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EstaPasta_de_trabalho"/>
  <mc:AlternateContent xmlns:mc="http://schemas.openxmlformats.org/markup-compatibility/2006">
    <mc:Choice Requires="x15">
      <x15ac:absPath xmlns:x15ac="http://schemas.microsoft.com/office/spreadsheetml/2010/11/ac" url="C:\Users\Jaderson.Figueiredo\Desktop\P1 - Projetos\NAC - NOVA BANDEIRANTES\07 - PLANILHA\"/>
    </mc:Choice>
  </mc:AlternateContent>
  <bookViews>
    <workbookView xWindow="-120" yWindow="-120" windowWidth="24270" windowHeight="13155" activeTab="1"/>
  </bookViews>
  <sheets>
    <sheet name="RESUMO" sheetId="1" r:id="rId1"/>
    <sheet name="ORÇAMENTO" sheetId="2" r:id="rId2"/>
    <sheet name="COMPOSIÇÕES" sheetId="3" r:id="rId3"/>
    <sheet name="MEMORIAL CALC." sheetId="5" r:id="rId4"/>
    <sheet name="CRONOGRAMA" sheetId="6" r:id="rId5"/>
    <sheet name="BDI" sheetId="7" r:id="rId6"/>
    <sheet name="Planilha SMS" sheetId="8" r:id="rId7"/>
  </sheets>
  <externalReferences>
    <externalReference r:id="rId8"/>
    <externalReference r:id="rId9"/>
  </externalReferences>
  <definedNames>
    <definedName name="_xlnm._FilterDatabase" localSheetId="2" hidden="1">COMPOSIÇÕES!$A$492:$G$546</definedName>
    <definedName name="_xlnm._FilterDatabase" localSheetId="1" hidden="1">ORÇAMENTO!#REF!</definedName>
    <definedName name="_xlnm._FilterDatabase" localSheetId="6" hidden="1">'Planilha SMS'!#REF!</definedName>
    <definedName name="_xlnm.Print_Area" localSheetId="5">BDI!$A$1:$G$32</definedName>
    <definedName name="_xlnm.Print_Area" localSheetId="2">COMPOSIÇÕES!$A$1:$G$559</definedName>
    <definedName name="_xlnm.Print_Area" localSheetId="3">'MEMORIAL CALC.'!$A$1:$E$274</definedName>
    <definedName name="_xlnm.Print_Area" localSheetId="1">ORÇAMENTO!$A$1:$I$295</definedName>
    <definedName name="_xlnm.Print_Area" localSheetId="6">'Planilha SMS'!$A$1:$D$266</definedName>
    <definedName name="_xlnm.Print_Titles" localSheetId="2">COMPOSIÇÕES!$1:$9</definedName>
    <definedName name="_xlnm.Print_Titles" localSheetId="3">'MEMORIAL CALC.'!$1:$11</definedName>
    <definedName name="_xlnm.Print_Titles" localSheetId="1">ORÇAMENTO!$1:$10</definedName>
    <definedName name="_xlnm.Print_Titles" localSheetId="6">'Planilha SMS'!$1:$1</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D266" i="8" l="1"/>
  <c r="D265" i="8"/>
  <c r="D264" i="8"/>
  <c r="D263" i="8"/>
  <c r="D262" i="8"/>
  <c r="D261" i="8"/>
  <c r="D260" i="8"/>
  <c r="D259" i="8"/>
  <c r="D258" i="8"/>
  <c r="D257" i="8"/>
  <c r="D256" i="8"/>
  <c r="D253" i="8"/>
  <c r="B253" i="8"/>
  <c r="D252" i="8"/>
  <c r="C252" i="8"/>
  <c r="B252" i="8"/>
  <c r="D251" i="8"/>
  <c r="C251" i="8"/>
  <c r="B251" i="8"/>
  <c r="D250" i="8"/>
  <c r="C250" i="8"/>
  <c r="B250" i="8"/>
  <c r="D249" i="8"/>
  <c r="D248" i="8"/>
  <c r="D245" i="8"/>
  <c r="C245" i="8"/>
  <c r="B245" i="8"/>
  <c r="D244" i="8"/>
  <c r="C244" i="8"/>
  <c r="B244" i="8"/>
  <c r="D243" i="8"/>
  <c r="C243" i="8"/>
  <c r="B243" i="8"/>
  <c r="D242" i="8"/>
  <c r="C242" i="8"/>
  <c r="B242" i="8"/>
  <c r="D241" i="8"/>
  <c r="D240" i="8"/>
  <c r="D239" i="8"/>
  <c r="C239" i="8"/>
  <c r="B239" i="8"/>
  <c r="D238" i="8"/>
  <c r="C238" i="8"/>
  <c r="B238" i="8"/>
  <c r="D237" i="8"/>
  <c r="C237" i="8"/>
  <c r="B237" i="8"/>
  <c r="D236" i="8"/>
  <c r="C236" i="8"/>
  <c r="B236" i="8"/>
  <c r="D235" i="8"/>
  <c r="D234" i="8"/>
  <c r="D233" i="8"/>
  <c r="D232" i="8"/>
  <c r="C232" i="8"/>
  <c r="B232" i="8"/>
  <c r="D231" i="8"/>
  <c r="C231" i="8"/>
  <c r="B231" i="8"/>
  <c r="D230" i="8"/>
  <c r="C230" i="8"/>
  <c r="B230" i="8"/>
  <c r="D229" i="8"/>
  <c r="C229" i="8"/>
  <c r="B229" i="8"/>
  <c r="D228" i="8"/>
  <c r="C228" i="8"/>
  <c r="B228" i="8"/>
  <c r="D225" i="8"/>
  <c r="D224" i="8"/>
  <c r="D223" i="8"/>
  <c r="C223" i="8"/>
  <c r="B223" i="8"/>
  <c r="D222" i="8"/>
  <c r="D221" i="8"/>
  <c r="C221" i="8"/>
  <c r="B221" i="8"/>
  <c r="D220" i="8"/>
  <c r="D219" i="8"/>
  <c r="D218" i="8"/>
  <c r="C218" i="8"/>
  <c r="B218" i="8"/>
  <c r="D217" i="8"/>
  <c r="B217" i="8"/>
  <c r="D216" i="8"/>
  <c r="D215" i="8"/>
  <c r="D214" i="8"/>
  <c r="D213" i="8"/>
  <c r="D212" i="8"/>
  <c r="C212" i="8"/>
  <c r="B212" i="8"/>
  <c r="D209" i="8"/>
  <c r="D208" i="8"/>
  <c r="D207" i="8"/>
  <c r="C207" i="8"/>
  <c r="B207" i="8"/>
  <c r="D206" i="8"/>
  <c r="C206" i="8"/>
  <c r="B206" i="8"/>
  <c r="D205" i="8"/>
  <c r="D204" i="8"/>
  <c r="C204" i="8"/>
  <c r="B204" i="8"/>
  <c r="D203" i="8"/>
  <c r="D202" i="8"/>
  <c r="D201" i="8"/>
  <c r="D200" i="8"/>
  <c r="D199" i="8"/>
  <c r="D198" i="8"/>
  <c r="D197" i="8"/>
  <c r="D196" i="8"/>
  <c r="C196" i="8"/>
  <c r="B196" i="8"/>
  <c r="D195" i="8"/>
  <c r="C195" i="8"/>
  <c r="B195" i="8"/>
  <c r="D194" i="8"/>
  <c r="D193" i="8"/>
  <c r="D192" i="8"/>
  <c r="D191" i="8"/>
  <c r="D190" i="8"/>
  <c r="D189" i="8"/>
  <c r="D188" i="8"/>
  <c r="D187" i="8"/>
  <c r="D186" i="8"/>
  <c r="D185" i="8"/>
  <c r="D184" i="8"/>
  <c r="D183" i="8"/>
  <c r="D182" i="8"/>
  <c r="D181" i="8"/>
  <c r="C181" i="8"/>
  <c r="B181" i="8"/>
  <c r="D180" i="8"/>
  <c r="D179" i="8"/>
  <c r="D178" i="8"/>
  <c r="D175" i="8"/>
  <c r="D174" i="8"/>
  <c r="D173" i="8"/>
  <c r="D172" i="8"/>
  <c r="D171" i="8"/>
  <c r="D170" i="8"/>
  <c r="D169" i="8"/>
  <c r="D168" i="8"/>
  <c r="D167" i="8"/>
  <c r="D166" i="8"/>
  <c r="D165" i="8"/>
  <c r="D164" i="8"/>
  <c r="D163" i="8"/>
  <c r="D162" i="8"/>
  <c r="D161" i="8"/>
  <c r="D160" i="8"/>
  <c r="D159" i="8"/>
  <c r="D158" i="8"/>
  <c r="D157" i="8"/>
  <c r="D156" i="8"/>
  <c r="D155" i="8"/>
  <c r="D154" i="8"/>
  <c r="D153" i="8"/>
  <c r="D152" i="8"/>
  <c r="D151" i="8"/>
  <c r="D150" i="8"/>
  <c r="D149" i="8"/>
  <c r="D148" i="8"/>
  <c r="D147" i="8"/>
  <c r="D146" i="8"/>
  <c r="D145" i="8"/>
  <c r="D144" i="8"/>
  <c r="D141" i="8"/>
  <c r="C141" i="8"/>
  <c r="B141" i="8"/>
  <c r="D140" i="8"/>
  <c r="B140" i="8"/>
  <c r="D139" i="8"/>
  <c r="D138" i="8"/>
  <c r="D137" i="8"/>
  <c r="C137" i="8"/>
  <c r="B137" i="8"/>
  <c r="D136" i="8"/>
  <c r="D135" i="8"/>
  <c r="D134" i="8"/>
  <c r="C134" i="8"/>
  <c r="B134" i="8"/>
  <c r="D133" i="8"/>
  <c r="D132" i="8"/>
  <c r="D131" i="8"/>
  <c r="D130" i="8"/>
  <c r="D129" i="8"/>
  <c r="D128" i="8"/>
  <c r="D127" i="8"/>
  <c r="D126" i="8"/>
  <c r="D125" i="8"/>
  <c r="D124" i="8"/>
  <c r="D123" i="8"/>
  <c r="D122" i="8"/>
  <c r="D121" i="8"/>
  <c r="D120" i="8"/>
  <c r="D119" i="8"/>
  <c r="D118" i="8"/>
  <c r="D117" i="8"/>
  <c r="D116" i="8"/>
  <c r="D115" i="8"/>
  <c r="D114" i="8"/>
  <c r="D113" i="8"/>
  <c r="D110" i="8"/>
  <c r="C110" i="8"/>
  <c r="B110" i="8"/>
  <c r="D109" i="8"/>
  <c r="B109" i="8"/>
  <c r="D108" i="8"/>
  <c r="D105" i="8"/>
  <c r="D104" i="8"/>
  <c r="C104" i="8"/>
  <c r="B104" i="8"/>
  <c r="D103" i="8"/>
  <c r="D102" i="8"/>
  <c r="D101" i="8"/>
  <c r="D100" i="8"/>
  <c r="D99" i="8"/>
  <c r="D96" i="8"/>
  <c r="D95" i="8"/>
  <c r="D94" i="8"/>
  <c r="D93" i="8"/>
  <c r="D92" i="8"/>
  <c r="D91" i="8"/>
  <c r="D88" i="8"/>
  <c r="C88" i="8"/>
  <c r="B88" i="8"/>
  <c r="D87" i="8"/>
  <c r="D84" i="8"/>
  <c r="D83" i="8"/>
  <c r="D82" i="8"/>
  <c r="D81" i="8"/>
  <c r="D80" i="8"/>
  <c r="D77" i="8"/>
  <c r="D76" i="8"/>
  <c r="D75" i="8"/>
  <c r="D72" i="8"/>
  <c r="D71" i="8"/>
  <c r="D70" i="8"/>
  <c r="D69" i="8"/>
  <c r="D68" i="8"/>
  <c r="D67" i="8"/>
  <c r="D63" i="8"/>
  <c r="C63" i="8"/>
  <c r="B63" i="8"/>
  <c r="D62" i="8"/>
  <c r="D61" i="8"/>
  <c r="D60" i="8"/>
  <c r="D59" i="8"/>
  <c r="C59" i="8"/>
  <c r="B59" i="8"/>
  <c r="D58" i="8"/>
  <c r="D57" i="8"/>
  <c r="C57" i="8"/>
  <c r="B57" i="8"/>
  <c r="D56" i="8"/>
  <c r="D55" i="8"/>
  <c r="D52" i="8"/>
  <c r="C52" i="8"/>
  <c r="B52" i="8"/>
  <c r="D51" i="8"/>
  <c r="C51" i="8"/>
  <c r="B51" i="8"/>
  <c r="D50" i="8"/>
  <c r="D49" i="8"/>
  <c r="D48" i="8"/>
  <c r="D47" i="8"/>
  <c r="D46" i="8"/>
  <c r="D45" i="8"/>
  <c r="D44" i="8"/>
  <c r="D41" i="8"/>
  <c r="C41" i="8"/>
  <c r="B41" i="8"/>
  <c r="D40" i="8"/>
  <c r="D39" i="8"/>
  <c r="D38" i="8"/>
  <c r="D37" i="8"/>
  <c r="D36" i="8"/>
  <c r="D35" i="8"/>
  <c r="D34" i="8"/>
  <c r="D33" i="8"/>
  <c r="D32" i="8"/>
  <c r="D29" i="8"/>
  <c r="D28" i="8"/>
  <c r="D27" i="8"/>
  <c r="D26" i="8"/>
  <c r="D25" i="8"/>
  <c r="D24" i="8"/>
  <c r="D23" i="8"/>
  <c r="D22" i="8"/>
  <c r="D21" i="8"/>
  <c r="D20" i="8"/>
  <c r="D19" i="8"/>
  <c r="D18" i="8"/>
  <c r="D17" i="8"/>
  <c r="D16" i="8"/>
  <c r="D13" i="8"/>
  <c r="D12" i="8"/>
  <c r="D11" i="8"/>
  <c r="D10" i="8"/>
  <c r="D9" i="8"/>
  <c r="C9" i="8"/>
  <c r="B9" i="8"/>
  <c r="D8" i="8"/>
  <c r="D7" i="8"/>
  <c r="C7" i="8"/>
  <c r="B7" i="8"/>
  <c r="D4" i="8"/>
  <c r="D3" i="8"/>
  <c r="E100" i="5" l="1"/>
  <c r="E91" i="5"/>
  <c r="I87" i="2"/>
  <c r="I14" i="2"/>
  <c r="A150" i="5"/>
  <c r="B150" i="5"/>
  <c r="D150" i="5"/>
  <c r="F162" i="2"/>
  <c r="E162" i="2"/>
  <c r="D162" i="2"/>
  <c r="B162" i="2"/>
  <c r="F212" i="3"/>
  <c r="G219" i="3"/>
  <c r="G220" i="3"/>
  <c r="G217" i="3"/>
  <c r="G218" i="3"/>
  <c r="F213" i="3"/>
  <c r="G213" i="3" s="1"/>
  <c r="C213" i="3"/>
  <c r="G212" i="3"/>
  <c r="E105" i="5"/>
  <c r="E89" i="5"/>
  <c r="E81" i="5"/>
  <c r="E77" i="5"/>
  <c r="E78" i="5"/>
  <c r="F81" i="2"/>
  <c r="E54" i="5"/>
  <c r="E62" i="5"/>
  <c r="E65" i="2"/>
  <c r="D65" i="2"/>
  <c r="B65" i="2"/>
  <c r="G75" i="3"/>
  <c r="F63" i="3" s="1"/>
  <c r="G63" i="3" s="1"/>
  <c r="G62" i="3"/>
  <c r="G64" i="3"/>
  <c r="G65" i="3"/>
  <c r="G66" i="3"/>
  <c r="G67" i="3"/>
  <c r="G68" i="3"/>
  <c r="I6" i="2"/>
  <c r="G232" i="3"/>
  <c r="G234" i="3"/>
  <c r="G233" i="3"/>
  <c r="D129" i="2"/>
  <c r="B129" i="2"/>
  <c r="G148" i="3"/>
  <c r="G149" i="3"/>
  <c r="G151" i="3"/>
  <c r="G150" i="3"/>
  <c r="A113" i="5"/>
  <c r="F123" i="2"/>
  <c r="E123" i="2"/>
  <c r="D113" i="5" s="1"/>
  <c r="D123" i="2"/>
  <c r="B113" i="5" s="1"/>
  <c r="B123" i="2"/>
  <c r="G142" i="3"/>
  <c r="G141" i="3"/>
  <c r="A114" i="5"/>
  <c r="E73" i="5"/>
  <c r="A73" i="5"/>
  <c r="D161" i="2"/>
  <c r="B149" i="5" s="1"/>
  <c r="B161" i="2"/>
  <c r="G189" i="3"/>
  <c r="F185" i="3"/>
  <c r="G185" i="3" s="1"/>
  <c r="F186" i="3"/>
  <c r="G186" i="3" s="1"/>
  <c r="F187" i="3"/>
  <c r="G187" i="3" s="1"/>
  <c r="F188" i="3"/>
  <c r="G188" i="3" s="1"/>
  <c r="F190" i="3"/>
  <c r="G190" i="3" s="1"/>
  <c r="F191" i="3"/>
  <c r="G191" i="3" s="1"/>
  <c r="F192" i="3"/>
  <c r="G192" i="3" s="1"/>
  <c r="F193" i="3"/>
  <c r="G193" i="3" s="1"/>
  <c r="F194" i="3"/>
  <c r="G194" i="3" s="1"/>
  <c r="F195" i="3"/>
  <c r="G195" i="3" s="1"/>
  <c r="F184" i="3"/>
  <c r="G184" i="3" s="1"/>
  <c r="C185" i="3"/>
  <c r="C186" i="3"/>
  <c r="C187" i="3"/>
  <c r="C188" i="3"/>
  <c r="C190" i="3"/>
  <c r="C191" i="3"/>
  <c r="C192" i="3"/>
  <c r="C193" i="3"/>
  <c r="C194" i="3"/>
  <c r="C195" i="3"/>
  <c r="C184" i="3"/>
  <c r="G197" i="3"/>
  <c r="G198" i="3"/>
  <c r="G199" i="3"/>
  <c r="G200" i="3"/>
  <c r="G201" i="3"/>
  <c r="G202" i="3"/>
  <c r="G203" i="3"/>
  <c r="G204" i="3"/>
  <c r="G205" i="3"/>
  <c r="G206" i="3"/>
  <c r="G196" i="3"/>
  <c r="E37" i="5"/>
  <c r="F19" i="2"/>
  <c r="F20" i="2"/>
  <c r="A19" i="5"/>
  <c r="A20" i="5"/>
  <c r="B20" i="5"/>
  <c r="D20" i="5"/>
  <c r="E19" i="2"/>
  <c r="D19" i="5" s="1"/>
  <c r="D19" i="2"/>
  <c r="B19" i="5" s="1"/>
  <c r="B19" i="2"/>
  <c r="G37" i="3"/>
  <c r="G27" i="3"/>
  <c r="G28" i="3"/>
  <c r="G29" i="3"/>
  <c r="G30" i="3"/>
  <c r="G31" i="3"/>
  <c r="G32" i="3"/>
  <c r="G33" i="3"/>
  <c r="G34" i="3"/>
  <c r="G35" i="3"/>
  <c r="G36" i="3"/>
  <c r="A36" i="3"/>
  <c r="A35" i="3"/>
  <c r="A34" i="3"/>
  <c r="A33" i="3"/>
  <c r="A32" i="3"/>
  <c r="A31" i="3"/>
  <c r="A30" i="3"/>
  <c r="A29" i="3"/>
  <c r="A28" i="3"/>
  <c r="A27" i="3"/>
  <c r="A26" i="3"/>
  <c r="A25" i="3"/>
  <c r="G26" i="3"/>
  <c r="G25" i="3"/>
  <c r="A77" i="5"/>
  <c r="A78" i="5"/>
  <c r="A79" i="5"/>
  <c r="A80" i="5"/>
  <c r="A81" i="5"/>
  <c r="A76" i="5"/>
  <c r="B76" i="5"/>
  <c r="D76" i="5"/>
  <c r="F161" i="2"/>
  <c r="A149" i="5"/>
  <c r="D149" i="5"/>
  <c r="D8" i="1"/>
  <c r="B30" i="1"/>
  <c r="B31" i="6" s="1"/>
  <c r="A30" i="1"/>
  <c r="A31" i="6" s="1"/>
  <c r="Q31" i="6"/>
  <c r="F243" i="2"/>
  <c r="A228" i="5"/>
  <c r="B228" i="5"/>
  <c r="D228" i="5"/>
  <c r="D236" i="2"/>
  <c r="D279" i="2"/>
  <c r="B279" i="2"/>
  <c r="G558" i="3"/>
  <c r="G557" i="3"/>
  <c r="G556" i="3"/>
  <c r="G551" i="3"/>
  <c r="E267" i="5"/>
  <c r="F286" i="2" s="1"/>
  <c r="E268" i="5"/>
  <c r="F287" i="2" s="1"/>
  <c r="E269" i="5"/>
  <c r="F288" i="2" s="1"/>
  <c r="A273" i="5"/>
  <c r="B273" i="5"/>
  <c r="D273" i="5"/>
  <c r="E272" i="5"/>
  <c r="F291" i="2" s="1"/>
  <c r="E274" i="5"/>
  <c r="F293" i="2" s="1"/>
  <c r="A274" i="5"/>
  <c r="B274" i="5"/>
  <c r="D274" i="5"/>
  <c r="A272" i="5"/>
  <c r="B272" i="5"/>
  <c r="D272" i="5"/>
  <c r="A265" i="5"/>
  <c r="B265" i="5"/>
  <c r="D265" i="5"/>
  <c r="A266" i="5"/>
  <c r="B266" i="5"/>
  <c r="D266" i="5"/>
  <c r="A267" i="5"/>
  <c r="B267" i="5"/>
  <c r="D267" i="5"/>
  <c r="A268" i="5"/>
  <c r="B268" i="5"/>
  <c r="D268" i="5"/>
  <c r="A269" i="5"/>
  <c r="B269" i="5"/>
  <c r="D269" i="5"/>
  <c r="A270" i="5"/>
  <c r="B270" i="5"/>
  <c r="D270" i="5"/>
  <c r="A271" i="5"/>
  <c r="B271" i="5"/>
  <c r="D271" i="5"/>
  <c r="D264" i="5"/>
  <c r="B264" i="5"/>
  <c r="A264" i="5"/>
  <c r="A263" i="5"/>
  <c r="E109" i="5"/>
  <c r="E114" i="5"/>
  <c r="E65" i="5"/>
  <c r="E57" i="5"/>
  <c r="G337" i="3"/>
  <c r="G336" i="3"/>
  <c r="G284" i="3"/>
  <c r="G114" i="3"/>
  <c r="G113" i="3"/>
  <c r="G112" i="3"/>
  <c r="G107" i="3"/>
  <c r="G105" i="3"/>
  <c r="G214" i="3" l="1"/>
  <c r="G162" i="2" s="1"/>
  <c r="H162" i="2" s="1"/>
  <c r="I162" i="2" s="1"/>
  <c r="G69" i="3"/>
  <c r="G65" i="2" s="1"/>
  <c r="G235" i="3"/>
  <c r="F228" i="3" s="1"/>
  <c r="G228" i="3" s="1"/>
  <c r="G152" i="3"/>
  <c r="G129" i="2" s="1"/>
  <c r="G143" i="3"/>
  <c r="G123" i="2" s="1"/>
  <c r="G207" i="3"/>
  <c r="G161" i="2" s="1"/>
  <c r="G38" i="3"/>
  <c r="G19" i="2" s="1"/>
  <c r="G559" i="3"/>
  <c r="F552" i="3" s="1"/>
  <c r="G552" i="3" s="1"/>
  <c r="G553" i="3" s="1"/>
  <c r="G279" i="2" s="1"/>
  <c r="A258" i="5"/>
  <c r="A259" i="5"/>
  <c r="A260" i="5"/>
  <c r="A261" i="5"/>
  <c r="A262" i="5"/>
  <c r="A257" i="5"/>
  <c r="A238" i="5"/>
  <c r="A239" i="5"/>
  <c r="A240" i="5"/>
  <c r="A241" i="5"/>
  <c r="A242" i="5"/>
  <c r="A243" i="5"/>
  <c r="A244" i="5"/>
  <c r="A245" i="5"/>
  <c r="A246" i="5"/>
  <c r="A247" i="5"/>
  <c r="A248" i="5"/>
  <c r="A249" i="5"/>
  <c r="A250" i="5"/>
  <c r="A251" i="5"/>
  <c r="A252" i="5"/>
  <c r="A253" i="5"/>
  <c r="A254" i="5"/>
  <c r="A237" i="5"/>
  <c r="A222" i="5"/>
  <c r="A223" i="5"/>
  <c r="A224" i="5"/>
  <c r="A225" i="5"/>
  <c r="A226" i="5"/>
  <c r="A227" i="5"/>
  <c r="A229" i="5"/>
  <c r="A230" i="5"/>
  <c r="A231" i="5"/>
  <c r="A232" i="5"/>
  <c r="A233" i="5"/>
  <c r="A234" i="5"/>
  <c r="A221" i="5"/>
  <c r="A188" i="5"/>
  <c r="A189" i="5"/>
  <c r="A190" i="5"/>
  <c r="A191" i="5"/>
  <c r="A192" i="5"/>
  <c r="A193" i="5"/>
  <c r="A194" i="5"/>
  <c r="A195" i="5"/>
  <c r="A196" i="5"/>
  <c r="A197" i="5"/>
  <c r="A198" i="5"/>
  <c r="A199" i="5"/>
  <c r="A200" i="5"/>
  <c r="A201" i="5"/>
  <c r="A202" i="5"/>
  <c r="A203" i="5"/>
  <c r="A204" i="5"/>
  <c r="A205" i="5"/>
  <c r="A206" i="5"/>
  <c r="A207" i="5"/>
  <c r="A208" i="5"/>
  <c r="A209" i="5"/>
  <c r="A210" i="5"/>
  <c r="A211" i="5"/>
  <c r="A212" i="5"/>
  <c r="A213" i="5"/>
  <c r="A214" i="5"/>
  <c r="A215" i="5"/>
  <c r="A216" i="5"/>
  <c r="A217" i="5"/>
  <c r="A218" i="5"/>
  <c r="A187" i="5"/>
  <c r="A154" i="5"/>
  <c r="A155" i="5"/>
  <c r="A156" i="5"/>
  <c r="A157" i="5"/>
  <c r="A158" i="5"/>
  <c r="A159" i="5"/>
  <c r="A160" i="5"/>
  <c r="A161" i="5"/>
  <c r="A162" i="5"/>
  <c r="A163" i="5"/>
  <c r="A164" i="5"/>
  <c r="A165" i="5"/>
  <c r="A166" i="5"/>
  <c r="A167" i="5"/>
  <c r="A168" i="5"/>
  <c r="A169" i="5"/>
  <c r="A170" i="5"/>
  <c r="A171" i="5"/>
  <c r="A172" i="5"/>
  <c r="A173" i="5"/>
  <c r="A174" i="5"/>
  <c r="A175" i="5"/>
  <c r="A176" i="5"/>
  <c r="A177" i="5"/>
  <c r="A178" i="5"/>
  <c r="A179" i="5"/>
  <c r="A180" i="5"/>
  <c r="A181" i="5"/>
  <c r="A182" i="5"/>
  <c r="A183" i="5"/>
  <c r="A184" i="5"/>
  <c r="A153" i="5"/>
  <c r="A123" i="5"/>
  <c r="A124" i="5"/>
  <c r="A125" i="5"/>
  <c r="A126" i="5"/>
  <c r="A127" i="5"/>
  <c r="A128" i="5"/>
  <c r="A129" i="5"/>
  <c r="A130" i="5"/>
  <c r="A131" i="5"/>
  <c r="A132" i="5"/>
  <c r="A133" i="5"/>
  <c r="A134" i="5"/>
  <c r="A135" i="5"/>
  <c r="A136" i="5"/>
  <c r="A137" i="5"/>
  <c r="A138" i="5"/>
  <c r="A139" i="5"/>
  <c r="A140" i="5"/>
  <c r="A141" i="5"/>
  <c r="A142" i="5"/>
  <c r="A143" i="5"/>
  <c r="A144" i="5"/>
  <c r="A145" i="5"/>
  <c r="A146" i="5"/>
  <c r="A147" i="5"/>
  <c r="A148" i="5"/>
  <c r="A122" i="5"/>
  <c r="A118" i="5"/>
  <c r="A119" i="5"/>
  <c r="A117" i="5"/>
  <c r="A109" i="5"/>
  <c r="A110" i="5"/>
  <c r="A111" i="5"/>
  <c r="A112" i="5"/>
  <c r="A108" i="5"/>
  <c r="A101" i="5"/>
  <c r="A102" i="5"/>
  <c r="A103" i="5"/>
  <c r="A104" i="5"/>
  <c r="A105" i="5"/>
  <c r="A100" i="5"/>
  <c r="A97" i="5"/>
  <c r="A96" i="5"/>
  <c r="A90" i="5"/>
  <c r="A91" i="5"/>
  <c r="A92" i="5"/>
  <c r="A93" i="5"/>
  <c r="A89" i="5"/>
  <c r="A85" i="5"/>
  <c r="A86" i="5"/>
  <c r="A84" i="5"/>
  <c r="A66" i="5"/>
  <c r="A67" i="5"/>
  <c r="A68" i="5"/>
  <c r="A69" i="5"/>
  <c r="A70" i="5"/>
  <c r="A71" i="5"/>
  <c r="A72" i="5"/>
  <c r="A65" i="5"/>
  <c r="A55" i="5"/>
  <c r="A56" i="5"/>
  <c r="A57" i="5"/>
  <c r="A58" i="5"/>
  <c r="A59" i="5"/>
  <c r="A60" i="5"/>
  <c r="A61" i="5"/>
  <c r="A62" i="5"/>
  <c r="A54" i="5"/>
  <c r="A43" i="5"/>
  <c r="A44" i="5"/>
  <c r="A45" i="5"/>
  <c r="A46" i="5"/>
  <c r="A47" i="5"/>
  <c r="A48" i="5"/>
  <c r="A49" i="5"/>
  <c r="A50" i="5"/>
  <c r="A51" i="5"/>
  <c r="A42" i="5"/>
  <c r="A27" i="5"/>
  <c r="A28" i="5"/>
  <c r="A29" i="5"/>
  <c r="A30" i="5"/>
  <c r="A31" i="5"/>
  <c r="A32" i="5"/>
  <c r="A33" i="5"/>
  <c r="A34" i="5"/>
  <c r="A35" i="5"/>
  <c r="A36" i="5"/>
  <c r="A37" i="5"/>
  <c r="A38" i="5"/>
  <c r="A39" i="5"/>
  <c r="A26" i="5"/>
  <c r="A18" i="5"/>
  <c r="A21" i="5"/>
  <c r="A22" i="5"/>
  <c r="A23" i="5"/>
  <c r="Q12" i="6"/>
  <c r="Q13" i="6"/>
  <c r="Q14" i="6"/>
  <c r="Q15" i="6"/>
  <c r="Q16" i="6"/>
  <c r="Q17" i="6"/>
  <c r="Q18" i="6"/>
  <c r="Q19" i="6"/>
  <c r="Q20" i="6"/>
  <c r="Q21" i="6"/>
  <c r="Q22" i="6"/>
  <c r="Q23" i="6"/>
  <c r="Q24" i="6"/>
  <c r="Q25" i="6"/>
  <c r="Q26" i="6"/>
  <c r="Q27" i="6"/>
  <c r="Q28" i="6"/>
  <c r="Q29" i="6"/>
  <c r="Q30" i="6"/>
  <c r="F279" i="2"/>
  <c r="D262" i="5"/>
  <c r="B262" i="5"/>
  <c r="F275" i="2"/>
  <c r="F276" i="2"/>
  <c r="F277" i="2"/>
  <c r="F278" i="2"/>
  <c r="F274" i="2"/>
  <c r="D258" i="5"/>
  <c r="D257" i="5"/>
  <c r="B258" i="5"/>
  <c r="B257" i="5"/>
  <c r="E278" i="2"/>
  <c r="D261" i="5" s="1"/>
  <c r="D278" i="2"/>
  <c r="B261" i="5" s="1"/>
  <c r="B278" i="2"/>
  <c r="E277" i="2"/>
  <c r="D260" i="5" s="1"/>
  <c r="D277" i="2"/>
  <c r="B260" i="5" s="1"/>
  <c r="B277" i="2"/>
  <c r="E276" i="2"/>
  <c r="D259" i="5" s="1"/>
  <c r="D276" i="2"/>
  <c r="B259" i="5" s="1"/>
  <c r="B276" i="2"/>
  <c r="G545" i="3"/>
  <c r="G543" i="3"/>
  <c r="G544" i="3"/>
  <c r="G538" i="3"/>
  <c r="G532" i="3"/>
  <c r="G531" i="3"/>
  <c r="G525" i="3"/>
  <c r="G524" i="3"/>
  <c r="F247" i="2"/>
  <c r="F248" i="2"/>
  <c r="F249" i="2"/>
  <c r="B233" i="5"/>
  <c r="B234" i="5"/>
  <c r="E247" i="2"/>
  <c r="D232" i="5" s="1"/>
  <c r="D247" i="2"/>
  <c r="B232" i="5" s="1"/>
  <c r="B247" i="2"/>
  <c r="G335" i="3"/>
  <c r="G329" i="3"/>
  <c r="G330" i="3"/>
  <c r="G328" i="3"/>
  <c r="D233" i="5"/>
  <c r="D234" i="5"/>
  <c r="F231" i="2"/>
  <c r="F232" i="2"/>
  <c r="B217" i="5"/>
  <c r="B218" i="5"/>
  <c r="F22" i="2"/>
  <c r="F23" i="2"/>
  <c r="F21" i="2"/>
  <c r="E17" i="2"/>
  <c r="D17" i="2"/>
  <c r="B17" i="2"/>
  <c r="D53" i="2"/>
  <c r="B53" i="2"/>
  <c r="G546" i="3" l="1"/>
  <c r="F539" i="3" s="1"/>
  <c r="G539" i="3" s="1"/>
  <c r="G540" i="3" s="1"/>
  <c r="G278" i="2" s="1"/>
  <c r="G533" i="3"/>
  <c r="G277" i="2" s="1"/>
  <c r="G526" i="3"/>
  <c r="G276" i="2" s="1"/>
  <c r="G338" i="3"/>
  <c r="F331" i="3" s="1"/>
  <c r="G331" i="3" s="1"/>
  <c r="G332" i="3" s="1"/>
  <c r="G247" i="2" s="1"/>
  <c r="G19" i="3"/>
  <c r="G18" i="3"/>
  <c r="G17" i="3"/>
  <c r="G16" i="3"/>
  <c r="G15" i="3"/>
  <c r="G14" i="3"/>
  <c r="D21" i="5"/>
  <c r="D22" i="5"/>
  <c r="D23" i="5"/>
  <c r="B21" i="5"/>
  <c r="B22" i="5"/>
  <c r="B23" i="5"/>
  <c r="F18" i="2"/>
  <c r="F17" i="2"/>
  <c r="G20" i="3" l="1"/>
  <c r="G17" i="2" s="1"/>
  <c r="P6" i="6" l="1"/>
  <c r="P8" i="6"/>
  <c r="B16" i="1"/>
  <c r="B17" i="6" s="1"/>
  <c r="A16" i="1"/>
  <c r="A17" i="6" s="1"/>
  <c r="A29" i="1"/>
  <c r="A30" i="6" s="1"/>
  <c r="A28" i="1"/>
  <c r="A29" i="6" s="1"/>
  <c r="A27" i="1"/>
  <c r="A28" i="6" s="1"/>
  <c r="A26" i="1"/>
  <c r="A27" i="6" s="1"/>
  <c r="A25" i="1"/>
  <c r="A26" i="6" s="1"/>
  <c r="A24" i="1"/>
  <c r="A25" i="6" s="1"/>
  <c r="A23" i="1"/>
  <c r="A24" i="6" s="1"/>
  <c r="A22" i="1"/>
  <c r="A23" i="6" s="1"/>
  <c r="A21" i="1"/>
  <c r="A22" i="6" s="1"/>
  <c r="A20" i="1"/>
  <c r="A21" i="6" s="1"/>
  <c r="A19" i="1"/>
  <c r="A20" i="6" s="1"/>
  <c r="A18" i="1"/>
  <c r="A19" i="6" s="1"/>
  <c r="A14" i="1"/>
  <c r="A15" i="6" s="1"/>
  <c r="B14" i="1"/>
  <c r="B15" i="6" s="1"/>
  <c r="B29" i="1"/>
  <c r="B30" i="6" s="1"/>
  <c r="B28" i="1"/>
  <c r="B29" i="6" s="1"/>
  <c r="B27" i="1"/>
  <c r="B28" i="6" s="1"/>
  <c r="B26" i="1"/>
  <c r="B27" i="6" s="1"/>
  <c r="B25" i="1"/>
  <c r="B26" i="6" s="1"/>
  <c r="B24" i="1"/>
  <c r="B25" i="6" s="1"/>
  <c r="B23" i="1"/>
  <c r="B24" i="6" s="1"/>
  <c r="B22" i="1"/>
  <c r="B23" i="6" s="1"/>
  <c r="B21" i="1"/>
  <c r="B22" i="6" s="1"/>
  <c r="B20" i="1"/>
  <c r="B21" i="6" s="1"/>
  <c r="B19" i="1"/>
  <c r="B20" i="6" s="1"/>
  <c r="B18" i="1"/>
  <c r="B19" i="6" s="1"/>
  <c r="B13" i="1"/>
  <c r="B14" i="6" s="1"/>
  <c r="F254" i="2"/>
  <c r="F255" i="2"/>
  <c r="F256" i="2"/>
  <c r="F257" i="2"/>
  <c r="F258" i="2"/>
  <c r="F259" i="2"/>
  <c r="F260" i="2"/>
  <c r="F261" i="2"/>
  <c r="F262" i="2"/>
  <c r="F263" i="2"/>
  <c r="F264" i="2"/>
  <c r="F265" i="2"/>
  <c r="F266" i="2"/>
  <c r="F267" i="2"/>
  <c r="F268" i="2"/>
  <c r="F269" i="2"/>
  <c r="F270" i="2"/>
  <c r="F253" i="2"/>
  <c r="D242" i="5"/>
  <c r="D243" i="5"/>
  <c r="D244" i="5"/>
  <c r="D249" i="5"/>
  <c r="D250" i="5"/>
  <c r="B242" i="5"/>
  <c r="B243" i="5"/>
  <c r="B244" i="5"/>
  <c r="B249" i="5"/>
  <c r="B250" i="5"/>
  <c r="A236" i="5"/>
  <c r="E270" i="2"/>
  <c r="D254" i="5" s="1"/>
  <c r="D270" i="2"/>
  <c r="B254" i="5" s="1"/>
  <c r="B270" i="2"/>
  <c r="E269" i="2"/>
  <c r="D253" i="5" s="1"/>
  <c r="D269" i="2"/>
  <c r="B253" i="5" s="1"/>
  <c r="B269" i="2"/>
  <c r="E268" i="2"/>
  <c r="D252" i="5" s="1"/>
  <c r="D268" i="2"/>
  <c r="B252" i="5" s="1"/>
  <c r="B268" i="2"/>
  <c r="G519" i="3"/>
  <c r="F511" i="3" s="1"/>
  <c r="G511" i="3" s="1"/>
  <c r="G510" i="3"/>
  <c r="G505" i="3"/>
  <c r="F497" i="3" s="1"/>
  <c r="G497" i="3" s="1"/>
  <c r="G496" i="3"/>
  <c r="G491" i="3"/>
  <c r="F483" i="3" s="1"/>
  <c r="G483" i="3" s="1"/>
  <c r="G482" i="3"/>
  <c r="E267" i="2"/>
  <c r="D251" i="5" s="1"/>
  <c r="D267" i="2"/>
  <c r="B251" i="5" s="1"/>
  <c r="B267" i="2"/>
  <c r="G477" i="3"/>
  <c r="F470" i="3" s="1"/>
  <c r="G470" i="3" s="1"/>
  <c r="G469" i="3"/>
  <c r="E264" i="2"/>
  <c r="D248" i="5" s="1"/>
  <c r="D264" i="2"/>
  <c r="B248" i="5" s="1"/>
  <c r="B264" i="2"/>
  <c r="G464" i="3"/>
  <c r="F457" i="3" s="1"/>
  <c r="G457" i="3" s="1"/>
  <c r="G456" i="3"/>
  <c r="E263" i="2"/>
  <c r="D247" i="5" s="1"/>
  <c r="D263" i="2"/>
  <c r="B247" i="5" s="1"/>
  <c r="B263" i="2"/>
  <c r="G451" i="3"/>
  <c r="F444" i="3" s="1"/>
  <c r="G444" i="3" s="1"/>
  <c r="G443" i="3"/>
  <c r="E262" i="2"/>
  <c r="D246" i="5" s="1"/>
  <c r="D262" i="2"/>
  <c r="B246" i="5" s="1"/>
  <c r="B262" i="2"/>
  <c r="G438" i="3"/>
  <c r="F431" i="3" s="1"/>
  <c r="G431" i="3" s="1"/>
  <c r="G430" i="3"/>
  <c r="G429" i="3"/>
  <c r="E261" i="2"/>
  <c r="D245" i="5" s="1"/>
  <c r="D261" i="2"/>
  <c r="B245" i="5" s="1"/>
  <c r="B261" i="2"/>
  <c r="G424" i="3"/>
  <c r="F417" i="3" s="1"/>
  <c r="G417" i="3" s="1"/>
  <c r="G416" i="3"/>
  <c r="G415" i="3"/>
  <c r="E257" i="2"/>
  <c r="D241" i="5" s="1"/>
  <c r="D257" i="2"/>
  <c r="B241" i="5" s="1"/>
  <c r="B257" i="2"/>
  <c r="E256" i="2"/>
  <c r="D240" i="5" s="1"/>
  <c r="D256" i="2"/>
  <c r="B240" i="5" s="1"/>
  <c r="B256" i="2"/>
  <c r="G410" i="3"/>
  <c r="F403" i="3" s="1"/>
  <c r="G403" i="3" s="1"/>
  <c r="G402" i="3"/>
  <c r="G401" i="3"/>
  <c r="G396" i="3"/>
  <c r="G388" i="3"/>
  <c r="G387" i="3"/>
  <c r="E255" i="2"/>
  <c r="D239" i="5" s="1"/>
  <c r="D255" i="2"/>
  <c r="B239" i="5" s="1"/>
  <c r="B255" i="2"/>
  <c r="E254" i="2"/>
  <c r="D238" i="5" s="1"/>
  <c r="D254" i="2"/>
  <c r="B238" i="5" s="1"/>
  <c r="B254" i="2"/>
  <c r="G382" i="3"/>
  <c r="F374" i="3" s="1"/>
  <c r="G374" i="3" s="1"/>
  <c r="G373" i="3"/>
  <c r="G358" i="3"/>
  <c r="G368" i="3"/>
  <c r="F360" i="3" s="1"/>
  <c r="G360" i="3" s="1"/>
  <c r="G359" i="3"/>
  <c r="E253" i="2"/>
  <c r="D237" i="5" s="1"/>
  <c r="D253" i="2"/>
  <c r="B237" i="5" s="1"/>
  <c r="B253" i="2"/>
  <c r="G353" i="3"/>
  <c r="G345" i="3" s="1"/>
  <c r="G344" i="3"/>
  <c r="G343" i="3"/>
  <c r="E245" i="2"/>
  <c r="D245" i="2"/>
  <c r="B245" i="2"/>
  <c r="G322" i="3"/>
  <c r="G321" i="3"/>
  <c r="G320" i="3"/>
  <c r="G319" i="3"/>
  <c r="G318" i="3"/>
  <c r="E242" i="2"/>
  <c r="D242" i="2"/>
  <c r="B242" i="2"/>
  <c r="G312" i="3"/>
  <c r="G311" i="3"/>
  <c r="G310" i="3"/>
  <c r="D241" i="2"/>
  <c r="B241" i="2"/>
  <c r="G304" i="3"/>
  <c r="G303" i="3"/>
  <c r="G302" i="3"/>
  <c r="G301" i="3"/>
  <c r="F389" i="3" l="1"/>
  <c r="G389" i="3" s="1"/>
  <c r="G390" i="3" s="1"/>
  <c r="G256" i="2" s="1"/>
  <c r="G512" i="3"/>
  <c r="G270" i="2" s="1"/>
  <c r="G498" i="3"/>
  <c r="G269" i="2" s="1"/>
  <c r="G263" i="2"/>
  <c r="G484" i="3"/>
  <c r="G268" i="2" s="1"/>
  <c r="G471" i="3"/>
  <c r="G267" i="2" s="1"/>
  <c r="G458" i="3"/>
  <c r="G264" i="2" s="1"/>
  <c r="G445" i="3"/>
  <c r="G432" i="3"/>
  <c r="G262" i="2" s="1"/>
  <c r="G418" i="3"/>
  <c r="G261" i="2" s="1"/>
  <c r="G404" i="3"/>
  <c r="G257" i="2" s="1"/>
  <c r="G346" i="3"/>
  <c r="G253" i="2" s="1"/>
  <c r="G313" i="3"/>
  <c r="G242" i="2" s="1"/>
  <c r="G323" i="3"/>
  <c r="G245" i="2" s="1"/>
  <c r="G305" i="3"/>
  <c r="G241" i="2" s="1"/>
  <c r="G375" i="3"/>
  <c r="G255" i="2" s="1"/>
  <c r="G361" i="3"/>
  <c r="G254" i="2" s="1"/>
  <c r="D123" i="5" l="1"/>
  <c r="D124" i="5"/>
  <c r="D125" i="5"/>
  <c r="D126" i="5"/>
  <c r="D127" i="5"/>
  <c r="D128" i="5"/>
  <c r="D129" i="5"/>
  <c r="D130" i="5"/>
  <c r="D131" i="5"/>
  <c r="D132" i="5"/>
  <c r="D133" i="5"/>
  <c r="D134" i="5"/>
  <c r="D135" i="5"/>
  <c r="D136" i="5"/>
  <c r="D137" i="5"/>
  <c r="D138" i="5"/>
  <c r="D139" i="5"/>
  <c r="D140" i="5"/>
  <c r="D141" i="5"/>
  <c r="D142" i="5"/>
  <c r="D144" i="5"/>
  <c r="D145" i="5"/>
  <c r="D147" i="5"/>
  <c r="D148" i="5"/>
  <c r="D122" i="5"/>
  <c r="D154" i="5"/>
  <c r="D155" i="5"/>
  <c r="D156" i="5"/>
  <c r="D157" i="5"/>
  <c r="D158" i="5"/>
  <c r="D159" i="5"/>
  <c r="D160" i="5"/>
  <c r="D161" i="5"/>
  <c r="D162" i="5"/>
  <c r="D163" i="5"/>
  <c r="D164" i="5"/>
  <c r="D165" i="5"/>
  <c r="D166" i="5"/>
  <c r="D167" i="5"/>
  <c r="D168" i="5"/>
  <c r="D169" i="5"/>
  <c r="D170" i="5"/>
  <c r="D171" i="5"/>
  <c r="D172" i="5"/>
  <c r="D173" i="5"/>
  <c r="D174" i="5"/>
  <c r="D175" i="5"/>
  <c r="D176" i="5"/>
  <c r="D177" i="5"/>
  <c r="D178" i="5"/>
  <c r="D179" i="5"/>
  <c r="D180" i="5"/>
  <c r="D181" i="5"/>
  <c r="D182" i="5"/>
  <c r="D183" i="5"/>
  <c r="D184" i="5"/>
  <c r="D153" i="5"/>
  <c r="D188" i="5"/>
  <c r="D189" i="5"/>
  <c r="D191" i="5"/>
  <c r="D192" i="5"/>
  <c r="D193" i="5"/>
  <c r="D194" i="5"/>
  <c r="D195" i="5"/>
  <c r="D196" i="5"/>
  <c r="D197" i="5"/>
  <c r="D198" i="5"/>
  <c r="D199" i="5"/>
  <c r="D200" i="5"/>
  <c r="D201" i="5"/>
  <c r="D202" i="5"/>
  <c r="D203" i="5"/>
  <c r="D206" i="5"/>
  <c r="D207" i="5"/>
  <c r="D208" i="5"/>
  <c r="D209" i="5"/>
  <c r="D210" i="5"/>
  <c r="D211" i="5"/>
  <c r="D212" i="5"/>
  <c r="D214" i="5"/>
  <c r="D187" i="5"/>
  <c r="F112" i="2"/>
  <c r="F113" i="2"/>
  <c r="D103" i="5"/>
  <c r="B103" i="5"/>
  <c r="B104" i="5"/>
  <c r="F97" i="2"/>
  <c r="F98" i="2"/>
  <c r="F100" i="2"/>
  <c r="F96" i="2"/>
  <c r="E61" i="5"/>
  <c r="E64" i="2"/>
  <c r="D61" i="5" s="1"/>
  <c r="D64" i="2"/>
  <c r="B61" i="5" s="1"/>
  <c r="B64" i="2"/>
  <c r="G56" i="3"/>
  <c r="G55" i="3"/>
  <c r="G54" i="3"/>
  <c r="F237" i="2"/>
  <c r="F238" i="2"/>
  <c r="F239" i="2"/>
  <c r="F240" i="2"/>
  <c r="F241" i="2"/>
  <c r="F242" i="2"/>
  <c r="F244" i="2"/>
  <c r="F245" i="2"/>
  <c r="F246" i="2"/>
  <c r="E221" i="5"/>
  <c r="E236" i="2"/>
  <c r="D221" i="5" s="1"/>
  <c r="B236" i="2"/>
  <c r="G295" i="3"/>
  <c r="G294" i="3"/>
  <c r="G293" i="3"/>
  <c r="G292" i="3"/>
  <c r="D223" i="5"/>
  <c r="D224" i="5"/>
  <c r="D225" i="5"/>
  <c r="D226" i="5"/>
  <c r="D227" i="5"/>
  <c r="D229" i="5"/>
  <c r="D230" i="5"/>
  <c r="D231" i="5"/>
  <c r="D222" i="5"/>
  <c r="B224" i="5"/>
  <c r="B225" i="5"/>
  <c r="B226" i="5"/>
  <c r="B227" i="5"/>
  <c r="B229" i="5"/>
  <c r="B230" i="5"/>
  <c r="B231" i="5"/>
  <c r="B223" i="5"/>
  <c r="B222" i="5"/>
  <c r="A220" i="5"/>
  <c r="E230" i="2"/>
  <c r="D216" i="5" s="1"/>
  <c r="D230" i="2"/>
  <c r="B216" i="5" s="1"/>
  <c r="B230" i="2"/>
  <c r="E229" i="2"/>
  <c r="D215" i="5" s="1"/>
  <c r="D229" i="2"/>
  <c r="B215" i="5" s="1"/>
  <c r="B229" i="2"/>
  <c r="G286" i="3"/>
  <c r="G285" i="3"/>
  <c r="G283" i="3"/>
  <c r="G282" i="3"/>
  <c r="G276" i="3"/>
  <c r="G275" i="3"/>
  <c r="G274" i="3"/>
  <c r="G273" i="3"/>
  <c r="G272" i="3"/>
  <c r="G271" i="3"/>
  <c r="E227" i="2"/>
  <c r="D213" i="5" s="1"/>
  <c r="D227" i="2"/>
  <c r="B213" i="5" s="1"/>
  <c r="B227" i="2"/>
  <c r="G264" i="3"/>
  <c r="G263" i="3"/>
  <c r="G262" i="3"/>
  <c r="E219" i="2"/>
  <c r="D205" i="5" s="1"/>
  <c r="D219" i="2"/>
  <c r="B205" i="5" s="1"/>
  <c r="B219" i="2"/>
  <c r="G256" i="3"/>
  <c r="G255" i="3"/>
  <c r="G254" i="3"/>
  <c r="G253" i="3"/>
  <c r="G252" i="3"/>
  <c r="G251" i="3"/>
  <c r="F202" i="2"/>
  <c r="F203" i="2"/>
  <c r="F204" i="2"/>
  <c r="F205" i="2"/>
  <c r="F206" i="2"/>
  <c r="F207" i="2"/>
  <c r="F208" i="2"/>
  <c r="F209" i="2"/>
  <c r="F210" i="2"/>
  <c r="F211" i="2"/>
  <c r="F212" i="2"/>
  <c r="F213" i="2"/>
  <c r="F214" i="2"/>
  <c r="F215" i="2"/>
  <c r="F216" i="2"/>
  <c r="F217" i="2"/>
  <c r="F218" i="2"/>
  <c r="F219" i="2"/>
  <c r="F220" i="2"/>
  <c r="F221" i="2"/>
  <c r="F222" i="2"/>
  <c r="F223" i="2"/>
  <c r="F224" i="2"/>
  <c r="F225" i="2"/>
  <c r="F226" i="2"/>
  <c r="F227" i="2"/>
  <c r="F228" i="2"/>
  <c r="F229" i="2"/>
  <c r="F230" i="2"/>
  <c r="F201" i="2"/>
  <c r="B188" i="5"/>
  <c r="B189" i="5"/>
  <c r="B191" i="5"/>
  <c r="B192" i="5"/>
  <c r="B193" i="5"/>
  <c r="B194" i="5"/>
  <c r="B195" i="5"/>
  <c r="B196" i="5"/>
  <c r="B197" i="5"/>
  <c r="B198" i="5"/>
  <c r="B199" i="5"/>
  <c r="B200" i="5"/>
  <c r="B201" i="5"/>
  <c r="B202" i="5"/>
  <c r="B203" i="5"/>
  <c r="B206" i="5"/>
  <c r="B207" i="5"/>
  <c r="B208" i="5"/>
  <c r="B209" i="5"/>
  <c r="B210" i="5"/>
  <c r="B211" i="5"/>
  <c r="B212" i="5"/>
  <c r="B214" i="5"/>
  <c r="B187" i="5"/>
  <c r="A186" i="5"/>
  <c r="E218" i="2"/>
  <c r="D204" i="5" s="1"/>
  <c r="D218" i="2"/>
  <c r="B204" i="5" s="1"/>
  <c r="B218" i="2"/>
  <c r="G245" i="3"/>
  <c r="G244" i="3"/>
  <c r="G243" i="3"/>
  <c r="G242" i="3"/>
  <c r="G241" i="3"/>
  <c r="G240" i="3"/>
  <c r="E204" i="2"/>
  <c r="D190" i="5" s="1"/>
  <c r="D204" i="2"/>
  <c r="B190" i="5" s="1"/>
  <c r="B204" i="2"/>
  <c r="G227" i="3"/>
  <c r="G226" i="3"/>
  <c r="G225" i="3"/>
  <c r="F167" i="2"/>
  <c r="F168" i="2"/>
  <c r="F169" i="2"/>
  <c r="F170" i="2"/>
  <c r="F171" i="2"/>
  <c r="F172" i="2"/>
  <c r="F173" i="2"/>
  <c r="F174" i="2"/>
  <c r="F175" i="2"/>
  <c r="F176" i="2"/>
  <c r="F177" i="2"/>
  <c r="F178" i="2"/>
  <c r="F179" i="2"/>
  <c r="F180" i="2"/>
  <c r="F181" i="2"/>
  <c r="F182" i="2"/>
  <c r="F183" i="2"/>
  <c r="F184" i="2"/>
  <c r="F185" i="2"/>
  <c r="F186" i="2"/>
  <c r="F187" i="2"/>
  <c r="F188" i="2"/>
  <c r="F189" i="2"/>
  <c r="F190" i="2"/>
  <c r="F191" i="2"/>
  <c r="F192" i="2"/>
  <c r="F193" i="2"/>
  <c r="F194" i="2"/>
  <c r="F195" i="2"/>
  <c r="F196" i="2"/>
  <c r="F197" i="2"/>
  <c r="F166" i="2"/>
  <c r="B154" i="5"/>
  <c r="B155" i="5"/>
  <c r="B156" i="5"/>
  <c r="B157" i="5"/>
  <c r="B158" i="5"/>
  <c r="B159" i="5"/>
  <c r="B160" i="5"/>
  <c r="B161" i="5"/>
  <c r="B162" i="5"/>
  <c r="B163" i="5"/>
  <c r="B164" i="5"/>
  <c r="B165" i="5"/>
  <c r="B166" i="5"/>
  <c r="B167" i="5"/>
  <c r="B168" i="5"/>
  <c r="B169" i="5"/>
  <c r="B170" i="5"/>
  <c r="B171" i="5"/>
  <c r="B172" i="5"/>
  <c r="B173" i="5"/>
  <c r="B174" i="5"/>
  <c r="B175" i="5"/>
  <c r="B176" i="5"/>
  <c r="B177" i="5"/>
  <c r="B178" i="5"/>
  <c r="B179" i="5"/>
  <c r="B180" i="5"/>
  <c r="B181" i="5"/>
  <c r="B182" i="5"/>
  <c r="B183" i="5"/>
  <c r="B184" i="5"/>
  <c r="B153" i="5"/>
  <c r="A152" i="5"/>
  <c r="F135" i="2"/>
  <c r="F136" i="2"/>
  <c r="F137" i="2"/>
  <c r="F138" i="2"/>
  <c r="F139" i="2"/>
  <c r="F140" i="2"/>
  <c r="F141" i="2"/>
  <c r="F142" i="2"/>
  <c r="F143" i="2"/>
  <c r="F144" i="2"/>
  <c r="F145" i="2"/>
  <c r="F146" i="2"/>
  <c r="F147" i="2"/>
  <c r="F148" i="2"/>
  <c r="F149" i="2"/>
  <c r="F150" i="2"/>
  <c r="F151" i="2"/>
  <c r="F152" i="2"/>
  <c r="F153" i="2"/>
  <c r="F154" i="2"/>
  <c r="F155" i="2"/>
  <c r="F156" i="2"/>
  <c r="F157" i="2"/>
  <c r="F158" i="2"/>
  <c r="F159" i="2"/>
  <c r="F160" i="2"/>
  <c r="F134" i="2"/>
  <c r="E158" i="2"/>
  <c r="D146" i="5" s="1"/>
  <c r="D158" i="2"/>
  <c r="B146" i="5" s="1"/>
  <c r="B158" i="2"/>
  <c r="E155" i="2"/>
  <c r="D143" i="5" s="1"/>
  <c r="D155" i="2"/>
  <c r="B143" i="5" s="1"/>
  <c r="B155" i="2"/>
  <c r="G178" i="3"/>
  <c r="G177" i="3"/>
  <c r="G176" i="3"/>
  <c r="G170" i="3"/>
  <c r="G169" i="3"/>
  <c r="G168" i="3"/>
  <c r="B123" i="5"/>
  <c r="B124" i="5"/>
  <c r="B125" i="5"/>
  <c r="B126" i="5"/>
  <c r="B127" i="5"/>
  <c r="B128" i="5"/>
  <c r="B129" i="5"/>
  <c r="B130" i="5"/>
  <c r="B131" i="5"/>
  <c r="B132" i="5"/>
  <c r="B133" i="5"/>
  <c r="B134" i="5"/>
  <c r="B135" i="5"/>
  <c r="B136" i="5"/>
  <c r="B137" i="5"/>
  <c r="B138" i="5"/>
  <c r="B139" i="5"/>
  <c r="B140" i="5"/>
  <c r="B141" i="5"/>
  <c r="B142" i="5"/>
  <c r="B144" i="5"/>
  <c r="B145" i="5"/>
  <c r="B147" i="5"/>
  <c r="B148" i="5"/>
  <c r="B122" i="5"/>
  <c r="A121" i="5"/>
  <c r="G229" i="3" l="1"/>
  <c r="G204" i="2" s="1"/>
  <c r="F64" i="2"/>
  <c r="E266" i="5"/>
  <c r="F285" i="2" s="1"/>
  <c r="F236" i="2"/>
  <c r="E270" i="5"/>
  <c r="F289" i="2" s="1"/>
  <c r="B221" i="5"/>
  <c r="G265" i="3"/>
  <c r="G227" i="2" s="1"/>
  <c r="G57" i="3"/>
  <c r="G64" i="2" s="1"/>
  <c r="G287" i="3"/>
  <c r="G230" i="2" s="1"/>
  <c r="G257" i="3"/>
  <c r="G219" i="2" s="1"/>
  <c r="G277" i="3"/>
  <c r="G229" i="2" s="1"/>
  <c r="G246" i="3"/>
  <c r="G218" i="2" s="1"/>
  <c r="G296" i="3"/>
  <c r="G236" i="2" s="1"/>
  <c r="G179" i="3"/>
  <c r="G158" i="2" s="1"/>
  <c r="G171" i="3"/>
  <c r="G155" i="2" s="1"/>
  <c r="E119" i="5" l="1"/>
  <c r="F130" i="2" s="1"/>
  <c r="E118" i="5"/>
  <c r="F129" i="2" s="1"/>
  <c r="E117" i="5"/>
  <c r="F128" i="2" s="1"/>
  <c r="D118" i="5"/>
  <c r="D117" i="5"/>
  <c r="B118" i="5"/>
  <c r="B117" i="5"/>
  <c r="A116" i="5"/>
  <c r="E130" i="2"/>
  <c r="D119" i="5" s="1"/>
  <c r="D130" i="2"/>
  <c r="B119" i="5" s="1"/>
  <c r="B130" i="2"/>
  <c r="G159" i="3"/>
  <c r="G160" i="3"/>
  <c r="G162" i="3"/>
  <c r="G161" i="3"/>
  <c r="G158" i="3"/>
  <c r="G157" i="3"/>
  <c r="F120" i="2"/>
  <c r="F121" i="2"/>
  <c r="F124" i="2"/>
  <c r="E112" i="5"/>
  <c r="B114" i="5"/>
  <c r="D110" i="5"/>
  <c r="D111" i="5"/>
  <c r="D112" i="5"/>
  <c r="D114" i="5"/>
  <c r="B110" i="5"/>
  <c r="B111" i="5"/>
  <c r="B112" i="5"/>
  <c r="F122" i="2" l="1"/>
  <c r="E264" i="5"/>
  <c r="F283" i="2" s="1"/>
  <c r="G163" i="3"/>
  <c r="G130" i="2" s="1"/>
  <c r="F77" i="2"/>
  <c r="E77" i="2"/>
  <c r="D73" i="5" s="1"/>
  <c r="D77" i="2"/>
  <c r="B73" i="5" s="1"/>
  <c r="B77" i="2"/>
  <c r="G122" i="3"/>
  <c r="G123" i="3"/>
  <c r="G121" i="3"/>
  <c r="G120" i="3"/>
  <c r="D62" i="5"/>
  <c r="F65" i="2"/>
  <c r="B62" i="5"/>
  <c r="F119" i="2"/>
  <c r="D109" i="5"/>
  <c r="D108" i="5"/>
  <c r="B109" i="5"/>
  <c r="E108" i="5"/>
  <c r="F118" i="2" s="1"/>
  <c r="B108" i="5"/>
  <c r="A107" i="5"/>
  <c r="F111" i="2"/>
  <c r="F109" i="2"/>
  <c r="F114" i="2"/>
  <c r="D101" i="5"/>
  <c r="D105" i="5"/>
  <c r="B101" i="5"/>
  <c r="B102" i="5"/>
  <c r="B105" i="5"/>
  <c r="B100" i="5"/>
  <c r="A99" i="5"/>
  <c r="E97" i="5"/>
  <c r="F105" i="2" s="1"/>
  <c r="E96" i="5"/>
  <c r="F104" i="2" s="1"/>
  <c r="B105" i="2"/>
  <c r="E105" i="2"/>
  <c r="D97" i="5" s="1"/>
  <c r="D105" i="2"/>
  <c r="B97" i="5" s="1"/>
  <c r="G131" i="3"/>
  <c r="G132" i="3"/>
  <c r="G133" i="3"/>
  <c r="G135" i="3"/>
  <c r="G134" i="3"/>
  <c r="G130" i="3"/>
  <c r="G129" i="3"/>
  <c r="D96" i="5"/>
  <c r="B96" i="5"/>
  <c r="E92" i="5"/>
  <c r="D93" i="5"/>
  <c r="D90" i="5"/>
  <c r="D91" i="5"/>
  <c r="D92" i="5"/>
  <c r="D89" i="5"/>
  <c r="B93" i="5"/>
  <c r="B90" i="5"/>
  <c r="B91" i="5"/>
  <c r="B92" i="5"/>
  <c r="B89" i="5"/>
  <c r="A88" i="5"/>
  <c r="F91" i="2"/>
  <c r="F92" i="2"/>
  <c r="F90" i="2"/>
  <c r="D85" i="5"/>
  <c r="D86" i="5"/>
  <c r="D84" i="5"/>
  <c r="B85" i="5"/>
  <c r="B86" i="5"/>
  <c r="B84" i="5"/>
  <c r="A83" i="5"/>
  <c r="F86" i="2"/>
  <c r="F82" i="2"/>
  <c r="E80" i="5"/>
  <c r="F85" i="2" s="1"/>
  <c r="E79" i="5"/>
  <c r="F84" i="2" s="1"/>
  <c r="F83" i="2"/>
  <c r="F99" i="2" l="1"/>
  <c r="E265" i="5"/>
  <c r="F284" i="2" s="1"/>
  <c r="G124" i="3"/>
  <c r="G77" i="2" s="1"/>
  <c r="F110" i="2"/>
  <c r="G136" i="3"/>
  <c r="G105" i="2" s="1"/>
  <c r="D78" i="5"/>
  <c r="D79" i="5"/>
  <c r="D80" i="5"/>
  <c r="D81" i="5"/>
  <c r="B78" i="5"/>
  <c r="B79" i="5"/>
  <c r="B80" i="5"/>
  <c r="B81" i="5"/>
  <c r="B77" i="5"/>
  <c r="F51" i="2"/>
  <c r="D49" i="5"/>
  <c r="B49" i="5"/>
  <c r="F73" i="2"/>
  <c r="E73" i="2"/>
  <c r="D73" i="2"/>
  <c r="B73" i="2"/>
  <c r="G99" i="3"/>
  <c r="G106" i="3"/>
  <c r="G93" i="3"/>
  <c r="G100" i="3"/>
  <c r="G98" i="3"/>
  <c r="G97" i="3"/>
  <c r="G96" i="3"/>
  <c r="G92" i="3"/>
  <c r="G91" i="3"/>
  <c r="F71" i="2"/>
  <c r="B71" i="2"/>
  <c r="E71" i="2"/>
  <c r="D71" i="2"/>
  <c r="E85" i="3"/>
  <c r="G85" i="3" s="1"/>
  <c r="E84" i="3"/>
  <c r="G84" i="3" s="1"/>
  <c r="E83" i="3"/>
  <c r="G83" i="3" s="1"/>
  <c r="E82" i="3"/>
  <c r="G82" i="3" s="1"/>
  <c r="E81" i="3"/>
  <c r="G81" i="3" s="1"/>
  <c r="E80" i="3"/>
  <c r="G80" i="3" s="1"/>
  <c r="E71" i="5"/>
  <c r="D71" i="5"/>
  <c r="E72" i="5"/>
  <c r="F76" i="2" s="1"/>
  <c r="D72" i="5"/>
  <c r="B72" i="5"/>
  <c r="B71" i="5"/>
  <c r="D68" i="5"/>
  <c r="D70" i="5"/>
  <c r="F74" i="2"/>
  <c r="F72" i="2"/>
  <c r="E66" i="5"/>
  <c r="D66" i="5"/>
  <c r="F69" i="2"/>
  <c r="B66" i="5"/>
  <c r="B68" i="5"/>
  <c r="B70" i="5"/>
  <c r="B65" i="5"/>
  <c r="F60" i="2"/>
  <c r="F57" i="2"/>
  <c r="E58" i="5"/>
  <c r="F61" i="2" s="1"/>
  <c r="E60" i="5"/>
  <c r="F63" i="2" s="1"/>
  <c r="E59" i="5"/>
  <c r="F62" i="2" s="1"/>
  <c r="E56" i="5"/>
  <c r="F59" i="2" s="1"/>
  <c r="E55" i="5"/>
  <c r="F58" i="2" s="1"/>
  <c r="D55" i="5"/>
  <c r="D56" i="5"/>
  <c r="D57" i="5"/>
  <c r="D58" i="5"/>
  <c r="D59" i="5"/>
  <c r="D60" i="5"/>
  <c r="B55" i="5"/>
  <c r="B56" i="5"/>
  <c r="B57" i="5"/>
  <c r="B58" i="5"/>
  <c r="B59" i="5"/>
  <c r="B60" i="5"/>
  <c r="B54" i="5"/>
  <c r="F29" i="2"/>
  <c r="F28" i="2"/>
  <c r="F30" i="2"/>
  <c r="F31" i="2"/>
  <c r="F32" i="2"/>
  <c r="F33" i="2"/>
  <c r="F34" i="2"/>
  <c r="F35" i="2"/>
  <c r="F36" i="2"/>
  <c r="F37" i="2"/>
  <c r="F39" i="2"/>
  <c r="F40" i="2"/>
  <c r="F45" i="2"/>
  <c r="F46" i="2"/>
  <c r="F47" i="2"/>
  <c r="F48" i="2"/>
  <c r="F49" i="2"/>
  <c r="F50" i="2"/>
  <c r="F52" i="2"/>
  <c r="F53" i="2"/>
  <c r="D50" i="5"/>
  <c r="F44" i="2"/>
  <c r="E53" i="2"/>
  <c r="G44" i="3"/>
  <c r="G45" i="3"/>
  <c r="G46" i="3"/>
  <c r="G47" i="3"/>
  <c r="G48" i="3"/>
  <c r="G43" i="3"/>
  <c r="F75" i="2" l="1"/>
  <c r="E273" i="5"/>
  <c r="F292" i="2" s="1"/>
  <c r="F70" i="2"/>
  <c r="E271" i="5"/>
  <c r="F290" i="2" s="1"/>
  <c r="G115" i="3"/>
  <c r="F95" i="3" s="1"/>
  <c r="G95" i="3" s="1"/>
  <c r="D51" i="5"/>
  <c r="B67" i="5"/>
  <c r="D67" i="5"/>
  <c r="B69" i="5"/>
  <c r="G108" i="3"/>
  <c r="F94" i="3" s="1"/>
  <c r="G94" i="3" s="1"/>
  <c r="G49" i="3"/>
  <c r="G53" i="2" s="1"/>
  <c r="G86" i="3"/>
  <c r="G71" i="2" s="1"/>
  <c r="D43" i="5"/>
  <c r="D44" i="5"/>
  <c r="D45" i="5"/>
  <c r="D46" i="5"/>
  <c r="D47" i="5"/>
  <c r="D48" i="5"/>
  <c r="D42" i="5"/>
  <c r="D33" i="5"/>
  <c r="D34" i="5"/>
  <c r="D35" i="5"/>
  <c r="D36" i="5"/>
  <c r="D37" i="5"/>
  <c r="D38" i="5"/>
  <c r="D39" i="5"/>
  <c r="D28" i="5"/>
  <c r="D29" i="5"/>
  <c r="D30" i="5"/>
  <c r="D31" i="5"/>
  <c r="D32" i="5"/>
  <c r="D27" i="5"/>
  <c r="D26" i="5"/>
  <c r="D18" i="5"/>
  <c r="D17" i="5"/>
  <c r="B44" i="5"/>
  <c r="B45" i="5"/>
  <c r="B46" i="5"/>
  <c r="B47" i="5"/>
  <c r="B48" i="5"/>
  <c r="B50" i="5"/>
  <c r="B51" i="5"/>
  <c r="B43" i="5"/>
  <c r="B42" i="5"/>
  <c r="A41" i="5"/>
  <c r="F38" i="2"/>
  <c r="B33" i="5"/>
  <c r="B34" i="5"/>
  <c r="B35" i="5"/>
  <c r="B36" i="5"/>
  <c r="B37" i="5"/>
  <c r="B38" i="5"/>
  <c r="B39" i="5"/>
  <c r="B32" i="5"/>
  <c r="G101" i="3" l="1"/>
  <c r="G73" i="2" s="1"/>
  <c r="B29" i="5"/>
  <c r="B30" i="5"/>
  <c r="B31" i="5"/>
  <c r="B28" i="5"/>
  <c r="B27" i="5"/>
  <c r="F27" i="2"/>
  <c r="B26" i="5"/>
  <c r="B18" i="5" l="1"/>
  <c r="B9" i="7" l="1"/>
  <c r="B7" i="7"/>
  <c r="B8" i="7"/>
  <c r="B6" i="7"/>
  <c r="B7" i="6"/>
  <c r="B8" i="6"/>
  <c r="B9" i="6"/>
  <c r="B6" i="6"/>
  <c r="B7" i="5"/>
  <c r="B8" i="5"/>
  <c r="B9" i="5"/>
  <c r="B6" i="5"/>
  <c r="B7" i="3"/>
  <c r="B8" i="3"/>
  <c r="B9" i="3"/>
  <c r="B6" i="3"/>
  <c r="B7" i="2"/>
  <c r="B8" i="2"/>
  <c r="B9" i="2"/>
  <c r="B6" i="2"/>
  <c r="A256" i="5" l="1"/>
  <c r="A95" i="5" l="1"/>
  <c r="D65" i="5"/>
  <c r="A64" i="5"/>
  <c r="D77" i="5"/>
  <c r="A75" i="5"/>
  <c r="D54" i="5"/>
  <c r="A53" i="5"/>
  <c r="A25" i="5" l="1"/>
  <c r="B17" i="5"/>
  <c r="A12" i="5"/>
  <c r="A17" i="5"/>
  <c r="A16" i="5"/>
  <c r="G6" i="7"/>
  <c r="F8" i="7"/>
  <c r="F6" i="7"/>
  <c r="D13" i="5"/>
  <c r="F13" i="2"/>
  <c r="F12" i="2"/>
  <c r="D14" i="5"/>
  <c r="B14" i="5"/>
  <c r="B13" i="5"/>
  <c r="A14" i="5"/>
  <c r="A13" i="5"/>
  <c r="E6" i="5" l="1"/>
  <c r="D8" i="5"/>
  <c r="D6" i="5"/>
  <c r="G6" i="3"/>
  <c r="F8" i="3"/>
  <c r="F6" i="3"/>
  <c r="Q6" i="6"/>
  <c r="B17" i="1" l="1"/>
  <c r="B18" i="6" s="1"/>
  <c r="A17" i="1"/>
  <c r="A18" i="6" s="1"/>
  <c r="B15" i="1"/>
  <c r="B16" i="6" s="1"/>
  <c r="A15" i="1"/>
  <c r="A16" i="6" s="1"/>
  <c r="A12" i="1"/>
  <c r="A13" i="6" s="1"/>
  <c r="A13" i="1"/>
  <c r="A14" i="6" s="1"/>
  <c r="B12" i="1"/>
  <c r="B13" i="6" s="1"/>
  <c r="H8" i="2"/>
  <c r="H6" i="2"/>
  <c r="B11" i="1"/>
  <c r="B12" i="6" s="1"/>
  <c r="A11" i="1"/>
  <c r="A12" i="6" s="1"/>
  <c r="K22" i="7" l="1"/>
  <c r="K21" i="7"/>
  <c r="K20" i="7"/>
  <c r="K19" i="7"/>
  <c r="G18" i="7"/>
  <c r="K17" i="7"/>
  <c r="G16" i="7"/>
  <c r="K15" i="7"/>
  <c r="K14" i="7"/>
  <c r="K13" i="7"/>
  <c r="K12" i="7"/>
  <c r="G11" i="7"/>
  <c r="K18" i="7" l="1"/>
  <c r="K24" i="7" s="1"/>
  <c r="G25" i="7"/>
  <c r="G8" i="7" l="1"/>
  <c r="E8" i="5"/>
  <c r="Q8" i="6"/>
  <c r="G8" i="3"/>
  <c r="I8" i="2"/>
  <c r="H123" i="2" l="1"/>
  <c r="I123" i="2" s="1"/>
  <c r="H237" i="2"/>
  <c r="I237" i="2" s="1"/>
  <c r="H20" i="2"/>
  <c r="I20" i="2" s="1"/>
  <c r="H19" i="2"/>
  <c r="I19" i="2" s="1"/>
  <c r="H161" i="2"/>
  <c r="I161" i="2" s="1"/>
  <c r="I163" i="2" s="1"/>
  <c r="H81" i="2"/>
  <c r="I81" i="2" s="1"/>
  <c r="H292" i="2"/>
  <c r="I292" i="2" s="1"/>
  <c r="H243" i="2"/>
  <c r="I243" i="2" s="1"/>
  <c r="H291" i="2"/>
  <c r="I291" i="2" s="1"/>
  <c r="H293" i="2"/>
  <c r="I293" i="2" s="1"/>
  <c r="H287" i="2"/>
  <c r="I287" i="2" s="1"/>
  <c r="H288" i="2"/>
  <c r="I288" i="2" s="1"/>
  <c r="H289" i="2"/>
  <c r="I289" i="2" s="1"/>
  <c r="H290" i="2"/>
  <c r="I290" i="2" s="1"/>
  <c r="H284" i="2"/>
  <c r="I284" i="2" s="1"/>
  <c r="H285" i="2"/>
  <c r="I285" i="2" s="1"/>
  <c r="H286" i="2"/>
  <c r="I286" i="2" s="1"/>
  <c r="H279" i="2"/>
  <c r="I279" i="2" s="1"/>
  <c r="H283" i="2"/>
  <c r="I283" i="2" s="1"/>
  <c r="H276" i="2"/>
  <c r="I276" i="2" s="1"/>
  <c r="H277" i="2"/>
  <c r="I277" i="2" s="1"/>
  <c r="H278" i="2"/>
  <c r="I278" i="2" s="1"/>
  <c r="H275" i="2"/>
  <c r="I275" i="2" s="1"/>
  <c r="H274" i="2"/>
  <c r="I274" i="2" s="1"/>
  <c r="H21" i="2"/>
  <c r="I21" i="2" s="1"/>
  <c r="H22" i="2"/>
  <c r="I22" i="2" s="1"/>
  <c r="H231" i="2"/>
  <c r="I231" i="2" s="1"/>
  <c r="H23" i="2"/>
  <c r="I23" i="2" s="1"/>
  <c r="H232" i="2"/>
  <c r="I232" i="2" s="1"/>
  <c r="H268" i="2"/>
  <c r="I268" i="2" s="1"/>
  <c r="H269" i="2"/>
  <c r="I269" i="2" s="1"/>
  <c r="H270" i="2"/>
  <c r="I270" i="2" s="1"/>
  <c r="H265" i="2"/>
  <c r="I265" i="2" s="1"/>
  <c r="H266" i="2"/>
  <c r="I266" i="2" s="1"/>
  <c r="H260" i="2"/>
  <c r="I260" i="2" s="1"/>
  <c r="H258" i="2"/>
  <c r="I258" i="2" s="1"/>
  <c r="H259" i="2"/>
  <c r="I259" i="2" s="1"/>
  <c r="H257" i="2"/>
  <c r="I257" i="2" s="1"/>
  <c r="H262" i="2"/>
  <c r="I262" i="2" s="1"/>
  <c r="H256" i="2"/>
  <c r="I256" i="2" s="1"/>
  <c r="H263" i="2"/>
  <c r="I263" i="2" s="1"/>
  <c r="H253" i="2"/>
  <c r="I253" i="2" s="1"/>
  <c r="H255" i="2"/>
  <c r="I255" i="2" s="1"/>
  <c r="H264" i="2"/>
  <c r="I264" i="2" s="1"/>
  <c r="H267" i="2"/>
  <c r="I267" i="2" s="1"/>
  <c r="H254" i="2"/>
  <c r="I254" i="2" s="1"/>
  <c r="H261" i="2"/>
  <c r="I261" i="2" s="1"/>
  <c r="H113" i="2"/>
  <c r="I113" i="2" s="1"/>
  <c r="H112" i="2"/>
  <c r="I112" i="2" s="1"/>
  <c r="H64" i="2"/>
  <c r="I64" i="2" s="1"/>
  <c r="H240" i="2"/>
  <c r="I240" i="2" s="1"/>
  <c r="H246" i="2"/>
  <c r="I246" i="2" s="1"/>
  <c r="H238" i="2"/>
  <c r="I238" i="2" s="1"/>
  <c r="H241" i="2"/>
  <c r="I241" i="2" s="1"/>
  <c r="H242" i="2"/>
  <c r="I242" i="2" s="1"/>
  <c r="H244" i="2"/>
  <c r="I244" i="2" s="1"/>
  <c r="H245" i="2"/>
  <c r="I245" i="2" s="1"/>
  <c r="H239" i="2"/>
  <c r="I239" i="2" s="1"/>
  <c r="H236" i="2"/>
  <c r="I236" i="2" s="1"/>
  <c r="H208" i="2"/>
  <c r="I208" i="2" s="1"/>
  <c r="H215" i="2"/>
  <c r="I215" i="2" s="1"/>
  <c r="H222" i="2"/>
  <c r="I222" i="2" s="1"/>
  <c r="H201" i="2"/>
  <c r="I201" i="2" s="1"/>
  <c r="H214" i="2"/>
  <c r="I214" i="2" s="1"/>
  <c r="H202" i="2"/>
  <c r="I202" i="2" s="1"/>
  <c r="H209" i="2"/>
  <c r="I209" i="2" s="1"/>
  <c r="H216" i="2"/>
  <c r="I216" i="2" s="1"/>
  <c r="H223" i="2"/>
  <c r="I223" i="2" s="1"/>
  <c r="H207" i="2"/>
  <c r="I207" i="2" s="1"/>
  <c r="H203" i="2"/>
  <c r="I203" i="2" s="1"/>
  <c r="H210" i="2"/>
  <c r="I210" i="2" s="1"/>
  <c r="H217" i="2"/>
  <c r="I217" i="2" s="1"/>
  <c r="H224" i="2"/>
  <c r="I224" i="2" s="1"/>
  <c r="H211" i="2"/>
  <c r="I211" i="2" s="1"/>
  <c r="H225" i="2"/>
  <c r="I225" i="2" s="1"/>
  <c r="H212" i="2"/>
  <c r="I212" i="2" s="1"/>
  <c r="H219" i="2"/>
  <c r="I219" i="2" s="1"/>
  <c r="H226" i="2"/>
  <c r="I226" i="2" s="1"/>
  <c r="H205" i="2"/>
  <c r="I205" i="2" s="1"/>
  <c r="H220" i="2"/>
  <c r="I220" i="2" s="1"/>
  <c r="H227" i="2"/>
  <c r="I227" i="2" s="1"/>
  <c r="H221" i="2"/>
  <c r="I221" i="2" s="1"/>
  <c r="H206" i="2"/>
  <c r="I206" i="2" s="1"/>
  <c r="H213" i="2"/>
  <c r="I213" i="2" s="1"/>
  <c r="H228" i="2"/>
  <c r="I228" i="2" s="1"/>
  <c r="H229" i="2"/>
  <c r="I229" i="2" s="1"/>
  <c r="H204" i="2"/>
  <c r="I204" i="2" s="1"/>
  <c r="H218" i="2"/>
  <c r="I218" i="2" s="1"/>
  <c r="H230" i="2"/>
  <c r="I230" i="2" s="1"/>
  <c r="H174" i="2"/>
  <c r="I174" i="2" s="1"/>
  <c r="H180" i="2"/>
  <c r="I180" i="2" s="1"/>
  <c r="H187" i="2"/>
  <c r="I187" i="2" s="1"/>
  <c r="H193" i="2"/>
  <c r="I193" i="2" s="1"/>
  <c r="H186" i="2"/>
  <c r="I186" i="2" s="1"/>
  <c r="H192" i="2"/>
  <c r="I192" i="2" s="1"/>
  <c r="H168" i="2"/>
  <c r="I168" i="2" s="1"/>
  <c r="H175" i="2"/>
  <c r="I175" i="2" s="1"/>
  <c r="H181" i="2"/>
  <c r="I181" i="2" s="1"/>
  <c r="H194" i="2"/>
  <c r="I194" i="2" s="1"/>
  <c r="H169" i="2"/>
  <c r="I169" i="2" s="1"/>
  <c r="H182" i="2"/>
  <c r="I182" i="2" s="1"/>
  <c r="H188" i="2"/>
  <c r="I188" i="2" s="1"/>
  <c r="H195" i="2"/>
  <c r="I195" i="2" s="1"/>
  <c r="H170" i="2"/>
  <c r="I170" i="2" s="1"/>
  <c r="H176" i="2"/>
  <c r="I176" i="2" s="1"/>
  <c r="H183" i="2"/>
  <c r="I183" i="2" s="1"/>
  <c r="H189" i="2"/>
  <c r="I189" i="2" s="1"/>
  <c r="H173" i="2"/>
  <c r="I173" i="2" s="1"/>
  <c r="H171" i="2"/>
  <c r="I171" i="2" s="1"/>
  <c r="H177" i="2"/>
  <c r="I177" i="2" s="1"/>
  <c r="H190" i="2"/>
  <c r="I190" i="2" s="1"/>
  <c r="H196" i="2"/>
  <c r="I196" i="2" s="1"/>
  <c r="H166" i="2"/>
  <c r="I166" i="2" s="1"/>
  <c r="H178" i="2"/>
  <c r="I178" i="2" s="1"/>
  <c r="H184" i="2"/>
  <c r="I184" i="2" s="1"/>
  <c r="H191" i="2"/>
  <c r="I191" i="2" s="1"/>
  <c r="H197" i="2"/>
  <c r="I197" i="2" s="1"/>
  <c r="H172" i="2"/>
  <c r="I172" i="2" s="1"/>
  <c r="H179" i="2"/>
  <c r="I179" i="2" s="1"/>
  <c r="H185" i="2"/>
  <c r="I185" i="2" s="1"/>
  <c r="H167" i="2"/>
  <c r="I167" i="2" s="1"/>
  <c r="H139" i="2"/>
  <c r="I139" i="2" s="1"/>
  <c r="H150" i="2"/>
  <c r="I150" i="2" s="1"/>
  <c r="H153" i="2"/>
  <c r="I153" i="2" s="1"/>
  <c r="H149" i="2"/>
  <c r="I149" i="2" s="1"/>
  <c r="H146" i="2"/>
  <c r="I146" i="2" s="1"/>
  <c r="H142" i="2"/>
  <c r="I142" i="2" s="1"/>
  <c r="H135" i="2"/>
  <c r="I135" i="2" s="1"/>
  <c r="H159" i="2"/>
  <c r="I159" i="2" s="1"/>
  <c r="H157" i="2"/>
  <c r="I157" i="2" s="1"/>
  <c r="H152" i="2"/>
  <c r="I152" i="2" s="1"/>
  <c r="H148" i="2"/>
  <c r="I148" i="2" s="1"/>
  <c r="H145" i="2"/>
  <c r="I145" i="2" s="1"/>
  <c r="H141" i="2"/>
  <c r="I141" i="2" s="1"/>
  <c r="H138" i="2"/>
  <c r="I138" i="2" s="1"/>
  <c r="H134" i="2"/>
  <c r="I134" i="2" s="1"/>
  <c r="H156" i="2"/>
  <c r="I156" i="2" s="1"/>
  <c r="H143" i="2"/>
  <c r="I143" i="2" s="1"/>
  <c r="H160" i="2"/>
  <c r="I160" i="2" s="1"/>
  <c r="H151" i="2"/>
  <c r="I151" i="2" s="1"/>
  <c r="H144" i="2"/>
  <c r="I144" i="2" s="1"/>
  <c r="H140" i="2"/>
  <c r="I140" i="2" s="1"/>
  <c r="H137" i="2"/>
  <c r="I137" i="2" s="1"/>
  <c r="H154" i="2"/>
  <c r="I154" i="2" s="1"/>
  <c r="H155" i="2"/>
  <c r="I155" i="2" s="1"/>
  <c r="H147" i="2"/>
  <c r="I147" i="2" s="1"/>
  <c r="H136" i="2"/>
  <c r="I136" i="2" s="1"/>
  <c r="H158" i="2"/>
  <c r="I158" i="2" s="1"/>
  <c r="H120" i="2"/>
  <c r="I120" i="2" s="1"/>
  <c r="H129" i="2"/>
  <c r="I129" i="2" s="1"/>
  <c r="H128" i="2"/>
  <c r="I128" i="2" s="1"/>
  <c r="H130" i="2"/>
  <c r="I130" i="2" s="1"/>
  <c r="H77" i="2"/>
  <c r="I77" i="2" s="1"/>
  <c r="H65" i="2"/>
  <c r="I65" i="2" s="1"/>
  <c r="H121" i="2"/>
  <c r="I121" i="2" s="1"/>
  <c r="H122" i="2"/>
  <c r="I122" i="2" s="1"/>
  <c r="H119" i="2"/>
  <c r="I119" i="2" s="1"/>
  <c r="H118" i="2"/>
  <c r="I118" i="2" s="1"/>
  <c r="H124" i="2"/>
  <c r="I124" i="2" s="1"/>
  <c r="H111" i="2"/>
  <c r="I111" i="2" s="1"/>
  <c r="H114" i="2"/>
  <c r="I114" i="2" s="1"/>
  <c r="H110" i="2"/>
  <c r="I110" i="2" s="1"/>
  <c r="H109" i="2"/>
  <c r="I109" i="2" s="1"/>
  <c r="H104" i="2"/>
  <c r="I104" i="2" s="1"/>
  <c r="H105" i="2"/>
  <c r="I105" i="2" s="1"/>
  <c r="H100" i="2"/>
  <c r="I100" i="2" s="1"/>
  <c r="H98" i="2"/>
  <c r="I98" i="2" s="1"/>
  <c r="H99" i="2"/>
  <c r="I99" i="2" s="1"/>
  <c r="H96" i="2"/>
  <c r="I96" i="2" s="1"/>
  <c r="H97" i="2"/>
  <c r="I97" i="2" s="1"/>
  <c r="H91" i="2"/>
  <c r="I91" i="2" s="1"/>
  <c r="H92" i="2"/>
  <c r="I92" i="2" s="1"/>
  <c r="H90" i="2"/>
  <c r="I90" i="2" s="1"/>
  <c r="H51" i="2"/>
  <c r="I51" i="2" s="1"/>
  <c r="H83" i="2"/>
  <c r="I83" i="2" s="1"/>
  <c r="H84" i="2"/>
  <c r="I84" i="2" s="1"/>
  <c r="H82" i="2"/>
  <c r="I82" i="2" s="1"/>
  <c r="H85" i="2"/>
  <c r="I85" i="2" s="1"/>
  <c r="H86" i="2"/>
  <c r="I86" i="2" s="1"/>
  <c r="H71" i="2"/>
  <c r="I71" i="2" s="1"/>
  <c r="H73" i="2"/>
  <c r="I73" i="2" s="1"/>
  <c r="H75" i="2"/>
  <c r="I75" i="2" s="1"/>
  <c r="H76" i="2"/>
  <c r="I76" i="2" s="1"/>
  <c r="H57" i="2"/>
  <c r="I57" i="2" s="1"/>
  <c r="H72" i="2"/>
  <c r="I72" i="2" s="1"/>
  <c r="H70" i="2"/>
  <c r="I70" i="2" s="1"/>
  <c r="H74" i="2"/>
  <c r="I74" i="2" s="1"/>
  <c r="H52" i="2"/>
  <c r="I52" i="2" s="1"/>
  <c r="H32" i="2"/>
  <c r="I32" i="2" s="1"/>
  <c r="H40" i="2"/>
  <c r="I40" i="2" s="1"/>
  <c r="H47" i="2"/>
  <c r="I47" i="2" s="1"/>
  <c r="H28" i="2"/>
  <c r="I28" i="2" s="1"/>
  <c r="H36" i="2"/>
  <c r="I36" i="2" s="1"/>
  <c r="H29" i="2"/>
  <c r="I29" i="2" s="1"/>
  <c r="H50" i="2"/>
  <c r="I50" i="2" s="1"/>
  <c r="H33" i="2"/>
  <c r="I33" i="2" s="1"/>
  <c r="H27" i="2"/>
  <c r="I27" i="2" s="1"/>
  <c r="H39" i="2"/>
  <c r="I39" i="2" s="1"/>
  <c r="H45" i="2"/>
  <c r="I45" i="2" s="1"/>
  <c r="H34" i="2"/>
  <c r="I34" i="2" s="1"/>
  <c r="H17" i="2"/>
  <c r="I17" i="2" s="1"/>
  <c r="H46" i="2"/>
  <c r="I46" i="2" s="1"/>
  <c r="H44" i="2"/>
  <c r="I44" i="2" s="1"/>
  <c r="H35" i="2"/>
  <c r="I35" i="2" s="1"/>
  <c r="H37" i="2"/>
  <c r="I37" i="2" s="1"/>
  <c r="H38" i="2"/>
  <c r="I38" i="2" s="1"/>
  <c r="H31" i="2"/>
  <c r="I31" i="2" s="1"/>
  <c r="H48" i="2"/>
  <c r="I48" i="2" s="1"/>
  <c r="H49" i="2"/>
  <c r="I49" i="2" s="1"/>
  <c r="H30" i="2"/>
  <c r="I30" i="2" s="1"/>
  <c r="H53" i="2"/>
  <c r="I53" i="2" s="1"/>
  <c r="H18" i="2"/>
  <c r="I18" i="2" s="1"/>
  <c r="H63" i="2"/>
  <c r="I63" i="2" s="1"/>
  <c r="H62" i="2"/>
  <c r="I62" i="2" s="1"/>
  <c r="H12" i="2"/>
  <c r="I12" i="2" s="1"/>
  <c r="H13" i="2"/>
  <c r="I13" i="2" s="1"/>
  <c r="H69" i="2"/>
  <c r="I69" i="2" s="1"/>
  <c r="H61" i="2"/>
  <c r="I61" i="2" s="1"/>
  <c r="H60" i="2"/>
  <c r="I60" i="2" s="1"/>
  <c r="H59" i="2"/>
  <c r="I59" i="2" s="1"/>
  <c r="H58" i="2"/>
  <c r="I58" i="2" s="1"/>
  <c r="H249" i="2"/>
  <c r="I249" i="2" s="1"/>
  <c r="H247" i="2"/>
  <c r="I247" i="2" s="1"/>
  <c r="H248" i="2"/>
  <c r="I248" i="2" s="1"/>
  <c r="I101" i="2" l="1"/>
  <c r="I294" i="2"/>
  <c r="D30" i="1" s="1"/>
  <c r="C31" i="6" s="1"/>
  <c r="O31" i="6" s="1"/>
  <c r="D19" i="1"/>
  <c r="C20" i="6" s="1"/>
  <c r="I125" i="2"/>
  <c r="D22" i="1" s="1"/>
  <c r="C23" i="6" s="1"/>
  <c r="I131" i="2"/>
  <c r="D23" i="1" s="1"/>
  <c r="C24" i="6" s="1"/>
  <c r="M24" i="6" s="1"/>
  <c r="I54" i="2"/>
  <c r="D14" i="1" s="1"/>
  <c r="I78" i="2"/>
  <c r="I280" i="2"/>
  <c r="I250" i="2"/>
  <c r="D27" i="1" s="1"/>
  <c r="C28" i="6" s="1"/>
  <c r="I66" i="2"/>
  <c r="D15" i="1" s="1"/>
  <c r="C16" i="6" s="1"/>
  <c r="I198" i="2"/>
  <c r="D25" i="1" s="1"/>
  <c r="C26" i="6" s="1"/>
  <c r="I271" i="2"/>
  <c r="D28" i="1" s="1"/>
  <c r="C29" i="6" s="1"/>
  <c r="I233" i="2"/>
  <c r="D26" i="1" s="1"/>
  <c r="C27" i="6" s="1"/>
  <c r="I41" i="2"/>
  <c r="D13" i="1" s="1"/>
  <c r="C14" i="6" s="1"/>
  <c r="I93" i="2"/>
  <c r="D18" i="1" s="1"/>
  <c r="C19" i="6" s="1"/>
  <c r="I106" i="2"/>
  <c r="D20" i="1" s="1"/>
  <c r="C21" i="6" s="1"/>
  <c r="I115" i="2"/>
  <c r="D21" i="1" s="1"/>
  <c r="C22" i="6" s="1"/>
  <c r="I24" i="2"/>
  <c r="H295" i="2" l="1"/>
  <c r="O29" i="6"/>
  <c r="M29" i="6"/>
  <c r="O28" i="6"/>
  <c r="M28" i="6"/>
  <c r="K27" i="6"/>
  <c r="I27" i="6"/>
  <c r="E27" i="6"/>
  <c r="G27" i="6"/>
  <c r="O27" i="6"/>
  <c r="M27" i="6"/>
  <c r="K26" i="6"/>
  <c r="I26" i="6"/>
  <c r="G26" i="6"/>
  <c r="M26" i="6"/>
  <c r="E26" i="6"/>
  <c r="O26" i="6"/>
  <c r="K23" i="6"/>
  <c r="M23" i="6"/>
  <c r="O23" i="6"/>
  <c r="O22" i="6"/>
  <c r="M22" i="6"/>
  <c r="K21" i="6"/>
  <c r="M21" i="6"/>
  <c r="G20" i="6"/>
  <c r="K20" i="6"/>
  <c r="I20" i="6"/>
  <c r="K19" i="6"/>
  <c r="I19" i="6"/>
  <c r="K16" i="6"/>
  <c r="I16" i="6"/>
  <c r="G16" i="6"/>
  <c r="G14" i="6"/>
  <c r="E14" i="6"/>
  <c r="D16" i="1"/>
  <c r="C17" i="6" s="1"/>
  <c r="D17" i="1"/>
  <c r="D11" i="1"/>
  <c r="C12" i="6" s="1"/>
  <c r="K12" i="6" l="1"/>
  <c r="O12" i="6"/>
  <c r="E12" i="6"/>
  <c r="I12" i="6"/>
  <c r="M12" i="6"/>
  <c r="G12" i="6"/>
  <c r="K17" i="6"/>
  <c r="M17" i="6"/>
  <c r="C18" i="6"/>
  <c r="I18" i="6" l="1"/>
  <c r="K18" i="6"/>
  <c r="D29" i="1" l="1"/>
  <c r="C30" i="6" l="1"/>
  <c r="C15" i="6"/>
  <c r="D24" i="1"/>
  <c r="C25" i="6" s="1"/>
  <c r="D12" i="1"/>
  <c r="C13" i="6" s="1"/>
  <c r="E13" i="6" s="1"/>
  <c r="C31" i="1" l="1"/>
  <c r="G26" i="7" s="1"/>
  <c r="O30" i="6"/>
  <c r="C32" i="6"/>
  <c r="G25" i="6"/>
  <c r="E25" i="6"/>
  <c r="E32" i="6" s="1"/>
  <c r="I25" i="6"/>
  <c r="K25" i="6"/>
  <c r="K32" i="6" s="1"/>
  <c r="O25" i="6"/>
  <c r="M25" i="6"/>
  <c r="M32" i="6" s="1"/>
  <c r="G15" i="6"/>
  <c r="I15" i="6"/>
  <c r="D31" i="6" l="1"/>
  <c r="D12" i="6"/>
  <c r="O32" i="6"/>
  <c r="P32" i="6" s="1"/>
  <c r="I32" i="6"/>
  <c r="J32" i="6" s="1"/>
  <c r="G32" i="6"/>
  <c r="H32" i="6" s="1"/>
  <c r="F32" i="6"/>
  <c r="L32" i="6"/>
  <c r="D30" i="6"/>
  <c r="N32" i="6"/>
  <c r="D29" i="6"/>
  <c r="D28" i="6"/>
  <c r="D19" i="6"/>
  <c r="D27" i="6"/>
  <c r="D20" i="6"/>
  <c r="D24" i="6"/>
  <c r="D14" i="6"/>
  <c r="D23" i="6"/>
  <c r="D21" i="6"/>
  <c r="D13" i="6"/>
  <c r="D16" i="6"/>
  <c r="D18" i="6"/>
  <c r="D25" i="6"/>
  <c r="D15" i="6"/>
  <c r="D22" i="6"/>
  <c r="D26" i="6"/>
  <c r="D17" i="6"/>
  <c r="E33" i="6"/>
  <c r="D32" i="6" l="1"/>
  <c r="Q32" i="6"/>
  <c r="G33" i="6"/>
  <c r="I33" i="6" s="1"/>
  <c r="K33" i="6" s="1"/>
  <c r="M33" i="6" s="1"/>
  <c r="O33" i="6" s="1"/>
  <c r="F33" i="6"/>
  <c r="H33" i="6" s="1"/>
  <c r="J33" i="6" s="1"/>
  <c r="L33" i="6" s="1"/>
  <c r="N33" i="6" s="1"/>
  <c r="P33" i="6" s="1"/>
</calcChain>
</file>

<file path=xl/sharedStrings.xml><?xml version="1.0" encoding="utf-8"?>
<sst xmlns="http://schemas.openxmlformats.org/spreadsheetml/2006/main" count="3058" uniqueCount="951">
  <si>
    <t>ITEM</t>
  </si>
  <si>
    <t>DESCRIÇÃO DO SERVIÇO</t>
  </si>
  <si>
    <t>VL. PARCIAL
(R$)</t>
  </si>
  <si>
    <t>1.0</t>
  </si>
  <si>
    <t>2.0</t>
  </si>
  <si>
    <t>3.0</t>
  </si>
  <si>
    <t>4.0</t>
  </si>
  <si>
    <t>5.0</t>
  </si>
  <si>
    <t>6.0</t>
  </si>
  <si>
    <t>7.0</t>
  </si>
  <si>
    <t>8.0</t>
  </si>
  <si>
    <t>9.0</t>
  </si>
  <si>
    <t>10.0</t>
  </si>
  <si>
    <t>TOTAL</t>
  </si>
  <si>
    <t>MUNICÍPIO:</t>
  </si>
  <si>
    <t>ASSUNTO:</t>
  </si>
  <si>
    <t>OBRA:</t>
  </si>
  <si>
    <t>ENDEREÇO:</t>
  </si>
  <si>
    <t>RESUMO DO ORÇAMENTO</t>
  </si>
  <si>
    <t>BDI:</t>
  </si>
  <si>
    <t>PLANILHA ORÇAMENTÁRIA</t>
  </si>
  <si>
    <t>CÓDIGO</t>
  </si>
  <si>
    <t>FONTE</t>
  </si>
  <si>
    <t>UNID.</t>
  </si>
  <si>
    <t>QUANT.</t>
  </si>
  <si>
    <t>VL. UNIT.</t>
  </si>
  <si>
    <t>VL. UNIT.
Com BDI</t>
  </si>
  <si>
    <t>ADMINISTRAÇÃO LOCAL DA OBRA</t>
  </si>
  <si>
    <t>SERVIÇOS PRELIMINARES</t>
  </si>
  <si>
    <t>COMPOSIÇÕES</t>
  </si>
  <si>
    <t>COMPOSIÇÃO/MÃO DE OBRA/INSUMO</t>
  </si>
  <si>
    <t>UND</t>
  </si>
  <si>
    <t>VL. TOTAL</t>
  </si>
  <si>
    <t>CUSTO DIRETO</t>
  </si>
  <si>
    <t>INSTALAÇÕES ELÉTRICAS</t>
  </si>
  <si>
    <t>DATA</t>
  </si>
  <si>
    <t>MEMORIAL DE CÁLCULO</t>
  </si>
  <si>
    <t>DESCRIÇÃO SERVIÇO</t>
  </si>
  <si>
    <t>REF.:</t>
  </si>
  <si>
    <t xml:space="preserve">     </t>
  </si>
  <si>
    <t>SINAPI</t>
  </si>
  <si>
    <t>M3</t>
  </si>
  <si>
    <t>H</t>
  </si>
  <si>
    <t>PEDREIRO COM ENCARGOS COMPLEMENTARES</t>
  </si>
  <si>
    <t>AJUDANTE DE PEDREIRO COM ENCARGOS COMPLEMENTARES</t>
  </si>
  <si>
    <t>UN</t>
  </si>
  <si>
    <t>SERVENTE COM ENCARGOS COMPLEMENTARES</t>
  </si>
  <si>
    <t>M2</t>
  </si>
  <si>
    <t>M</t>
  </si>
  <si>
    <t>ALVENARIA</t>
  </si>
  <si>
    <t>VERGA MOLDADA IN LOCO EM CONCRETO PARA PORTAS COM ATÉ 1,5 M DE VÃO. AF_03/2016</t>
  </si>
  <si>
    <t>VERGA MOLDADA IN LOCO EM CONCRETO PARA PORTAS COM MAIS DE 1,5 M DE VÃO. AF_03/2016</t>
  </si>
  <si>
    <t>VERGA MOLDADA IN LOCO EM CONCRETO PARA JANELAS COM ATÉ 1,5 M DE VÃO. AF_03/2016</t>
  </si>
  <si>
    <t>VERGA MOLDADA IN LOCO EM CONCRETO PARA JANELAS COM MAIS DE 1,5 M DE VÃO. AF_03/2016</t>
  </si>
  <si>
    <t>ESQUADRIAS E VIDROS</t>
  </si>
  <si>
    <t>ELETRODUTO FLEXÍVEL CORRUGADO, PVC, DN 25 MM (3/4"), PARA CIRCUITOS TERMINAIS, INSTALADO EM PAREDE - FORNECIMENTO E INSTALAÇÃO. AF_12/2015</t>
  </si>
  <si>
    <t>INSTALAÇÕES HIDRÁULICAS</t>
  </si>
  <si>
    <t>INSTALAÇÕES SANITÁRIAS</t>
  </si>
  <si>
    <t>TUBO PVC, SERIE NORMAL, ESGOTO PREDIAL, DN 40 MM, FORNECIDO E INSTALADO EM RAMAL DE DESCARGA OU RAMAL DE ESGOTO SANITÁRIO. AF_12/2014</t>
  </si>
  <si>
    <t>TUBO PVC, SERIE NORMAL, ESGOTO PREDIAL, DN 50 MM, FORNECIDO E INSTALADO EM RAMAL DE DESCARGA OU RAMAL DE ESGOTO SANITÁRIO. AF_12/2014</t>
  </si>
  <si>
    <t>TUBO PVC, SERIE NORMAL, ESGOTO PREDIAL, DN 100 MM, FORNECIDO E INSTALADO EM RAMAL DE DESCARGA OU RAMAL DE ESGOTO SANITÁRIO. AF_12/2014</t>
  </si>
  <si>
    <t>REF.: (10759/ORSE - Bancada em granito cinza andorinha, e=2cm)</t>
  </si>
  <si>
    <t xml:space="preserve">BANCADA/TAMPO LISO (SEM CUBA) EM MARMORE SINTETICO                                                                                                                                                                                                                                                                                                                                                                                                                                                        </t>
  </si>
  <si>
    <t xml:space="preserve">LAVATORIO DE CANTO LOUCA BRANCA SUSPENSO *40 X 30* CM                                                                                                                                                                                                                                                                                                                                                                                                                                                     </t>
  </si>
  <si>
    <t>REF.: (86942/SINAPI - LAVATÓRIO LOUÇA BRANCA SUSPENSO, 29,5 X 39CM OU EQUIVALENTE, PADRÃO POPULAR, INCLUSO SIFÃO TIPO GARRAFA EM PVC, VÁLVULA E ENGATE FLEXÍVEL 30CM EM PLÁSTICO E TORNEIRA CROMADA DE MESA, PADRÃO POPULAR - FORNECIMENTO E INSTALAÇÃO. AF_12/2013)</t>
  </si>
  <si>
    <t>LAVATÓRIO LOUÇA BRANCA DE CANTO SUSPENSO, PADRÃO POPULAR, INCLUSO SIFÃO TIPO GARRAFA EM PVC, VÁLVULA E ENGATE FLEXÍVEL 30CM EM PLÁSTICO E TORNEIRA CROMADA DE MESA, PADRÃO POPULAR - FORNECIMENTO E INSTALAÇÃO.</t>
  </si>
  <si>
    <t>CHAPISCO APLICADO EM ALVENARIA (SEM PRESENÇA DE VÃOS) E ESTRUTURAS DE CONCRETO DE FACHADA, COM COLHER DE PEDREIRO.  ARGAMASSA TRAÇO 1:3 COM PREPARO EM BETONEIRA 400L. AF_06/2014</t>
  </si>
  <si>
    <t>(COMPOSIÇÃO REPRESENTATIVA) DO SERVIÇO DE EMBOÇO/MASSA ÚNICA, APLICADO MANUALMENTE, TRAÇO 1:2:8, EM BETONEIRA DE 400L, PAREDES INTERNAS, COM EXECUÇÃO DE TALISCAS, EDIFICAÇÃO HABITACIONAL UNIFAMILIAR (CASAS) E EDIFICAÇÃO PÚBLICA PADRÃO. AF_12/2014</t>
  </si>
  <si>
    <t>DUCHA HIGIÊNICA PLÁSTICA COM REGISTRO METÁLICO</t>
  </si>
  <si>
    <t>ENCANADOR OU BOMBEIRO HIDRÁULICO COM ENCARGOS COMPLEMENTARES</t>
  </si>
  <si>
    <t xml:space="preserve">FITA VEDA ROSCA EM ROLOS DE 18 MM X 10 M (L X C)              </t>
  </si>
  <si>
    <t xml:space="preserve">DUCHA HIGIENICA PLASTICA COM REGISTRO METALICO 1/2 "            </t>
  </si>
  <si>
    <t>CHAPISCO APLICADO EM ALVENARIA (COM PRESENÇA DE VÃOS) E ESTRUTURAS DE CONCRETO DE FACHADA, COM COLHER DE PEDREIRO.  ARGAMASSA TRAÇO 1:3 COM PREPARO EM BETONEIRA 400L. AF_06/2014</t>
  </si>
  <si>
    <t>(REF.: 04458/ORSE -  Divisória em granito cinza andorinha para mictórios, polido, e=2cm, inclusive fixação - Rev 02)</t>
  </si>
  <si>
    <t>DIVISÓRIA EM GRANITO CINZA ANDORINHA PARA MICTÓRIOS, POLIUDO, E=3CM, INCLUSIVE FIXAÇÃO</t>
  </si>
  <si>
    <t>REVESTIMENTO CERÂMICO PARA PAREDES INTERNAS COM PLACAS TIPO ESMALTADA EXTRA DE DIMENSÕES 20X20 CM APLICADAS EM AMBIENTES DE ÁREA MAIOR QUE 5 M² NA ALTURA INTEIRA DAS PAREDES. AF_06/2014</t>
  </si>
  <si>
    <t>REVESTIMENTO CERÂMICO PARA PAREDES INTERNAS COM PLACAS TIPO ESMALTADA EXTRA DE DIMENSÕES 20X20 CM APLICADAS EM AMBIENTES DE ÁREA MENOR QUE 5 M² NA ALTURA INTEIRA DAS PAREDES. AF_06/2014</t>
  </si>
  <si>
    <t>COBERTURA</t>
  </si>
  <si>
    <t>ADAPTADOR CURTO COM BOLSA E ROSCA PARA REGISTRO, PVC, SOLDÁVEL, DN 25MM X 3/4, INSTALADO EM RAMAL OU SUB-RAMAL DE ÁGUA - FORNECIMENTO E INSTALAÇÃO. AF_12/2014</t>
  </si>
  <si>
    <t>JOELHO 90 GRAUS, PVC, SOLDÁVEL, DN 25MM, INSTALADO EM RAMAL OU SUB-RAMAL DE ÁGUA - FORNECIMENTO E INSTALAÇÃO. AF_12/2014</t>
  </si>
  <si>
    <t>TE, PVC, SOLDÁVEL, DN 25MM, INSTALADO EM RAMAL OU SUB-RAMAL DE ÁGUA - FORNECIMENTO E INSTALAÇÃO. AF_12/2014</t>
  </si>
  <si>
    <t>JOELHO 90 GRAUS COM BUCHA DE LATÃO, PVC, SOLDÁVEL, DN 25MM, X 3/4 INSTALADO EM RAMAL OU SUB-RAMAL DE ÁGUA - FORNECIMENTO E INSTALAÇÃO. AF_12/2014</t>
  </si>
  <si>
    <t>REGISTRO DE ESFERA, PVC, SOLDÁVEL, DN  25 MM, INSTALADO EM RESERVAÇÃO DE ÁGUA DE EDIFICAÇÃO QUE POSSUA RESERVATÓRIO DE FIBRA/FIBROCIMENTO   FORNECIMENTO E INSTALAÇÃO. AF_06/2016</t>
  </si>
  <si>
    <t>SPDA - SISTEMA DE PROTEÇÃO CONTRA DESCARGA ATMOSFÉRICA</t>
  </si>
  <si>
    <t>CORDOALHA DE COBRE NU 35 MM², NÃO ENTERRADA, COM ISOLADOR - FORNECIMENTO E INSTALAÇÃO. AF_12/2017</t>
  </si>
  <si>
    <t>CORDOALHA DE COBRE NU 50 MM², ENTERRADA, SEM ISOLADOR - FORNECIMENTO E INSTALAÇÃO. AF_12/2017</t>
  </si>
  <si>
    <t>CAIXA DE INSPEÇÃO PARA ATERRAMENTO, CIRCULAR, EM POLIETILENO, DIÂMETRO INTERNO = 0,3 M. AF_05/2018</t>
  </si>
  <si>
    <t>AUXILIAR DE ENCANADOR OU BOMBEIRO HIDRÁULICO COM ENCARGOS COMPLEMENTARES</t>
  </si>
  <si>
    <t>FORNECEDOR</t>
  </si>
  <si>
    <t>VALOR UNIT.</t>
  </si>
  <si>
    <t>(REF.: 95541/SINAPI -  FIXAÇÃO UTILIZANDO PARAFUSO E BUCHA DE NYLON, SOMENTE MÃO DE OBRA. AF_10/2016)</t>
  </si>
  <si>
    <t>FONE</t>
  </si>
  <si>
    <t>CNPJ</t>
  </si>
  <si>
    <t>(65) 3634-1717</t>
  </si>
  <si>
    <t>22.760.075/0001-03</t>
  </si>
  <si>
    <t>VALOR ATACADO MEDIANA</t>
  </si>
  <si>
    <t>PETEL CBA</t>
  </si>
  <si>
    <t>COTAÇÃO</t>
  </si>
  <si>
    <t>(REF.: 11811/ORSE -   Fornecimento e assentamento de barra chata de alumínio de 1" x 1/4")</t>
  </si>
  <si>
    <t>ELETRICISTA COM ENCARGOS COMPLEMENTARES</t>
  </si>
  <si>
    <t>BARRA CHATA DE ALUMÍNIO 7/8" X 1/8"</t>
  </si>
  <si>
    <t>QUADRO DE COTAÇÕES - BARRA CHATA DE ALUMÍNIO 7/8" X 1/8"</t>
  </si>
  <si>
    <t>QUADRO DE COTAÇÕES - BUCHA DE NYLON S6</t>
  </si>
  <si>
    <t>QUADRO DE COTAÇÕES - BUCHA DE NYLON S8</t>
  </si>
  <si>
    <t xml:space="preserve">  </t>
  </si>
  <si>
    <t>CJ</t>
  </si>
  <si>
    <t>CAIXA DE INSPEÇÃO SUSPENSA PARA ATERRAMENTO COM TAMPA</t>
  </si>
  <si>
    <t>(REF.: 10728/ORSE - Caixa inspeção em poliamida 150x110x70mm, bocal 1" (DN 32mm), ref: TEL-541 (SPDA))</t>
  </si>
  <si>
    <t>QUADRO DE COTAÇÕES - CAIXA DE INSPEÇÃO SUSPENSA PARA ATERRAMENTO COM TAMPA</t>
  </si>
  <si>
    <t>CONECTOR DE MEDIÇÃO EM BRONZE C/4 PARAFUSOS P/CABOS DE COBRE DE ATÉ 50 MM2</t>
  </si>
  <si>
    <t>(REF.: 09048/ORSE - E Conector de medição em bronze c/4 parafusos p/cabos de cobre 16-70mm² ref.TEL-560 (pára-raio))</t>
  </si>
  <si>
    <t>QUADRO DE COTAÇÕES - CONECTOR DE MEDIÇÃO EM BRONZE C/4 PARAFUSOS P/CABOS DE COBRE DE ATÉ 50 MM2</t>
  </si>
  <si>
    <t>CURVA HORIZONTAL 90º BARRA CHATA DE ALUMÍNIO 7/8" X 1/8"</t>
  </si>
  <si>
    <t>QUADRO DE COTAÇÕES - CURVA HORIZONTAL 90º BARRA CHATA DE ALUMÍNIO 7/8" X 1/8"</t>
  </si>
  <si>
    <t>CURVA VERTICAL 90º BARRA CHATA DE ALUMÍNIO 7/8" X 1/8"</t>
  </si>
  <si>
    <t>QUADRO DE COTAÇÕES - CURVA VERTICAL 90º BARRA CHATA DE ALUMÍNIO 7/8" X 1/8"</t>
  </si>
  <si>
    <t>HASTE DE ATERRAMENTO 5/8  PARA SPDA - FORNECIMENTO E INSTALAÇÃO. AF_12/2017</t>
  </si>
  <si>
    <t>MINICAPTOR DE ALUMÍNIO 7/8" X 1/8" X 3000 MM, FIXAÇÃO HORIZONTAL</t>
  </si>
  <si>
    <t>MINICAPTOR DE ALUMÍNIO 7/8" X 1/8" X 3000 MM</t>
  </si>
  <si>
    <t>QUADRO DE COTAÇÕES - MINICAPTOR DE ALUMÍNIO 7/8" X 1/8" X 3000 MM</t>
  </si>
  <si>
    <t>AUXILIAR DE ELETRICISTA COM ENCARGOS COMPLEMENTARES</t>
  </si>
  <si>
    <t>MEMÓRIA DE CÁLCULO</t>
  </si>
  <si>
    <t>QTD.</t>
  </si>
  <si>
    <t>CRONOGRAMA FÍSICO FINANCEIRO</t>
  </si>
  <si>
    <t>BDI</t>
  </si>
  <si>
    <t>DISCRIMINAÇÃO</t>
  </si>
  <si>
    <t>PERCENTUAL
(%)</t>
  </si>
  <si>
    <t>ADMINISTRAÇÃO DA OBRA</t>
  </si>
  <si>
    <t>MAX</t>
  </si>
  <si>
    <t>MIN</t>
  </si>
  <si>
    <t>1.1</t>
  </si>
  <si>
    <t>Administração Central</t>
  </si>
  <si>
    <t>1.2</t>
  </si>
  <si>
    <t>Despesas Financeiras</t>
  </si>
  <si>
    <t>1.3</t>
  </si>
  <si>
    <t>Riscos</t>
  </si>
  <si>
    <t>1.4</t>
  </si>
  <si>
    <t>Seguros e Garantias</t>
  </si>
  <si>
    <t>LUCRO</t>
  </si>
  <si>
    <t>2.1</t>
  </si>
  <si>
    <t>Lucro Operacional</t>
  </si>
  <si>
    <t>TRIBUTOS</t>
  </si>
  <si>
    <t>3.1</t>
  </si>
  <si>
    <t>**ISS</t>
  </si>
  <si>
    <t>3.2</t>
  </si>
  <si>
    <t>Cofins</t>
  </si>
  <si>
    <t>3.3</t>
  </si>
  <si>
    <t>Pis</t>
  </si>
  <si>
    <t>3.4</t>
  </si>
  <si>
    <t>Contribuição Previdênciária - Lei N° 13161/2015</t>
  </si>
  <si>
    <t>**ISS - Repassado pelo município</t>
  </si>
  <si>
    <t xml:space="preserve">Fórmula e parâmetros estabelecidos pelo Acórdão 2622/2013-TCU-Plenário (contemplando) </t>
  </si>
  <si>
    <t xml:space="preserve">TAXA DE BDI A SER APLICADA 
SOBRE O CUSTO DIRETO </t>
  </si>
  <si>
    <t>VALOR DA OBRA</t>
  </si>
  <si>
    <t>Não incidem IRPJ e CSLL na composição de Tributos.</t>
  </si>
  <si>
    <t>CÁLCULO DO BDI</t>
  </si>
  <si>
    <t>ENCARREGADO GERAL DE OBRAS COM ENCARGOS COMPLEMENTARES</t>
  </si>
  <si>
    <t>CAIXA RETANGULAR 4" X 2" BAIXA (0,30 M DO PISO), PVC, INSTALADA EM PAREDE - FORNECIMENTO E INSTALAÇÃO. AF_12/2015</t>
  </si>
  <si>
    <t>CAIXA RETANGULAR 4" X 2" MÉDIA (1,30 M DO PISO), PVC, INSTALADA EM PAREDE - FORNECIMENTO E INSTALAÇÃO. AF_12/2015</t>
  </si>
  <si>
    <t>CAIXA RETANGULAR 4" X 2" ALTA (2,00 M DO PISO), PVC, INSTALADA EM PAREDE - FORNECIMENTO E INSTALAÇÃO. AF_12/2015</t>
  </si>
  <si>
    <t>CAIXA OCTOGONAL 3" X 3", PVC, INSTALADA EM LAJE - FORNECIMENTO E INSTALAÇÃO. AF_12/2015</t>
  </si>
  <si>
    <t>INTERRUPTOR SIMPLES (2 MÓDULOS), 10A/250V, INCLUINDO SUPORTE E PLACA - FORNECIMENTO E INSTALAÇÃO. AF_12/2015</t>
  </si>
  <si>
    <t>TOMADA BAIXA DE EMBUTIR (1 MÓDULO), 2P+T 10 A, INCLUINDO SUPORTE E PLACA - FORNECIMENTO E INSTALAÇÃO. AF_12/2015</t>
  </si>
  <si>
    <t>TOMADA MÉDIA DE EMBUTIR (1 MÓDULO), 2P+T 10 A, INCLUINDO SUPORTE E PLACA - FORNECIMENTO E INSTALAÇÃO. AF_12/2015</t>
  </si>
  <si>
    <t>TOMADA ALTA DE EMBUTIR (1 MÓDULO), 2P+T 10 A, INCLUINDO SUPORTE E PLACA - FORNECIMENTO E INSTALAÇÃO. AF_12/2015</t>
  </si>
  <si>
    <t>REF.: (09969/ORSE - Disjuntor tetrapolar DR 125 A, tipo AC, corrente nominal residual 30mA, ref.: Siemens 5SM3-3450 ou similar)</t>
  </si>
  <si>
    <t>CURVA CURTA 90 GRAUS, PVC, SERIE NORMAL, ESGOTO PREDIAL, DN 40 MM, JUNTA SOLDÁVEL, FORNECIDO E INSTALADO EM RAMAL DE DESCARGA OU RAMAL DE ESGOTO SANITÁRIO. AF_12/2014</t>
  </si>
  <si>
    <t>JOELHO 45 GRAUS, PVC, SERIE NORMAL, ESGOTO PREDIAL, DN 100 MM, JUNTA ELÁSTICA, FORNECIDO E INSTALADO EM RAMAL DE DESCARGA OU RAMAL DE ESGOTO SANITÁRIO. AF_12/2014</t>
  </si>
  <si>
    <t>JOELHO 45 GRAUS, PVC, SERIE NORMAL, ESGOTO PREDIAL, DN 75 MM, JUNTA ELÁSTICA, FORNECIDO E INSTALADO EM RAMAL DE DESCARGA OU RAMAL DE ESGOTO SANITÁRIO. AF_12/2014</t>
  </si>
  <si>
    <t>JOELHO 45 GRAUS, PVC, SERIE NORMAL, ESGOTO PREDIAL, DN 50 MM, JUNTA ELÁSTICA, FORNECIDO E INSTALADO EM RAMAL DE DESCARGA OU RAMAL DE ESGOTO SANITÁRIO. AF_12/2014</t>
  </si>
  <si>
    <t>JOELHO 45 GRAUS, PVC, SERIE NORMAL, ESGOTO PREDIAL, DN 40 MM, JUNTA SOLDÁVEL, FORNECIDO E INSTALADO EM RAMAL DE DESCARGA OU RAMAL DE ESGOTO SANITÁRIO. AF_12/2014</t>
  </si>
  <si>
    <t>JOELHO 90 GRAUS, PVC, SERIE NORMAL, ESGOTO PREDIAL, DN 100 MM, JUNTA ELÁSTICA, FORNECIDO E INSTALADO EM RAMAL DE DESCARGA OU RAMAL DE ESGOTO SANITÁRIO. AF_12/2014</t>
  </si>
  <si>
    <t>JOELHO 90 GRAUS, PVC, SERIE NORMAL, ESGOTO PREDIAL, DN 50 MM, JUNTA ELÁSTICA, FORNECIDO E INSTALADO EM RAMAL DE DESCARGA OU RAMAL DE ESGOTO SANITÁRIO. AF_12/2014</t>
  </si>
  <si>
    <t>JOELHO 90 GRAUS, PVC, SERIE NORMAL, ESGOTO PREDIAL, DN 40 MM, JUNTA SOLDÁVEL, FORNECIDO E INSTALADO EM RAMAL DE DESCARGA OU RAMAL DE ESGOTO SANITÁRIO. AF_12/2014</t>
  </si>
  <si>
    <t>JUNÇÃO SIMPLES, PVC, SERIE NORMAL, ESGOTO PREDIAL, DN 50 X 50 MM, JUNTA ELÁSTICA, FORNECIDO E INSTALADO EM RAMAL DE DESCARGA OU RAMAL DE ESGOTO SANITÁRIO. AF_12/2014</t>
  </si>
  <si>
    <t>REF.: (89569/SINAPI - JUNÇÃO SIMPLES, PVC, SERIE R, ÁGUA PLUVIAL, DN 100 X 75 MM, JUNTA ELÁSTICA, FORNECIDO E INSTALADO EM RAMAL DE ENCAMINHAMENTO. AF_12/2014)</t>
  </si>
  <si>
    <t>JUNÇÃO SIMPLES, PVC, DN 100 X 50 MM, JUNTA ELÁSTICA, FORNECIDO E INSTALADO EM RAMAL DE ENCAMINHAMENTO</t>
  </si>
  <si>
    <t xml:space="preserve">JUNCAO SIMPLES, PVC, DN 100 X 50 MM, SERIE NORMAL PARA ESGOTO PREDIAL                                                                                                                                                                                                                                                                                                                                                                                                                                     </t>
  </si>
  <si>
    <t xml:space="preserve">ANEL BORRACHA PARA TUBO ESGOTO PREDIAL DN 50 MM (NBR 5688)                                                                                                                                                                                                                                                                                                                                                                                                                                                </t>
  </si>
  <si>
    <t>ANEL BORRACHA PARA TUBO ESGOTO PREDIAL, DN 100 MM (NBR 5688)</t>
  </si>
  <si>
    <t>PASTA LUBRIFICANTE PARA TUBOS E CONEXOES COM JUNTA ELASTICA (USO EM PVC, ACO, POLIETILENO E OUTROS) ( DE *400* G)</t>
  </si>
  <si>
    <t>TUBO PVC, SERIE NORMAL, ESGOTO PREDIAL, DN 75 MM, FORNECIDO E INSTALADO EM RAMAL DE DESCARGA OU RAMAL DE ESGOTO SANITÁRIO. AF_12/2014</t>
  </si>
  <si>
    <t xml:space="preserve">BARRA DE APOIO, RETA, FIXA, EM AÇO INOX, L=40 CM                                                                                                                                                                                                                                                                                                                                                                                                                                          </t>
  </si>
  <si>
    <t>QUADRO DE COTAÇÕES - BARRA DE APOIO, RETA, FIXA, EM AÇO INOX, L=40 CM</t>
  </si>
  <si>
    <t>PINTURA</t>
  </si>
  <si>
    <t>11.0</t>
  </si>
  <si>
    <t>LOUÇAS, METAIS E ACESSÓRIOS</t>
  </si>
  <si>
    <t>PREVENÇÃO E COMBATE A INCÊNDIO</t>
  </si>
  <si>
    <t>12.0</t>
  </si>
  <si>
    <t>13.0</t>
  </si>
  <si>
    <t>14.0</t>
  </si>
  <si>
    <t>15.0</t>
  </si>
  <si>
    <t>16.0</t>
  </si>
  <si>
    <t>17.0</t>
  </si>
  <si>
    <t>SUBTOTAL</t>
  </si>
  <si>
    <t>TOTAL GERAL DA OBRA</t>
  </si>
  <si>
    <t>ETAPA</t>
  </si>
  <si>
    <t>%</t>
  </si>
  <si>
    <t>30 DIAS</t>
  </si>
  <si>
    <t>60 DIAS</t>
  </si>
  <si>
    <t>90 DIAS</t>
  </si>
  <si>
    <t>MÊS</t>
  </si>
  <si>
    <t>(65) 3321-0009</t>
  </si>
  <si>
    <t>15.987.913/0001-10</t>
  </si>
  <si>
    <t>CONTRAVERGA MOLDADA IN LOCO EM CONCRETO PARA VÃOS DE ATÉ 1,5 M DE COMPRIMENTO. AF_03/2016</t>
  </si>
  <si>
    <t>CONTRAVERGA MOLDADA IN LOCO EM CONCRETO PARA VÃOS DE MAIS DE 1,5 M DE COMPRIMENTO. AF_03/2016</t>
  </si>
  <si>
    <t>6.1</t>
  </si>
  <si>
    <t>4.3</t>
  </si>
  <si>
    <t>4.4</t>
  </si>
  <si>
    <t>4.5</t>
  </si>
  <si>
    <t>4.6</t>
  </si>
  <si>
    <t>4.7</t>
  </si>
  <si>
    <t>7.1</t>
  </si>
  <si>
    <t>APLICAÇÃO E LIXAMENTO DE MASSA LÁTEX EM PAREDES, DUAS DEMÃOS. AF_06/2014</t>
  </si>
  <si>
    <t>APLICAÇÃO MANUAL DE PINTURA COM TINTA LÁTEX ACRÍLICA EM PAREDES, DUAS DEMÃOS. AF_06/2014</t>
  </si>
  <si>
    <t>QUANTITATIVO RETIRADO LISTA PROJETO ELÉTRICO</t>
  </si>
  <si>
    <t>QUANTITATIVO RETIRADO LISTA PROJETO HIDRÁULICO</t>
  </si>
  <si>
    <t>QUANTITATIVO RETIRADO LISTA PROJETO SANITÁRIO</t>
  </si>
  <si>
    <t>MODELO 2,50 X 1,25 M (CONFORME O MANUAL DE PLACAS DISPONIBILIZADO PELA SECID - SECRETARIA DE CIDADES - MT)</t>
  </si>
  <si>
    <t>310ML</t>
  </si>
  <si>
    <t>BUCHA DE NYLON SEM ABA S10, COM PARAFUSO DE 6,10 X 65 MM EM ACO ZINCADO COM ROSCA SOBERBA, CABECA CHATA E FENDA PHILLIPS</t>
  </si>
  <si>
    <t>VALOR TOTAL</t>
  </si>
  <si>
    <t>VALOR ACUMULADO</t>
  </si>
  <si>
    <t>(REF.: 12138/ORSE - Placa de indicativa de "EXTINTOR" em pvc, dim.: 20 x 20 cm)</t>
  </si>
  <si>
    <t>PLACA DE SINALIZACAO DE SEGURANCA CONTRA INCENDIO, FOTOLUMINESCENTE, 300X400 MM, EM PVC *2* MM ANTI-CHAMAS (SIMBOLOS, CORES E PICTOGRAMAS CONFORME NBR 13434)</t>
  </si>
  <si>
    <t>QUADRO DE COTAÇÕES - PLACA DE SINALIZACAO DE SEGURANCA CONTRA INCENDIO, FOTOLUMINESCENTE, 300X400 MM, EM PVC *2* MM ANTI-CHAMAS (SIMBOLOS, CORES E PICTOGRAMAS CONFORME NBR 13434)</t>
  </si>
  <si>
    <t>PLACA DE SINALIZACAO DO EXTINTOR, FOTOLUMINESCENTE, 224X224 MM, EM PVC *2* MM ANTI-CHAMAS (SIMBOLOS, CORES E PICTOGRAMAS CONFORME NBR 13434)</t>
  </si>
  <si>
    <t>CONFORME PROJETO DE PREVENÇÃO E COMBATE A INCÊNDIO</t>
  </si>
  <si>
    <t>CHP</t>
  </si>
  <si>
    <t>ELETRODUTO RÍGIDO ROSCÁVEL, PVC, DN 25 MM (3/4"), PARA CIRCUITOS TERMINAIS, INSTALADO EM PAREDE - FORNECIMENTO E INSTALAÇÃO. AF_12/2015</t>
  </si>
  <si>
    <t>MARMORISTA/GRANITEIRO COM ENCARGOS COMPLEMENTARES</t>
  </si>
  <si>
    <t>OBRA NOVA</t>
  </si>
  <si>
    <t>2.2</t>
  </si>
  <si>
    <t>TAPUME COM TELHA METÁLICA. AF_05/2018</t>
  </si>
  <si>
    <t>TUBO, PVC, SOLDÁVEL, DN 25MM, INSTALADO EM RAMAL OU SUB-RAMAL DE ÁGUA - FORNECIMENTO E INSTALAÇÃO. AF_12/2014</t>
  </si>
  <si>
    <t>CAIXA ENTERRADA HIDRÁULICA RETANGULAR EM ALVENARIA COM TIJOLOS CERÂMICOS MACIÇOS, DIMENSÕES INTERNAS: 0,6X0,6X0,6 M PARA REDE DE DRENAGEM. AF_12/2020</t>
  </si>
  <si>
    <t>CAIXA ENTERRADA HIDRÁULICA RETANGULAR EM ALVENARIA COM TIJOLOS CERÂMICOS MACIÇOS, DIMENSÕES INTERNAS: 0,6X0,6X0,6 M PARA REDE DE ESGOTO. AF_12/2020</t>
  </si>
  <si>
    <t>LOCACAO CONVENCIONAL DE OBRA, UTILIZANDO GABARITO DE TÁBUAS CORRIDAS PONTALETADAS A CADA 2,00M - 2 UTILIZAÇÕES. AF_10/2018</t>
  </si>
  <si>
    <t>INFRAESTRUTURA - SAPATAS/VIGAS BALDRAMES</t>
  </si>
  <si>
    <t>ESCAVAÇÃO MANUAL DE VALA PARA VIGA BALDRAME, COM PREVISÃO DE FÔRMA. AF_06/2017</t>
  </si>
  <si>
    <t>ESCAVAÇÃO MANUAL PARA BLOCO DE COROAMENTO OU SAPATA, COM PREVISÃO DE FÔRMA. AF_06/2017</t>
  </si>
  <si>
    <t>REATERRO MANUAL DE VALAS COM COMPACTAÇÃO MECANIZADA. AF_04/2016</t>
  </si>
  <si>
    <t>LASTRO DE CONCRETO MAGRO, APLICADO EM BLOCOS DE COROAMENTO OU SAPATAS, ESPESSURA DE 5 CM. AF_08/2017</t>
  </si>
  <si>
    <t>FABRICAÇÃO, MONTAGEM E DESMONTAGEM DE FÔRMA PARA SAPATA, EM MADEIRA SERRADA, E=25 MM, 4 UTILIZAÇÕES. AF_06/2017</t>
  </si>
  <si>
    <t>FABRICAÇÃO, MONTAGEM E DESMONTAGEM DE FÔRMA PARA VIGA BALDRAME, EM MADEIRA SERRADA, E=25 MM, 4 UTILIZAÇÕES. AF_06/2017</t>
  </si>
  <si>
    <t>CONCRETO FCK = 25MPA, TRAÇO 1:2,3:2,7 (CIMENTO/ AREIA MÉDIA/ BRITA 1) - PREPARO MECÂNICO COM BETONEIRA 400 L. AF_07/2016</t>
  </si>
  <si>
    <t>KG</t>
  </si>
  <si>
    <t>ARMAÇÃO DE BLOCO, VIGA BALDRAME OU SAPATA UTILIZANDO AÇO CA-50 DE 8,0 MM - MONTAGEM. AF_06/2017</t>
  </si>
  <si>
    <t>ARMAÇÃO DE BLOCO, VIGA BALDRAME OU SAPATA UTILIZANDO AÇO CA-50 DE 10,0 MM - MONTAGEM. AF_06/2017</t>
  </si>
  <si>
    <t>ARMAÇÃO DE BLOCO, VIGA BALDRAME OU SAPATA UTILIZANDO AÇO CA-50 DE 12,5 MM - MONTAGEM. AF_06/2017</t>
  </si>
  <si>
    <t>ARMAÇÃO DE BLOCO, VIGA BALDRAME E SAPATA UTILIZANDO AÇO CA-60 DE 5 MM - MONTAGEM. AF_06/2017</t>
  </si>
  <si>
    <t>CONFORME PROJETO ESTRUTURAL</t>
  </si>
  <si>
    <t>IGUAL VOLUME CONCRETO</t>
  </si>
  <si>
    <t>SUPRAESTRUTURA - PILARES, VIGAS E LAJES</t>
  </si>
  <si>
    <t>FABRICAÇÃO DE FÔRMA PARA PILARES E ESTRUTURAS SIMILARES, EM CHAPA DE MADEIRA COMPENSADA RESINADA, E = 17 MM. AF_09/2020</t>
  </si>
  <si>
    <t>FABRICAÇÃO DE FÔRMA PARA VIGAS, EM CHAPA DE MADEIRA COMPENSADA RESINADA, E = 17 MM. AF_09/2020</t>
  </si>
  <si>
    <t>ARMAÇÃO DE PILAR OU VIGA DE UMA ESTRUTURA CONVENCIONAL DE CONCRETO ARMADO EM UMA EDIFICAÇÃO TÉRREA OU SOBRADO UTILIZANDO AÇO CA-60 DE 5,0 MM - MONTAGEM. AF_12/2015</t>
  </si>
  <si>
    <t>ARMAÇÃO DE PILAR OU VIGA DE UMA ESTRUTURA CONVENCIONAL DE CONCRETO ARMADO EM UMA EDIFICAÇÃO TÉRREA OU SOBRADO UTILIZANDO AÇO CA-50 DE 6,3 MM - MONTAGEM. AF_12/2015</t>
  </si>
  <si>
    <t>ARMAÇÃO DE PILAR OU VIGA DE UMA ESTRUTURA CONVENCIONAL DE CONCRETO ARMADO EM UMA EDIFICAÇÃO TÉRREA OU SOBRADO UTILIZANDO AÇO CA-50 DE 8,0 MM - MONTAGEM. AF_12/2015</t>
  </si>
  <si>
    <t>ARMAÇÃO DE PILAR OU VIGA DE UMA ESTRUTURA CONVENCIONAL DE CONCRETO ARMADO EM UMA EDIFICAÇÃO TÉRREA OU SOBRADO UTILIZANDO AÇO CA-50 DE 10,0 MM - MONTAGEM. AF_12/2015</t>
  </si>
  <si>
    <t>ARMAÇÃO DE PILAR OU VIGA DE UMA ESTRUTURA CONVENCIONAL DE CONCRETO ARMADO EM UMA EDIFICAÇÃO TÉRREA OU SOBRADO UTILIZANDO AÇO CA-50 DE 12,5 MM - MONTAGEM. AF_12/2015</t>
  </si>
  <si>
    <t>REF.: (92729/SINAPI - CONCRETAGEM DE VIGAS E LAJES, FCK=20 MPA, PARA LAJES PREMOLDADAS COM USO DE BOMBA EM EDIFICAÇÃO COM ÁREA MÉDIA DE LAJES MENOR OU IGUAL A 20 M² - LANÇAMENTO, ADENSAMENTO E ACABAMENTO. AF_12/2015)</t>
  </si>
  <si>
    <t>CONCRETAGEM DE VIGAS E LAJES, FCK=25 MPA, PARA LAJES PREMOLDADAS COM USO DE BOMBA EM EDIFICAÇÃO COM ÁREA MÉDIA DE LAJES MENOR OU IGUAL A 20 M² - LANÇAMENTO, ADENSAMENTO E ACABAMENTO)</t>
  </si>
  <si>
    <t>CONCRETO USINADO BOMBEAVEL, CLASSE DE RESISTENCIA C20, COM BRITA 0 E 1, SLUMP = 100 +/- 20 MM, EXCLUI SERVICO DE BOMBEAMENTO (NBR 8953)</t>
  </si>
  <si>
    <t>CARPINTEIRO DE FORMAS COM ENCARGOS COMPLEMENTARES</t>
  </si>
  <si>
    <t>VIBRADOR DE IMERSÃO, DIÂMETRO DE PONTEIRA 45MM, MOTOR ELÉTRICO TRIFÁSICO POTÊNCIA DE 2 CV - CHP DIURNO. AF_06/2015</t>
  </si>
  <si>
    <t>VIBRADOR DE IMERSÃO, DIÂMETRO DE PONTEIRA 45MM, MOTOR ELÉTRICO TRIFÁSICO POTÊNCIA DE 2 CV - CHI DIURNO. AF_06/2015</t>
  </si>
  <si>
    <t>CHI</t>
  </si>
  <si>
    <t>PREPARO DE FUNDO DE VALA COM LARGURA MENOR QUE 1,5 M (ACERTO DO SOLO NATURAL). AF_08/2020</t>
  </si>
  <si>
    <t>IMPERMEABILIZAÇÃO DE SUPERFÍCIE COM EMULSÃO ASFÁLTICA, 2 DEMÃOS AF_06/2018</t>
  </si>
  <si>
    <t>15 cm para cada lado</t>
  </si>
  <si>
    <t>20 cm para cada lado</t>
  </si>
  <si>
    <t>10 cm para cada lado</t>
  </si>
  <si>
    <t>60 cm para cada lado</t>
  </si>
  <si>
    <t>45 cm para cada lado</t>
  </si>
  <si>
    <t>P1</t>
  </si>
  <si>
    <t>J1, J2</t>
  </si>
  <si>
    <t>J3, J4, J5</t>
  </si>
  <si>
    <t>P1, P7</t>
  </si>
  <si>
    <t>P2, P3, P4, P5, P6, P8</t>
  </si>
  <si>
    <r>
      <t xml:space="preserve">J1 (1,00+0,15+0,15)*2 + J2 (1,50+0,15+0,15)*2 = </t>
    </r>
    <r>
      <rPr>
        <b/>
        <sz val="9"/>
        <color theme="1"/>
        <rFont val="Arial"/>
        <family val="2"/>
      </rPr>
      <t>6,2 M</t>
    </r>
  </si>
  <si>
    <r>
      <t xml:space="preserve">J3 (2,00+0,20+0,20)*3 + J4 (4,00+0,20+0,20)*1 + J5 (3,00+0,20+0,20)*3 = </t>
    </r>
    <r>
      <rPr>
        <b/>
        <sz val="9"/>
        <color theme="1"/>
        <rFont val="Arial"/>
        <family val="2"/>
      </rPr>
      <t>21,80 M</t>
    </r>
  </si>
  <si>
    <r>
      <t xml:space="preserve">J1 (1,00+0,45+0,45)*2 + J2 (1,50+0,45+0,45)*2 = </t>
    </r>
    <r>
      <rPr>
        <b/>
        <sz val="9"/>
        <color theme="1"/>
        <rFont val="Arial"/>
        <family val="2"/>
      </rPr>
      <t>6,2 M</t>
    </r>
  </si>
  <si>
    <r>
      <t xml:space="preserve">J3 (2,00+0,60+0,60)*3 + J4 (4,00+0,60+0,60)*1 + J5 (3,00+0,60+0,60)*3 = </t>
    </r>
    <r>
      <rPr>
        <b/>
        <sz val="9"/>
        <color theme="1"/>
        <rFont val="Arial"/>
        <family val="2"/>
      </rPr>
      <t>21,80 M</t>
    </r>
  </si>
  <si>
    <r>
      <t xml:space="preserve">P1 (4,10+0,20+,0,20)*1 + P7 (2,20+0,20+0,20)*1 = </t>
    </r>
    <r>
      <rPr>
        <b/>
        <sz val="9"/>
        <color theme="1"/>
        <rFont val="Arial"/>
        <family val="2"/>
      </rPr>
      <t>7,10 M</t>
    </r>
  </si>
  <si>
    <t>JANELA DE ALUMÍNIO TIPO MAXIM-AR, COM VIDROS, BATENTE E FERRAGENS. EXCLUSIVE ALIZAR, ACABAMENTO E CONTRAMARCO. FORNECIMENTO E INSTALAÇÃO. AF_12/2019</t>
  </si>
  <si>
    <t>JANELA DE ALUMÍNIO DE CORRER COM 4 FOLHAS PARA VIDROS, COM VIDROS, BATENTE, ACABAMENTO COM ACETATO OU BRILHANTE E FERRAGENS. EXCLUSIVE ALIZAR E CONTRAMARCO. FORNECIMENTO E INSTALAÇÃO. AF_12/2019</t>
  </si>
  <si>
    <t>KIT DE PORTA DE MADEIRA PARA PINTURA, SEMI-OCA (LEVE OU MÉDIA), PADRÃO MÉDIO, 80X210CM, ESPESSURA DE 3,5CM, ITENS INCLUSOS: DOBRADIÇAS, MONTAGEM E INSTALAÇÃO DO BATENTE, FECHADURA COM EXECUÇÃO DO FURO - FORNECIMENTO E INSTALAÇÃO. AF_12/2019</t>
  </si>
  <si>
    <t>KIT DE PORTA DE MADEIRA PARA PINTURA, SEMI-OCA (LEVE OU MÉDIA), PADRÃO MÉDIO, 90X210CM, ESPESSURA DE 3,5CM, ITENS INCLUSOS: DOBRADIÇAS, MONTAGEM E INSTALAÇÃO DO BATENTE, FECHADURA COM EXECUÇÃO DO FURO - FORNECIMENTO E INSTALAÇÃO. AF_12/2019</t>
  </si>
  <si>
    <t>P2</t>
  </si>
  <si>
    <t>P4</t>
  </si>
  <si>
    <t>P3</t>
  </si>
  <si>
    <t>PORTA DE CORRER DE ALUMÍNIO, COM DUAS FOLHAS PARA VIDRO, INCLUSO VIDRO LISO INCOLOR, FECHADURA E PUXADOR, SEM ALIZAR. AF_12/2019</t>
  </si>
  <si>
    <t>P7</t>
  </si>
  <si>
    <t>PORTA EM ALUMÍNIO DE ABRIR TIPO VENEZIANA COM GUARNIÇÃO, FIXAÇÃO COM PARAFUSOS - FORNECIMENTO E INSTALAÇÃO. AF_12/2019</t>
  </si>
  <si>
    <r>
      <t xml:space="preserve">P5 (0,80x1,80)*3 + P6 (1,00X2,10)*1 + P8 (1,00X1,00)*1 = </t>
    </r>
    <r>
      <rPr>
        <b/>
        <sz val="9"/>
        <color theme="1"/>
        <rFont val="Arial"/>
        <family val="2"/>
      </rPr>
      <t>7,42 M²</t>
    </r>
  </si>
  <si>
    <t>P5, P6, P8</t>
  </si>
  <si>
    <t>REF.: (100702/SINAPI - PORTA DE CORRER DE ALUMÍNIO, COM DUAS FOLHAS PARA VIDRO, INCLUSO VIDRO LISO INCOLOR, FECHADURA E PUXADOR, SEM ALIZAR. AF_12/2019)</t>
  </si>
  <si>
    <t>SELANTE ELASTICO MONOCOMPONENTE A BASE DE POLIURETANO (PU) PARA JUNTAS DIVERSAS</t>
  </si>
  <si>
    <t>PORTA DE CORRER EM ALUMINIO, DUAS FOLHAS MOVEIS COM VIDRO, FECHADURA E PUXADOR EMBUTIDO, ACABAMENTO ANODIZADO NATURAL, SEM GUARNICAO/ALIZAR/VISTA</t>
  </si>
  <si>
    <t>GUARNICAO/MOLDURA DE ACABAMENTO PARA ESQUADRIA DE ALUMINIO ANODIZADO NATURAL, PARA 1 FACE</t>
  </si>
  <si>
    <t>Coeficiente considerado o dobro da porta com 2 folhas de correr.</t>
  </si>
  <si>
    <t xml:space="preserve">PORTA DE CORRER DE ALUMÍNIO, COM QUATRO FOLHAS PARA VIDRO, INCLUSO VIDRO LISO INCOLOR, FECHADURA E PUXADOR, SEM ALIZAR. </t>
  </si>
  <si>
    <r>
      <t xml:space="preserve">P1 (4,10X2,10) = </t>
    </r>
    <r>
      <rPr>
        <b/>
        <sz val="9"/>
        <color theme="1"/>
        <rFont val="Arial"/>
        <family val="2"/>
      </rPr>
      <t>8,61 M²</t>
    </r>
  </si>
  <si>
    <t>REF.: (09809/ORSE - Porta em madeira almofadada (muiracatiara), 0.90 x 2.10 m, para sanitário de deficiente físico (inclusive ferragens, fechadura, suporte e chapa de alumínio e=1mm, exclusive batente) - Rev 01)</t>
  </si>
  <si>
    <t>PORTA EM MADEIRA ALMOFADADA, 0,90 X 2,10 M, PARA SANITÁRIO DE DEFICIENTE FÍSICO (INCLUSIVE FERRAGENS, FECHADURA, SUPORTE E CHAPA DE ALUMÍNIO E=1MM, EXCLUSIVE BATENTE)</t>
  </si>
  <si>
    <t>DOBRADICA EM ACO/FERRO, 3" X 2 1/2", E= 1,9 A 2 MM, SEM ANEL,  CROMADO OU ZINCADO, TAMPA BOLA, COM PARAFUSOS</t>
  </si>
  <si>
    <t>FECHADURA ROSETA REDONDA PARA PORTA DE BANHEIRO, EM ACO INOX (MAQUINA, TESTA E CONTRA-TESTA) E EM ZAMAC (MACANETA, LINGUETA E TRINCOS) COM ACABAMENTO CROMADO, MAQUINA DE 40 MM, INCLUINDO CHAVE TIPO TRANQUETA</t>
  </si>
  <si>
    <t>PORTA DE ABRIR / GIRO, DE MADEIRA FOLHA MEDIA (NBR 15930) DE 900 X 2100 MM, DE 35 MM A 40 MM DE ESPESSURA, NUCLEO SEMI-SOLIDO (SARRAFEADO), CAPA LISA EM HDF, ACABAMENTO EM LAMINADO NATURAL PARA VERNIZ</t>
  </si>
  <si>
    <t>MADEIRA MADEIRA</t>
  </si>
  <si>
    <t>0800 080 00099</t>
  </si>
  <si>
    <t>10.490.181/0001-35</t>
  </si>
  <si>
    <t>https://www.madeiramadeira.com.br/barra-para-porta-de-banheiro-pne-em-aco-inox-barracerta-2644490.html</t>
  </si>
  <si>
    <t>https://barracerta.com.br/produto/barra-de-apoio-para-porta-de-banheiro-pne/</t>
  </si>
  <si>
    <t>BARRA CERTA</t>
  </si>
  <si>
    <t>(11) 2039-5990</t>
  </si>
  <si>
    <t>51.964.039/0001-60</t>
  </si>
  <si>
    <t>CERTIVA</t>
  </si>
  <si>
    <t>(19) 3328-2080</t>
  </si>
  <si>
    <t>34.764.945/0001-00</t>
  </si>
  <si>
    <t>73,94 + Frete (34,44)</t>
  </si>
  <si>
    <t>https://www.certiva.com.br/barra-apoio-para-banheiro-reta-em-aluminio-40cm-com-canopla</t>
  </si>
  <si>
    <t>QUADRO DE COTAÇÕES - BARRA DE APOIO, RETA, FIXA, 40 CM</t>
  </si>
  <si>
    <t>BARRA DE APOIO, RETA, FIXA, 40 CM</t>
  </si>
  <si>
    <t>https://www.certiva.com.br/placa-de-protecao-ou-chapa-de-impacto-para-porta-de-90cm-11153</t>
  </si>
  <si>
    <t>QUADRO DE COTAÇÕES - PLACA DE PROTEÇÃO PARA PORTA 90 CM</t>
  </si>
  <si>
    <t>https://barracerta.com.br/produto/chapa-de-protecao-de-porta-em-aco-inox/?attribute_pa_tamanho=100cm</t>
  </si>
  <si>
    <t>SOLUCENTE</t>
  </si>
  <si>
    <t>(19) 3318-3040</t>
  </si>
  <si>
    <t>10.811.754/0001-85</t>
  </si>
  <si>
    <t>https://torneiraeletronica.com.br/produto/placa-de-protecao-ou-chapa-de-impacto-para-porta-53-020/159436</t>
  </si>
  <si>
    <t>PLACA DE PROTEÇÃO PARA PORTA 90 CM</t>
  </si>
  <si>
    <t>AREIA MEDIA - POSTO JAZIDA/FORNECEDOR (RETIRADO NA JAZIDA, SEM TRANSPORTE)</t>
  </si>
  <si>
    <t>CIMENTO PORTLAND COMPOSTO CP II-32</t>
  </si>
  <si>
    <t>PREGO DE ACO POLIDO COM CABECA 18 X 30 (2 3/4 X 10)</t>
  </si>
  <si>
    <t>SERVENTE DE OBRAS</t>
  </si>
  <si>
    <t>LAJE PRÉ-MOLDADA UNIDIRECIONAL, BIAPOIADA, PARA FORRO, ENCHIMENTO EM CERÂMICA, VIGOTA CONVENCIONAL, ALTURA TOTAL DA LAJE (ENCHIMENTO+CAPA) = (8+3). AF_11/2020</t>
  </si>
  <si>
    <t>CONFORME PROJETO ESTRUTURAL (APENAS VIGAS = 13,79 M³)</t>
  </si>
  <si>
    <t>TELHAMENTO COM TELHA METÁLICA TERMOACÚSTICA E = 30 MM, COM ATÉ 2 ÁGUAS, INCLUSO IÇAMENTO. AF_07/2019</t>
  </si>
  <si>
    <t>CALHA EM CHAPA DE AÇO GALVANIZADO NÚMERO 24, DESENVOLVIMENTO DE 33 CM, INCLUSO TRANSPORTE VERTICAL. AF_07/2019</t>
  </si>
  <si>
    <t>RUFO EM CHAPA DE AÇO GALVANIZADO NÚMERO 24, CORTE DE 25 CM, INCLUSO TRANSPORTE VERTICAL. AF_07/2019</t>
  </si>
  <si>
    <t>CHAPIM (RUFO CAPA) EM AÇO GALVANIZADO, CORTE 33. AF_11/2020</t>
  </si>
  <si>
    <r>
      <t xml:space="preserve">5,00 + 3,80 + 0,70 + 20,70 = </t>
    </r>
    <r>
      <rPr>
        <b/>
        <sz val="9"/>
        <color theme="1"/>
        <rFont val="Arial"/>
        <family val="2"/>
      </rPr>
      <t>30,20 M</t>
    </r>
  </si>
  <si>
    <r>
      <t xml:space="preserve">(6,36 + 6,36 +  5,00) + (5,45 + 5,45) + (1,45 + 1,45) + (0,70 + 1,60 + 1,60) =  </t>
    </r>
    <r>
      <rPr>
        <b/>
        <sz val="9"/>
        <color theme="1"/>
        <rFont val="Arial"/>
        <family val="2"/>
      </rPr>
      <t>35,42 M</t>
    </r>
  </si>
  <si>
    <t>IMPERMEABILIZAÇÃO</t>
  </si>
  <si>
    <t>IMPERMEABILIZAÇÃO DE SUPERFÍCIE COM MANTA ASFÁLTICA, UMA CAMADA, INCLUSIVE APLICAÇÃO DE PRIMER ASFÁLTICO, E=3MM. AF_06/2018</t>
  </si>
  <si>
    <t>PROTEÇÃO MECÂNICA DE SUPERFÍCIE HORIZONTAL COM ARGAMASSA DE CIMENTO E AREIA, TRAÇO 1:3, E=2CM. AF_06/2018</t>
  </si>
  <si>
    <t>CONTRAPISO EM ARGAMASSA TRAÇO 1:4 (CIMENTO E AREIA), PREPARO MECÂNICO COM BETONEIRA 400 L, APLICADO EM ÁREAS MOLHADAS SOBRE LAJE, ADERIDO, ESPESSURA 2CM. AF_06/2014</t>
  </si>
  <si>
    <r>
      <t xml:space="preserve">(1,00 x 3,70) = </t>
    </r>
    <r>
      <rPr>
        <b/>
        <sz val="9"/>
        <color theme="1"/>
        <rFont val="Arial"/>
        <family val="2"/>
      </rPr>
      <t>3,70 M²</t>
    </r>
  </si>
  <si>
    <t xml:space="preserve">BANHO PCD (1,85+1,85+2,00+2,00)*2,80 - (1,00*0,60 + 0,90*2,10) + 
BANHO ADM (1,20+1,20+2,00+2,00)*2,80 - (1,00*0,60 + 0,80*2,10) = </t>
  </si>
  <si>
    <r>
      <t xml:space="preserve">BANHO FEM (2,00+2,00+3,00+3,00)*2,80 - (1,50*0,60 + 0,80*2,10) +
BANHO MASC (2,00+2,00+3,00+3,00)*2,80 - (1,50*0,60 + 0,80*2,10) +
COZINHA (5,00+5,00+6,60+6,60)*2,80 - (1,00*2,10 + 1,00*2,10 + 4,00*1,60) =
25,42 + 25,42 + 54,36 = </t>
    </r>
    <r>
      <rPr>
        <b/>
        <sz val="9"/>
        <color theme="1"/>
        <rFont val="Arial"/>
        <family val="2"/>
      </rPr>
      <t>105,20 M²</t>
    </r>
  </si>
  <si>
    <t>FORROS</t>
  </si>
  <si>
    <t>FORRO EM PLACAS DE GESSO, PARA AMBIENTES COMERCIAIS. AF_05/2017_P</t>
  </si>
  <si>
    <t>REF.: (96113/SINAPI - FORRO EM PLACAS DE GESSO, PARA AMBIENTES COMERCIAIS. AF_05/2017_P)</t>
  </si>
  <si>
    <t>FORRO EM PLACAS DE GESSO RU, PARA AMBIENTES COMERCIAIS.</t>
  </si>
  <si>
    <t>ARAME GALVANIZADO 18 BWG, D = 1,24MM (0,009 KG/M)</t>
  </si>
  <si>
    <t>GESSO EM PO PARA REVESTIMENTOS/MOLDURAS/SANCAS E USO GERAL</t>
  </si>
  <si>
    <t>SISAL EM FIBRA</t>
  </si>
  <si>
    <t>PARAFUSO ZINCADO, AUTOBROCANTE, FLANGEADO, 4,2 MM X 19 MM</t>
  </si>
  <si>
    <t>CENTO</t>
  </si>
  <si>
    <t>GESSEIRO COM ENCARGOS COMPLEMENTARES</t>
  </si>
  <si>
    <t>PLACA / CHAPA DE GESSO ACARTONADO, RESISTENTE A UMIDADE (RU), COR VERDE, E = 12,5 MM, 1200 X 1800 MM (L X C)</t>
  </si>
  <si>
    <t xml:space="preserve">M2    </t>
  </si>
  <si>
    <t xml:space="preserve">CIRCULAÇÃO: 19,14 + SALA DE AULA 30 PESSOAS: 50,45 + SALA ADM: 26,56 = </t>
  </si>
  <si>
    <t xml:space="preserve">COZINHA: 33,00 + BANH. FEM.: 6,00 + BANH. MASC.: 6,00 + BANH. PCD: 3,70 + BANH. ADM: 2,40 + MARQUISE 1: 6,46 + MARQUISE 2: 3,70 = </t>
  </si>
  <si>
    <t>REVESTIMENTOS INTERNOS/EXTERNOS</t>
  </si>
  <si>
    <t>APLICAÇÃO DE FUNDO SELADOR ACRÍLICO EM PAREDES, UMA DEMÃO. AF_06/2014</t>
  </si>
  <si>
    <t>APLICAÇÃO E LIXAMENTO DE MASSA LÁTEX EM TETO, DUAS DEMÃOS. AF_06/2014</t>
  </si>
  <si>
    <t>APLICAÇÃO MANUAL DE PINTURA COM TINTA TEXTURIZADA ACRÍLICA EM PAREDES EXTERNAS DE CASAS, DUAS CORES. AF_06/2014</t>
  </si>
  <si>
    <r>
      <t xml:space="preserve">IGUAL ÁREA DO FORRO (96,15 + 61,26) = </t>
    </r>
    <r>
      <rPr>
        <b/>
        <sz val="9"/>
        <color theme="1"/>
        <rFont val="Arial"/>
        <family val="2"/>
      </rPr>
      <t>157,41 M²</t>
    </r>
  </si>
  <si>
    <t>PISO</t>
  </si>
  <si>
    <t>(COMPOSIÇÃO REPRESENTATIVA) DO SERVIÇO DE CONTRAPISO EM ARGAMASSA TRAÇO 1:4 (CIM E AREIA), EM BETONEIRA 400 L, ESPESSURA 3 CM ÁREAS SECAS E 3 CM ÁREAS MOLHADAS, PARA EDIFICAÇÃO HABITACIONAL UNIFAMILIAR (CASA) E EDIFICAÇÃO PÚBLICA PADRÃO. AF_11/2014</t>
  </si>
  <si>
    <r>
      <t xml:space="preserve">COZINHA: 33,00 + BANH FEM.: 6,00 + BANH MASC.: 6,00 + CIRCULAÇÃO: 19,14 + BANH PCD: 3,70 + SALA DE AULA 30 PESSOAS: 50,45 + BANH ADM: 2,40 + SALA ADM: 26,56 = </t>
    </r>
    <r>
      <rPr>
        <b/>
        <sz val="9"/>
        <color theme="1"/>
        <rFont val="Arial"/>
        <family val="2"/>
      </rPr>
      <t>147,25 M²</t>
    </r>
  </si>
  <si>
    <t>EXECUÇÃO DE PASSEIO (CALÇADA) OU PISO DE CONCRETO COM CONCRETO MOLDADO IN LOCO, FEITO EM OBRA, ACABAMENTO CONVENCIONAL, ESPESSURA 6 CM, ARMADO. AF_07/2016</t>
  </si>
  <si>
    <t>SERRALHEIRO COM ENCARGOS COMPLEMENTARES</t>
  </si>
  <si>
    <t>REF.: (9072/ORSE - Portão em ferro, em gradil metálico, padrão belgo ou equivalente, de correr</t>
  </si>
  <si>
    <t>PORTÃO EM FERRO, EM GRADIL METÁLICO, PADRÃO BELGO OU EQUIVALENTE, DE CORRER</t>
  </si>
  <si>
    <t>PORTAO DE CORRER EM GRADIL FIXO DE BARRA DE FERRO CHATA DE 3 X 1/4" NA VERTICAL, SEM REQUADRO, ACABAMENTO NATURAL, COM TRILHOS E ROLDANAS</t>
  </si>
  <si>
    <t>ROLDANA CONCAVA DUPLA, 4 RODAS, EM ZAMAC COM CHAPA DE LATAO, ROLAMENTOS EM ACO, PARA PORTAS E JANELAS DE CORRER</t>
  </si>
  <si>
    <t xml:space="preserve">UN    </t>
  </si>
  <si>
    <t>(8,85+3,8+4,2+1,85+0,9+0,90+3,50+6,25+5,70+5,70+5,70+8,85+5,20+5,70)*3,40</t>
  </si>
  <si>
    <t>REVESTIMENTO CERÂMICO PARA PISO COM PLACAS TIPO PORCELANATO DE DIMENSÕES 45X45 CM APLICADA EM AMBIENTES DE ÁREA MENOR QUE 5 M². AF_06/2014</t>
  </si>
  <si>
    <t>REVESTIMENTO CERÂMICO PARA PISO COM PLACAS TIPO PORCELANATO DE DIMENSÕES 45X45 CM APLICADA EM AMBIENTES DE ÁREA ENTRE 5 M² E 10 M². AF_06/2014</t>
  </si>
  <si>
    <t>REVESTIMENTO CERÂMICO PARA PISO COM PLACAS TIPO PORCELANATO DE DIMENSÕES 45X45 CM APLICADA EM AMBIENTES DE ÁREA MAIOR QUE 10 M². AF_06/2014</t>
  </si>
  <si>
    <r>
      <t xml:space="preserve">BANHO PCD: 3,70 +  BANHO ADM: 2,40 = </t>
    </r>
    <r>
      <rPr>
        <b/>
        <sz val="9"/>
        <color theme="1"/>
        <rFont val="Arial"/>
        <family val="2"/>
      </rPr>
      <t>6,10 M²</t>
    </r>
  </si>
  <si>
    <r>
      <t xml:space="preserve">BANHO FEM E BANHO MASC.: 6,00*2 = </t>
    </r>
    <r>
      <rPr>
        <b/>
        <sz val="9"/>
        <color theme="1"/>
        <rFont val="Arial"/>
        <family val="2"/>
      </rPr>
      <t>12,00 M²</t>
    </r>
  </si>
  <si>
    <r>
      <t xml:space="preserve">COZINHA: 33,00 + CIRCULAÇÃO: 19,14 + SALA DE AULA 30 PESSOAS: 50,45 + SALA ADM: 26,56 = </t>
    </r>
    <r>
      <rPr>
        <b/>
        <sz val="9"/>
        <color theme="1"/>
        <rFont val="Arial"/>
        <family val="2"/>
      </rPr>
      <t>129,15 M²</t>
    </r>
  </si>
  <si>
    <t>ACABAMENTOS</t>
  </si>
  <si>
    <t>RODAPÉ CERÂMICO DE 7CM DE ALTURA COM PLACAS TIPO ESMALTADA EXTRA DE DIMENSÕES 45X45CM. AF_06/2014</t>
  </si>
  <si>
    <t>REF.: (101965/SINAPI - PEITORIL LINEAR EM GRANITO OU MÁRMORE, L = 15CM, COMPRIMENTO DE ATÉ 2M, ASSENTADO COM ARGAMASSA 1:6 COM ADITIVO. AF_11/2020)</t>
  </si>
  <si>
    <t>ARGAMASSA TRAÇO 1:6 (EM VOLUME DE CIMENTO E AREIA MÉDIA ÚMIDA) COM ADIÇÃO DE PLASTIFICANTE PARA EMBOÇO/MASSA ÚNICA/ASSENTAMENTO DE ALVENARIA DE VEDAÇÃO, PREPARO MECÂNICO COM BETONEIRA 400 L. AF_08/2019</t>
  </si>
  <si>
    <t>0,0060000</t>
  </si>
  <si>
    <t>0,4190000</t>
  </si>
  <si>
    <t>0,2090000</t>
  </si>
  <si>
    <t>SERRA CIRCULAR DE BANCADA COM MOTOR ELÉTRICO POTÊNCIA DE 5HP, COM COIFA PARA DISCO 10" - CHP DIURNO. AF_08/2015</t>
  </si>
  <si>
    <t>0,0210000</t>
  </si>
  <si>
    <t>SERRA CIRCULAR DE BANCADA COM MOTOR ELÉTRICO POTÊNCIA DE 5HP, COM COIFA PARA DISCO 10" - CHI DIURNO. AF_08/2015</t>
  </si>
  <si>
    <t>0,3980000</t>
  </si>
  <si>
    <r>
      <t xml:space="preserve">CIRCULAÇÃO: (21,30 - 1,00 - 0,80 - 0,80 - 0,90 - 1,00 - 4,10) + SALA DE AULA 30 PESSOAS: (29,10 - 1,00) + SALA ADM: (21,80 - 0,80 - 2,20) =  </t>
    </r>
    <r>
      <rPr>
        <b/>
        <sz val="9"/>
        <color theme="1"/>
        <rFont val="Arial"/>
        <family val="2"/>
      </rPr>
      <t>59,60 M</t>
    </r>
  </si>
  <si>
    <r>
      <t xml:space="preserve">P1: (4,10*1) + P2: (0,80*3) + P3: (0,90*1) + P4: (1,00*2) + P5: (0,80*3) + P6: (1,00*1) + P7: (2,20*1) + P8: (1,00*1) = </t>
    </r>
    <r>
      <rPr>
        <b/>
        <sz val="9"/>
        <color theme="1"/>
        <rFont val="Arial"/>
        <family val="2"/>
      </rPr>
      <t>16 M</t>
    </r>
  </si>
  <si>
    <r>
      <t xml:space="preserve">J1: (1,00*2) + J2: (1,50*2) + J3: (2,00*3) + J4: (4,00*1) + J5: (3,00*3) = </t>
    </r>
    <r>
      <rPr>
        <b/>
        <sz val="9"/>
        <color theme="1"/>
        <rFont val="Arial"/>
        <family val="2"/>
      </rPr>
      <t>24 M</t>
    </r>
  </si>
  <si>
    <t>CABO DE COBRE FLEXÍVEL ISOLADO, 1,5 MM², ANTI-CHAMA 0,6/1,0 KV, PARA CIRCUITOS TERMINAIS - FORNECIMENTO E INSTALAÇÃO. AF_12/2015</t>
  </si>
  <si>
    <t>CABO DE COBRE FLEXÍVEL ISOLADO, 2,5 MM², ANTI-CHAMA 0,6/1,0 KV, PARA CIRCUITOS TERMINAIS - FORNECIMENTO E INSTALAÇÃO. AF_12/2015</t>
  </si>
  <si>
    <t>CABO DE COBRE FLEXÍVEL ISOLADO, 4 MM², ANTI-CHAMA 0,6/1,0 KV, PARA CIRCUITOS TERMINAIS - FORNECIMENTO E INSTALAÇÃO. AF_12/2015</t>
  </si>
  <si>
    <t>CABO DE COBRE FLEXÍVEL ISOLADO, 6 MM², ANTI-CHAMA 0,6/1,0 KV, PARA CIRCUITOS TERMINAIS - FORNECIMENTO E INSTALAÇÃO. AF_12/2015</t>
  </si>
  <si>
    <t>CABO DE COBRE FLEXÍVEL ISOLADO, 10 MM², ANTI-CHAMA 0,6/1,0 KV, PARA CIRCUITOS TERMINAIS - FORNECIMENTO E INSTALAÇÃO. AF_12/2015</t>
  </si>
  <si>
    <t>INTERRUPTOR SIMPLES (1 MÓDULO) COM 1 TOMADA DE EMBUTIR 2P+T 10 A,  INCLUINDO SUPORTE E PLACA - FORNECIMENTO E INSTALAÇÃO. AF_12/2015</t>
  </si>
  <si>
    <t>INTERRUPTOR SIMPLES (3 MÓDULOS), 10A/250V, INCLUINDO SUPORTE E PLACA - FORNECIMENTO E INSTALAÇÃO. AF_12/2015</t>
  </si>
  <si>
    <t>DISJUNTOR MONOPOLAR TIPO DIN, CORRENTE NOMINAL DE 10A - FORNECIMENTO E INSTALAÇÃO. AF_10/2020</t>
  </si>
  <si>
    <t>DISJUNTOR MONOPOLAR TIPO DIN, CORRENTE NOMINAL DE 16A - FORNECIMENTO E INSTALAÇÃO. AF_10/2020</t>
  </si>
  <si>
    <t>DISJUNTOR BIPOLAR TIPO DIN, CORRENTE NOMINAL DE 10A - FORNECIMENTO E INSTALAÇÃO. AF_10/2020</t>
  </si>
  <si>
    <t>DISJUNTOR BIPOLAR TIPO DIN, CORRENTE NOMINAL DE 16A - FORNECIMENTO E INSTALAÇÃO. AF_10/2020</t>
  </si>
  <si>
    <t>DISJUNTOR BIPOLAR TIPO DIN, CORRENTE NOMINAL DE 20A - FORNECIMENTO E INSTALAÇÃO. AF_10/2020</t>
  </si>
  <si>
    <t>LUMINÁRIA TIPO PLAFON, DE SOBREPOR, COM 1 LÂMPADA LED DE 12/13 W, SEM REATOR - FORNECIMENTO E INSTALAÇÃO. AF_02/2020</t>
  </si>
  <si>
    <t>LUMINÁRIA TIPO CALHA, DE SOBREPOR, COM 1 LÂMPADA TUBULAR LED DE 9 W, SEM REATOR - FORNECIMENTO E INSTALAÇÃO. AF_02/2020</t>
  </si>
  <si>
    <t>QUADRO DE DISTRIBUIÇÃO DE ENERGIA EM CHAPA DE AÇO GALVANIZADO, DE EMBUTIR, COM BARRAMENTO TRIFÁSICO, PARA 18 DISJUNTORES DIN 100A - FORNECIMENTO E INSTALAÇÃO. AF_10/2020</t>
  </si>
  <si>
    <t>DISPOSITIVO TETRAPOLAR DR 63 A, CORRENTE NOMINAL RESIDUAL 30MA</t>
  </si>
  <si>
    <t>DISPOSITIVO DR, 4 POLOS, SENSIBILIDADE DE 30 MA, CORRENTE DE 63 A, TIPO AC</t>
  </si>
  <si>
    <t>UM</t>
  </si>
  <si>
    <t>REFLETOR LED EXTERNO 30 W</t>
  </si>
  <si>
    <t>REF.: (12870/ORSE - Refletor TR Led, corpo em alumínio, vidro temperado, potência 30W, bivolt, temp.cor 3000K/6000K, IP-65, da Taschibra ou similar)</t>
  </si>
  <si>
    <t>LUMINARIA LED REFLETOR RETANGULAR BIVOLT, LUZ BRANCA, 30 W</t>
  </si>
  <si>
    <t>REGISTRO DE ESFERA, PVC, ROSCÁVEL, 3/4", FORNECIDO E INSTALADO EM RAMAL DE ÁGUA. AF_03/2015</t>
  </si>
  <si>
    <t>REGISTRO DE GAVETA BRUTO, LATÃO, ROSCÁVEL, 3/4, INSTALADO EM RESERVAÇÃO DE ÁGUA DE EDIFICAÇÃO QUE POSSUA RESERVATÓRIO DE FIBRA/FIBROCIMENTO  FORNECIMENTO E INSTALAÇÃO. AF_06/2016</t>
  </si>
  <si>
    <t>ADAPTADOR COM FLANGES LIVRES, PVC, SOLDÁVEL, DN  25 MM X 3/4 , INSTALADO EM RESERVAÇÃO DE ÁGUA DE EDIFICAÇÃO QUE POSSUA RESERVATÓRIO DE FIBRA/FIBROCIMENTO   FORNECIMENTO E INSTALAÇÃO. AF_06/2016</t>
  </si>
  <si>
    <t>TORNEIRA DE BOIA, ROSCÁVEL, 3/4 , FORNECIDA E INSTALADA EM RESERVAÇÃO DE ÁGUA. AF_06/2016</t>
  </si>
  <si>
    <t>REGISTRO DE GAVETA BRUTO, LATÃO, ROSCÁVEL, 1 1/2, COM ACABAMENTO E CANOPLA CROMADOS, INSTALADO EM RESERVAÇÃO DE ÁGUA DE EDIFICAÇÃO QUE POSSUA RESERVATÓRIO DE FIBRA/FIBROCIMENTO  FORNECIMENTO E INSTALAÇÃO. AF_06/2016</t>
  </si>
  <si>
    <t>REGISTRO DE ESFERA, PVC, SOLDÁVEL, DN  32 MM, INSTALADO EM RESERVAÇÃO DE ÁGUA DE EDIFICAÇÃO QUE POSSUA RESERVATÓRIO DE FIBRA/FIBROCIMENTO   FORNECIMENTO E INSTALAÇÃO. AF_06/2016</t>
  </si>
  <si>
    <t>REGISTRO DE ESFERA, PVC, SOLDÁVEL, DN  50 MM, INSTALADO EM RESERVAÇÃO DE ÁGUA DE EDIFICAÇÃO QUE POSSUA RESERVATÓRIO DE FIBRA/FIBROCIMENTO   FORNECIMENTO E INSTALAÇÃO. AF_06/2016</t>
  </si>
  <si>
    <t>VÁLVULA DE DESCARGA METÁLICA, BASE 1 1/2 ", ACABAMENTO METALICO CROMADO - FORNECIMENTO E INSTALAÇÃO. AF_01/2019</t>
  </si>
  <si>
    <t>ADAPTADOR COM FLANGES LIVRES, PVC, SOLDÁVEL, DN 32 MM X 1 , INSTALADO EM RESERVAÇÃO DE ÁGUA DE EDIFICAÇÃO QUE POSSUA RESERVATÓRIO DE FIBRA/FIBROCIMENTO   FORNECIMENTO E INSTALAÇÃO. AF_06/2016</t>
  </si>
  <si>
    <t>ADAPTADOR COM FLANGES LIVRES, PVC, SOLDÁVEL, DN 50 MM X 1 1/2 , INSTALADO EM RESERVAÇÃO DE ÁGUA DE EDIFICAÇÃO QUE POSSUA RESERVATÓRIO DE FIBRA/FIBROCIMENTO   FORNECIMENTO E INSTALAÇÃO. AF_06/2016</t>
  </si>
  <si>
    <t>ADAPTADOR CURTO COM BOLSA E ROSCA PARA REGISTRO, PVC, SOLDÁVEL, DN 50MM X 1.1/2, INSTALADO EM PRUMADA DE ÁGUA - FORNECIMENTO E INSTALAÇÃO. AF_12/2014</t>
  </si>
  <si>
    <t>LUVA DE REDUÇÃO, PVC, SOLDÁVEL, DN 50MM X 25MM, INSTALADO EM PRUMADA DE ÁGUA   FORNECIMENTO E INSTALAÇÃO. AF_12/2014</t>
  </si>
  <si>
    <t>JOELHO 90 GRAUS, PVC, SOLDÁVEL, DN 32MM, INSTALADO EM RAMAL OU SUB-RAMAL DE ÁGUA - FORNECIMENTO E INSTALAÇÃO. AF_12/2014</t>
  </si>
  <si>
    <t>JOELHO 90 GRAUS, PVC, SOLDÁVEL, DN 50MM, INSTALADO EM PRUMADA DE ÁGUA - FORNECIMENTO E INSTALAÇÃO. AF_12/2014</t>
  </si>
  <si>
    <t>LUVA DE CORRER, PVC, SOLDÁVEL, DN 25MM, INSTALADO EM RAMAL OU SUB-RAMAL DE ÁGUA - FORNECIMENTO E INSTALAÇÃO. AF_12/2014</t>
  </si>
  <si>
    <t>LUVA PVC, SOLDÁVEL, DN  25 MM, INSTALADA EM RESERVAÇÃO DE ÁGUA DE EDIFICAÇÃO QUE POSSUA RESERVATÓRIO DE FIBRA/FIBROCIMENTO   FORNECIMENTO E INSTALAÇÃO. AF_06/2016</t>
  </si>
  <si>
    <t>LUVA, PVC, SOLDÁVEL, DN 50 MM, INSTALADO EM RESERVAÇÃO DE ÁGUA DE EDIFICAÇÃO QUE POSSUA RESERVATÓRIO DE FIBRA/FIBROCIMENTO   FORNECIMENTO E INSTALAÇÃO. AF_06/2016</t>
  </si>
  <si>
    <t>TUBO, PVC, SOLDÁVEL, DN 32MM, INSTALADO EM RAMAL OU SUB-RAMAL DE ÁGUA - FORNECIMENTO E INSTALAÇÃO. AF_12/2014</t>
  </si>
  <si>
    <t>TUBO, PVC, SOLDÁVEL, DN 50MM, INSTALADO EM PRUMADA DE ÁGUA - FORNECIMENTO E INSTALAÇÃO. AF_12/2014</t>
  </si>
  <si>
    <t>TE, PVC, SOLDÁVEL, DN 32MM, INSTALADO EM RAMAL OU SUB-RAMAL DE ÁGUA - FORNECIMENTO E INSTALAÇÃO. AF_12/2014</t>
  </si>
  <si>
    <t>TE, PVC, SOLDÁVEL, DN 50MM, INSTALADO EM PRUMADA DE ÁGUA - FORNECIMENTO E INSTALAÇÃO. AF_12/2014</t>
  </si>
  <si>
    <t>TÊ DE REDUÇÃO, PVC, SOLDÁVEL, DN 50MM X 25MM, INSTALADO EM PRUMADA DE ÁGUA - FORNECIMENTO E INSTALAÇÃO. AF_12/2014</t>
  </si>
  <si>
    <t>TÊ COM BUCHA DE LATÃO NA BOLSA CENTRAL, PVC, SOLDÁVEL, DN 25MM X 1/2, INSTALADO EM RAMAL OU SUB-RAMAL DE ÁGUA - FORNECIMENTO E INSTALAÇÃO. AF_12/2014</t>
  </si>
  <si>
    <t>CAIXA DE GORDURA PEQUENA (CAPACIDADE: 19 L), CIRCULAR, EM PVC, DIÂMETRO INTERNO= 0,3 M. AF_12/2020</t>
  </si>
  <si>
    <t>VÁLVULA EM PLÁSTICO 1 PARA PIA, TANQUE OU LAVATÓRIO, COM OU SEM LADRÃO - FORNECIMENTO E INSTALAÇÃO. AF_01/2020</t>
  </si>
  <si>
    <t>CURVA CURTA 90 GRAUS, PVC, SERIE NORMAL, ESGOTO PREDIAL, DN 100 MM, JUNTA ELÁSTICA, FORNECIDO E INSTALADO EM PRUMADA DE ESGOTO SANITÁRIO OU VENTILAÇÃO. AF_12/2014</t>
  </si>
  <si>
    <t>JOELHO 90 GRAUS, PVC, SERIE NORMAL, ESGOTO PREDIAL, DN 75 MM, JUNTA ELÁSTICA, FORNECIDO E INSTALADO EM RAMAL DE DESCARGA OU RAMAL DE ESGOTO SANITÁRIO. AF_12/2014</t>
  </si>
  <si>
    <t>JUNÇÃO SIMPLES, PVC, SERIE NORMAL, ESGOTO PREDIAL, DN 75 X 75 MM, JUNTA ELÁSTICA, FORNECIDO E INSTALADO EM RAMAL DE DESCARGA OU RAMAL DE ESGOTO SANITÁRIO. AF_12/2014</t>
  </si>
  <si>
    <t>REDUÇÃO EXCÊNTRICA, PVC, SERIE R, ÁGUA PLUVIAL, DN 75 X 50 MM, JUNTA ELÁSTICA, FORNECIDO E INSTALADO EM RAMAL DE ENCAMINHAMENTO. AF_12/2014</t>
  </si>
  <si>
    <t>TUBO PVC, SERIE NORMAL, ESGOTO PREDIAL, DN 150 MM, FORNECIDO E INSTALADO EM SUBCOLETOR AÉREO DE ESGOTO SANITÁRIO. AF_12/2014</t>
  </si>
  <si>
    <t>TE, PVC, SERIE NORMAL, ESGOTO PREDIAL, DN 50 X 50 MM, JUNTA ELÁSTICA, FORNECIDO E INSTALADO EM PRUMADA DE ESGOTO SANITÁRIO OU VENTILAÇÃO. AF_12/2014</t>
  </si>
  <si>
    <t>CURVA LONGA 90 GRAUS, PVC, SERIE NORMAL, ESGOTO PREDIAL, DN 100 MM, JUNTA ELÁSTICA, FORNECIDO E INSTALADO EM RAMAL DE DESCARGA OU RAMAL DE ESGOTO SANITÁRIO. AF_12/2014</t>
  </si>
  <si>
    <t>REF.: (01695/ORSE - Caixa sifonada quadrada, com sete entradas e uma saída, d= 150x150mm, ref.25, acabamento branco, marca Akros ou similar)</t>
  </si>
  <si>
    <t xml:space="preserve">ENCANADOR OU BOMBEIRO HIDRÁULICO </t>
  </si>
  <si>
    <t>JUNÇÃO SIMPLES, PVC, DN 75 X 50 MM, JUNTA ELÁSTICA, FORNECIDO E INSTALADO EM RAMAL DE ENCAMINHAMENTO</t>
  </si>
  <si>
    <t>JUNCAO SIMPLES, PVC, DN 75 X 50 MM, SERIE NORMAL PARA ESGOTO PREDIAL</t>
  </si>
  <si>
    <t>RALO HEMISFÉRICO EM FERRO FUNDIDO, TIPO ABACAXI 75MM</t>
  </si>
  <si>
    <t>REF.: (09752/ORSE - Ralo hemisférico em ferro fundido, tipo abacaxi 75mm)</t>
  </si>
  <si>
    <t>RALO FOFO SEMIESFERICO, 75 MM, PARA LAJES/ CALHAS</t>
  </si>
  <si>
    <t>JUNÇÃO SIMPLES, PVC, DN 150 X 100 MM, JUNTA ELÁSTICA, FORNECIDO E INSTALADO EM RAMAL DE ENCAMINHAMENTO</t>
  </si>
  <si>
    <t>JUNCAO SIMPLES, PVC SERIE R, DN 150 X 100 MM, PARA ESGOTO OU AGUAS PLUVIAIS PREDIAIS</t>
  </si>
  <si>
    <t>TERMINAL DE VENTILAÇÃO EM PVC RÍGIDO, DIÂM = 50 MM</t>
  </si>
  <si>
    <t>REF.: (01666/ORSE - TERMINAL DE VENTILAÇÃO EM PVC RÍGIDO C/ ANÉIS, PARA ESGOTO PRIMÁRIO, DIÂM = 50 MM)</t>
  </si>
  <si>
    <t>TORNEIRA CROMADA LONGA, DE PAREDE, 1/2 OU 3/4, PARA PIA DE COZINHA, PADRÃO POPULAR - FORNECIMENTO E INSTALAÇÃO. AF_01/2020</t>
  </si>
  <si>
    <t>VASO SANITÁRIO SIFONADO COM CAIXA ACOPLADA LOUÇA BRANCA, INCLUSO ENGATE FLEXÍVEL EM PLÁSTICO BRANCO, 1/2  X 40CM - FORNECIMENTO E INSTALAÇÃO. AF_01/2020</t>
  </si>
  <si>
    <t>VASO SANITARIO SIFONADO CONVENCIONAL PARA PCD SEM FURO FRONTAL COM LOUÇA BRANCA SEM ASSENTO, INCLUSO CONJUNTO DE LIGAÇÃO PARA BACIA SANITÁRIA AJUSTÁVEL - FORNECIMENTO E INSTALAÇÃO. AF_01/2020</t>
  </si>
  <si>
    <t>MICTÓRIO SIFONADO LOUÇA BRANCA  PADRÃO MÉDIO  FORNECIMENTO E INSTALAÇÃO. AF_01/2020</t>
  </si>
  <si>
    <t>TORNEIRA DE JARDIM 3/4'', FORNECIMENTO E INSTALAÇÃO</t>
  </si>
  <si>
    <t>LAVATÓRIO LOUÇA BRANCA SUSPENSO, 29,5 X 39CM OU EQUIVALENTE, PADRÃO POPULAR, INCLUSO SIFÃO FLEXÍVEL EM PVC, VÁLVULA E ENGATE FLEXÍVEL 30CM EM PLÁSTICO E TORNEIRA CROMADA DE MESA, PADRÃO POPULAR - FORNECIMENTO E INSTALAÇÃO. AF_01/2020</t>
  </si>
  <si>
    <t>CUBA DE EMBUTIR RETANGULAR DE AÇO INOXIDÁVEL, 46 X 30 X 12 CM - FORNECIMENTO E INSTALAÇÃO. AF_01/2020</t>
  </si>
  <si>
    <t>CANTONEIRA (ABAS IGUAIS) EM FERRO GALVANIZADO, 25,4 MM X 3,17 MM (L X E), 1,27KG/M</t>
  </si>
  <si>
    <r>
      <t xml:space="preserve">COZINHA: (2,70*0,60) + (2,70*0,10) + BANH. FEM (0,90*0,50) + (0,90+0,90)*0,10 + BANH. MASC (0,90*0,50) + (0,90+0,90)*0,10 = </t>
    </r>
    <r>
      <rPr>
        <b/>
        <sz val="9"/>
        <color theme="1"/>
        <rFont val="Arial"/>
        <family val="2"/>
      </rPr>
      <t>3,15 M²</t>
    </r>
  </si>
  <si>
    <t>BANH. PCD</t>
  </si>
  <si>
    <t>BANH. ADM</t>
  </si>
  <si>
    <t>BANH. FEM E BANH. MASC.</t>
  </si>
  <si>
    <t>CONFORME PROJETO HIDRÁULICO</t>
  </si>
  <si>
    <t>CONFORME PROJETO ARQUITETÔNICO</t>
  </si>
  <si>
    <t>COZINHA 2 UD</t>
  </si>
  <si>
    <r>
      <t xml:space="preserve">BANH. FEM: (0,688 + 2,646) + BANH MASC.: (0,284 + 2,70 + 0,48 + 0,48) = </t>
    </r>
    <r>
      <rPr>
        <b/>
        <sz val="9"/>
        <color theme="1"/>
        <rFont val="Arial"/>
        <family val="2"/>
      </rPr>
      <t>7,28 M²</t>
    </r>
  </si>
  <si>
    <t>APLICAÇÃO MANUAL DE PINTURA COM TINTA LÁTEX ACRÍLICA EM TETO, DUAS DEMÃOS. AF_06/2014</t>
  </si>
  <si>
    <t>REF.: (08236/ORSE - Torneira cromada para tanque/jardim,1/2'', ref.1153, linha Misty, Fabrimar ou similar)</t>
  </si>
  <si>
    <t>FITA VEDA ROSCA 18 MM</t>
  </si>
  <si>
    <t>TORNEIRA METAL AMARELO COM BICO PARA JARDIM, PADRÃO POPULAR, 1/2'' OU 3/4'' (REF1128)</t>
  </si>
  <si>
    <t>REF.: (08211/ORSE - Ducha higiênica com registro, linha aspen, ref. 1984 C35 da DECA ou similar)</t>
  </si>
  <si>
    <t>VALVULA EM PLASTICO BRANCO PARA LAVATORIO 1 ", SEM UNHO, COM LADRAO</t>
  </si>
  <si>
    <t>SIFAO PLASTICO TIPO COPO PARA TANQUE, 1.1/4 X 1.1/2 "</t>
  </si>
  <si>
    <t>ENGATE/RABICHO FLEXIVEL PLASTICO (PVC OU ABS) BRANCO 1/2 " X 30 CM</t>
  </si>
  <si>
    <t>TORNEIRA CROMADA DE MESA PARA LAVATORIO, PADRAO POPULAR, 1/2 " OU 3/4 " (REF 1193)</t>
  </si>
  <si>
    <t>ABRAÇADEIRA PVC TIPO "D" DE 3/4''</t>
  </si>
  <si>
    <t>(REF.: 08441/ORSE -   Abraçadeira metálica tipo "D" de 3/4")</t>
  </si>
  <si>
    <t>TUDO HIDRÁULICA E ELÉTRICA</t>
  </si>
  <si>
    <t>ABRAÇADEIRA PVC TIPO CUNHA 3/4"</t>
  </si>
  <si>
    <t>QUADRO DE COTAÇÕES - ABRAÇADEIRA PVC TIPO CUNHA DE 3/4"</t>
  </si>
  <si>
    <t>ARRUELA DE VEDAÇÃO 1/4"</t>
  </si>
  <si>
    <t>(REF.: 09816/ORSE -   Arruela lisa zincada d=1/4")</t>
  </si>
  <si>
    <t>QUADRO DE COTAÇÕES - ARRUELA DE VEDAÇÃO INOX 1/4"</t>
  </si>
  <si>
    <t>ARRUELA DE VEDAÇÃO INOX 1/4"</t>
  </si>
  <si>
    <t>FORNECIMENTO E ASSENTAMENTO DE BARRA CHATA DE ALUMÍNIO 7/8" X 1/4"</t>
  </si>
  <si>
    <t>(REF.: 11811/ORSE -   Fornecimento e assentamento de barra chata de alumínio de 7/8" x 1/4")</t>
  </si>
  <si>
    <t>FIXAÇÃO UTILIZANDO BUCHA DE NYLON S6</t>
  </si>
  <si>
    <t>BUCHA DE NYLON S6 COM ABA</t>
  </si>
  <si>
    <t>BUCHA DE NYLON S8 COM ABA</t>
  </si>
  <si>
    <t>FIXAÇÃO UTILIZANDO BUCHA DE NYLON S8</t>
  </si>
  <si>
    <t>(REF.: 11039/ORSE -   Parafuso auto-atarraxante em aço inox - 4,2 x 32mm - fornecimento e colocação)</t>
  </si>
  <si>
    <t>PARAFUSO INOX AUTOPERFURANTE SEXTAVADO 12X1" - FORNECIMENTO E INSTALAÇÃO</t>
  </si>
  <si>
    <t>PARAFUSO INOX AUTOPERFURANTE SEXTAVADO 12X1"</t>
  </si>
  <si>
    <t>QUADRO DE COTAÇÕES - PARAFUSO INOX AUTOPERFURANTE SEXTAVADO 12X1"</t>
  </si>
  <si>
    <t>PORCA SEXTAVADA INOX 1/4" - FORNECIMENTO E INSTALAÇÃO</t>
  </si>
  <si>
    <t>PORCA SEXTAVADA INOX 1/4"</t>
  </si>
  <si>
    <t>SELANTE EM POLIURETANO FLEXÍVEL - FORNECIMENTO E INSTALAÇÃO</t>
  </si>
  <si>
    <t>(REF.: 08456/ORSE -  Fornecimento e aplicação de selante p/calhas e rufos, tipo selacalha (veda calha), cor aluminio, ref: Vedacit ou similar)</t>
  </si>
  <si>
    <t xml:space="preserve">SELANTE EM POLIURETANO FLEXÍVEL </t>
  </si>
  <si>
    <t>CONFORME LISTA MATERIAIS PROJETO SPDA</t>
  </si>
  <si>
    <t>18.0</t>
  </si>
  <si>
    <t>19.0</t>
  </si>
  <si>
    <t>120 DIAS</t>
  </si>
  <si>
    <t>150 DIAS</t>
  </si>
  <si>
    <t>180 DIAS</t>
  </si>
  <si>
    <r>
      <t xml:space="preserve">CONSIDERADO O PERÍMETRO DO TERRENO: 86,00 M X ALTURA 2,20 M = </t>
    </r>
    <r>
      <rPr>
        <b/>
        <sz val="9"/>
        <color theme="1"/>
        <rFont val="Arial"/>
        <family val="2"/>
      </rPr>
      <t>189,20 M²</t>
    </r>
  </si>
  <si>
    <r>
      <t xml:space="preserve">ÁREA CONSTRUÍDA TOTAL = </t>
    </r>
    <r>
      <rPr>
        <b/>
        <sz val="9"/>
        <color theme="1"/>
        <rFont val="Arial"/>
        <family val="2"/>
      </rPr>
      <t>176,86 M2</t>
    </r>
  </si>
  <si>
    <t>REF.: (00051/ORSE - Placa de obra em chapa aço galvanizado, instalada)</t>
  </si>
  <si>
    <t>PLACA DE OBRA EM CHAPA DE AÇO GALVANIZADO</t>
  </si>
  <si>
    <t>PLACA DE OBRA (PARA CONSTRUCAO CIVIL) EM CHAPA GALVANIZADA *N. 22*, ADESIVADA, DE *2,0 X 1,125* M</t>
  </si>
  <si>
    <t>SARRAFO NAO APARELHADO 2,5 X 5 CM, EM MACARANDUBA, ANGELIM OU EQUIVALENTE DA REGIAO -  BRUTA</t>
  </si>
  <si>
    <t>MADEIRA SERRADA EM PINUS, MISTA OU EQUIVALENTE DA REGIAO - BRUTA</t>
  </si>
  <si>
    <t>LIMPEZA MECANIZADA DE CAMADA VEGETAL, VEGETAÇÃO E PEQUENAS ÁRVORES (DIÂMETRO DE TRONCO MENOR QUE 0,20 M), COM TRATOR DE ESTEIRAS.AF_05/2018</t>
  </si>
  <si>
    <r>
      <t xml:space="preserve">CONSIDERADO A ÁREA DO TERRENO = </t>
    </r>
    <r>
      <rPr>
        <b/>
        <sz val="9"/>
        <color theme="1"/>
        <rFont val="Arial"/>
        <family val="2"/>
      </rPr>
      <t>352,00 M²</t>
    </r>
  </si>
  <si>
    <t>REGULARIZAÇÃO DE SUPERFÍCIES COM MOTONIVELADORA. AF_11/2019</t>
  </si>
  <si>
    <t>TANQUE SÉPTICO CIRCULAR, EM CONCRETO PRÉ-MOLDADO, DIÂMETRO INTERNO = 1,40 M, ALTURA INTERNA = 2,50 M, VOLUME ÚTIL: 3463,6 L (PARA 13 CONTRIBUINTES). AF_12/2020</t>
  </si>
  <si>
    <t>SUMIDOURO CIRCULAR, EM CONCRETO PRÉ-MOLDADO, DIÂMETRO INTERNO = 1,88 M, ALTURA INTERNA = 2,00 M, ÁREA DE INFILTRAÇÃO: 13,1 M² (PARA 5 CONTRIBUINTES). AF_12/2020</t>
  </si>
  <si>
    <t>CONSIDERANDO O PERÍODO DA OBRA EM 06 MESES</t>
  </si>
  <si>
    <r>
      <t xml:space="preserve">CONSIDERANDO 03 HORAS DIÁRIAS EM 22 DIAS PARA 06 MESES = </t>
    </r>
    <r>
      <rPr>
        <b/>
        <sz val="9"/>
        <color theme="1"/>
        <rFont val="Arial"/>
        <family val="2"/>
      </rPr>
      <t>396 H</t>
    </r>
  </si>
  <si>
    <t>FOI UTILIZADO COMPOSIÇÃO MAIS PROXIMA AO PROJETO SANITÁRIO</t>
  </si>
  <si>
    <t>BANH. PCD 2 UD</t>
  </si>
  <si>
    <t>BARRA DE APOIO RETA, EM ACO INOX POLIDO, COMPRIMENTO 70 CM,  FIXADA NA PAREDE - FORNECIMENTO E INSTALAÇÃO. AF_01/2020</t>
  </si>
  <si>
    <t>BARRA DE APOIO RETA, EM ACO INOX POLIDO, COMPRIMENTO 80 CM,  FIXADA NA PAREDE - FORNECIMENTO E INSTALAÇÃO. AF_01/2020</t>
  </si>
  <si>
    <t>REF.: (100867/SINAPI - BARRA DE APOIO RETA, EM ACO INOX POLIDO, COMPRIMENTO 70 CM,  FIXADA NA PAREDE - FORNECIMENTO E INSTALAÇÃO. AF_01/2020)</t>
  </si>
  <si>
    <t>BARRA DE APOIO RETA, EM ACO INOX POLIDO, COMPRIMENTO 40 CM,  FIXADA NA PAREDE - FORNECIMENTO E INSTALAÇÃO</t>
  </si>
  <si>
    <t>PARAFUSO NIQUELADO 3 1/2" COM ACABAMENTO CROMADO PARA FIXAR PECA SANITARIA, INCLUI PORCA CEGA, ARRUELA E BUCHA DE NYLON TAMANHO S-8</t>
  </si>
  <si>
    <t>LUMINÁRIA DE EMERGÊNCIA, COM 30 LÂMPADAS LED DE 2 W, SEM REATOR - FORNECIMENTO E INSTALAÇÃO. AF_02/2020</t>
  </si>
  <si>
    <t>EXTINTOR DE INCÊNDIO PORTÁTIL COM CARGA DE PQS DE 4 KG, CLASSE BC - FORNECIMENTO E INSTALAÇÃO. AF_10/2020_P</t>
  </si>
  <si>
    <t>PLACA DE SINALIZAÇÃO SAÍDA DE EMERGÊNCIA, FOTOLUMINESCENTE, 316X158 MM, EM PVC *2* MM ANTI-CHAMAS (SIMBOLOS, CORES E PICTOGRAMAS CONFORME NBR 13434)</t>
  </si>
  <si>
    <t>(REF.: 12884/ORSE - Placa de sinalização, fotoluminescente, 38x19 cm, com seta indicativa de sentido (esuqerda ou direita) de saída de emergência - Placa S2 )</t>
  </si>
  <si>
    <t>PLACA DE SINALIZACAO DE SEGURANCA CONTRA INCENDIO, FOTOLUMINESCENTE, RETANGULAR, *20 X 40* CM, EM PVC *2* MM ANTI-CHAMAS (SIMBOLOS, CORES E PICTOGRAMAS CONFORME NBR 16820)</t>
  </si>
  <si>
    <t>PLACA DE SINALIZACAO DE SEGURANCA CONTRA INCENDIO, FOTOLUMINESCENTE, QUADRADA, *20 X 20* CM, EM PVC *2* MM ANTI-CHAMAS (SIMBOLOS, CORES E PICTOGRAMAS CONFORME NBR 16820)</t>
  </si>
  <si>
    <t>https://www.placasshop.com.br/produtos/FL522/</t>
  </si>
  <si>
    <t>(35) 3222-1000</t>
  </si>
  <si>
    <t>14.347.282/0001-02</t>
  </si>
  <si>
    <t>PLACAS SHOP</t>
  </si>
  <si>
    <t>31,20 + Frete (58,10)</t>
  </si>
  <si>
    <t>ENFOQUE VISUAL</t>
  </si>
  <si>
    <t>(11) 4972-4933</t>
  </si>
  <si>
    <t>53.982.666/0001-59</t>
  </si>
  <si>
    <t>49,90 + Frete (38,94)</t>
  </si>
  <si>
    <t>https://enfoquevisual.com.br/products/m1-sinalizacao-de-emergencia-sistemas-de-seguranca-contra-incendio-fotoluminescente-elx-082?variant=4756276084766&amp;currency=BRL&amp;utm_medium=product_sync&amp;utm_source=google&amp;utm_content=sag_organic&amp;utm_campaign=sag_organic&amp;gclid=Cj0KCQjwh_eFBhDZARIsALHjIKcx8XKrU-w8fQm05ShcTKHN9H384rbISJLrFRqYm1QfYC2t1Og6dFcaAmiiEALw_wcB</t>
  </si>
  <si>
    <t>R&amp;A EXTINTORES</t>
  </si>
  <si>
    <t>(11) 3982-4952</t>
  </si>
  <si>
    <t>34,99 + Frete (35,40)</t>
  </si>
  <si>
    <t>https://www.raextintores.com.br/placa-indicativa-m1-h?utm_source=Site&amp;utm_medium=GoogleMerchant&amp;utm_campaign=GoogleMerchant&amp;gclid=Cj0KCQjwh_eFBhDZARIsALHjIKdqAKpa6n0O5OBk4pcQu2qmAEvN_GfG_tNDft8vgQVPW6RweEmVUb4aAq2IEALw_wcB</t>
  </si>
  <si>
    <t>14.314.086/0001-31</t>
  </si>
  <si>
    <r>
      <t xml:space="preserve">ÁREA DOS EXTINTORES: (1,00 X 1,00)* 2 UD = </t>
    </r>
    <r>
      <rPr>
        <b/>
        <sz val="9"/>
        <color theme="1"/>
        <rFont val="Arial"/>
        <family val="2"/>
      </rPr>
      <t>2 M²</t>
    </r>
  </si>
  <si>
    <t>2.3</t>
  </si>
  <si>
    <t>2.4</t>
  </si>
  <si>
    <t>2.5</t>
  </si>
  <si>
    <t>3.5</t>
  </si>
  <si>
    <t>3.6</t>
  </si>
  <si>
    <t>3.7</t>
  </si>
  <si>
    <t>3.8</t>
  </si>
  <si>
    <t>3.9</t>
  </si>
  <si>
    <t>3.10</t>
  </si>
  <si>
    <t>3.11</t>
  </si>
  <si>
    <t>3.12</t>
  </si>
  <si>
    <t>3.13</t>
  </si>
  <si>
    <t>3.14</t>
  </si>
  <si>
    <t>4.1</t>
  </si>
  <si>
    <t>4.2</t>
  </si>
  <si>
    <t>4.8</t>
  </si>
  <si>
    <t>4.9</t>
  </si>
  <si>
    <t>4.10</t>
  </si>
  <si>
    <t>5.1</t>
  </si>
  <si>
    <t>5.2</t>
  </si>
  <si>
    <t>5.3</t>
  </si>
  <si>
    <t>5.4</t>
  </si>
  <si>
    <t>5.5</t>
  </si>
  <si>
    <t>5.6</t>
  </si>
  <si>
    <t>5.7</t>
  </si>
  <si>
    <t>5.8</t>
  </si>
  <si>
    <t>5.9</t>
  </si>
  <si>
    <t>6.2</t>
  </si>
  <si>
    <t>6.3</t>
  </si>
  <si>
    <t>6.4</t>
  </si>
  <si>
    <t>6.5</t>
  </si>
  <si>
    <t>6.6</t>
  </si>
  <si>
    <t>6.7</t>
  </si>
  <si>
    <t>6.8</t>
  </si>
  <si>
    <t>6.9</t>
  </si>
  <si>
    <t>7.4</t>
  </si>
  <si>
    <t>7.5</t>
  </si>
  <si>
    <t>8.1</t>
  </si>
  <si>
    <t>8.2</t>
  </si>
  <si>
    <t>8.3</t>
  </si>
  <si>
    <t>9.1</t>
  </si>
  <si>
    <t>9.2</t>
  </si>
  <si>
    <t>9.3</t>
  </si>
  <si>
    <t>9.4</t>
  </si>
  <si>
    <t>9.5</t>
  </si>
  <si>
    <t>10.1</t>
  </si>
  <si>
    <t>10.2</t>
  </si>
  <si>
    <t>11.1</t>
  </si>
  <si>
    <t>13.1</t>
  </si>
  <si>
    <t>11.2</t>
  </si>
  <si>
    <t>11.3</t>
  </si>
  <si>
    <t>11.4</t>
  </si>
  <si>
    <t>11.5</t>
  </si>
  <si>
    <t>11.6</t>
  </si>
  <si>
    <t>12.1</t>
  </si>
  <si>
    <t>12.2</t>
  </si>
  <si>
    <t>12.3</t>
  </si>
  <si>
    <t>12.4</t>
  </si>
  <si>
    <t>12.5</t>
  </si>
  <si>
    <t>12.6</t>
  </si>
  <si>
    <t>13.2</t>
  </si>
  <si>
    <t>13.3</t>
  </si>
  <si>
    <t>14.1</t>
  </si>
  <si>
    <t>14.2</t>
  </si>
  <si>
    <t>14.3</t>
  </si>
  <si>
    <t>14.4</t>
  </si>
  <si>
    <t>14.5</t>
  </si>
  <si>
    <t>14.6</t>
  </si>
  <si>
    <t>14.7</t>
  </si>
  <si>
    <t>14.8</t>
  </si>
  <si>
    <t>14.9</t>
  </si>
  <si>
    <t>14.10</t>
  </si>
  <si>
    <t>14.11</t>
  </si>
  <si>
    <t>14.12</t>
  </si>
  <si>
    <t>14.13</t>
  </si>
  <si>
    <t>14.14</t>
  </si>
  <si>
    <t>14.15</t>
  </si>
  <si>
    <t>14.16</t>
  </si>
  <si>
    <t>14.17</t>
  </si>
  <si>
    <t>14.18</t>
  </si>
  <si>
    <t>14.19</t>
  </si>
  <si>
    <t>14.20</t>
  </si>
  <si>
    <t>14.21</t>
  </si>
  <si>
    <t>14.22</t>
  </si>
  <si>
    <t>14.23</t>
  </si>
  <si>
    <t>14.24</t>
  </si>
  <si>
    <t>14.25</t>
  </si>
  <si>
    <t>14.26</t>
  </si>
  <si>
    <t>14.27</t>
  </si>
  <si>
    <t>15.1</t>
  </si>
  <si>
    <t>15.2</t>
  </si>
  <si>
    <t>15.3</t>
  </si>
  <si>
    <t>15.4</t>
  </si>
  <si>
    <t>15.5</t>
  </si>
  <si>
    <t>15.6</t>
  </si>
  <si>
    <t>15.7</t>
  </si>
  <si>
    <t>15.8</t>
  </si>
  <si>
    <t>15.9</t>
  </si>
  <si>
    <t>15.10</t>
  </si>
  <si>
    <t>15.11</t>
  </si>
  <si>
    <t>15.12</t>
  </si>
  <si>
    <t>15.13</t>
  </si>
  <si>
    <t>15.14</t>
  </si>
  <si>
    <t>15.15</t>
  </si>
  <si>
    <t>15.16</t>
  </si>
  <si>
    <t>15.17</t>
  </si>
  <si>
    <t>15.18</t>
  </si>
  <si>
    <t>15.19</t>
  </si>
  <si>
    <t>15.20</t>
  </si>
  <si>
    <t>15.21</t>
  </si>
  <si>
    <t>15.22</t>
  </si>
  <si>
    <t>15.23</t>
  </si>
  <si>
    <t>15.24</t>
  </si>
  <si>
    <t>15.25</t>
  </si>
  <si>
    <t>15.26</t>
  </si>
  <si>
    <t>15.27</t>
  </si>
  <si>
    <t>15.28</t>
  </si>
  <si>
    <t>15.29</t>
  </si>
  <si>
    <t>15.30</t>
  </si>
  <si>
    <t>15.31</t>
  </si>
  <si>
    <t>15.32</t>
  </si>
  <si>
    <t>16.1</t>
  </si>
  <si>
    <t>16.2</t>
  </si>
  <si>
    <t>16.3</t>
  </si>
  <si>
    <t>16.4</t>
  </si>
  <si>
    <t>16.5</t>
  </si>
  <si>
    <t>16.6</t>
  </si>
  <si>
    <t>16.7</t>
  </si>
  <si>
    <t>16.8</t>
  </si>
  <si>
    <t>16.9</t>
  </si>
  <si>
    <t>16.10</t>
  </si>
  <si>
    <t>16.11</t>
  </si>
  <si>
    <t>16.12</t>
  </si>
  <si>
    <t>16.13</t>
  </si>
  <si>
    <t>16.14</t>
  </si>
  <si>
    <t>16.15</t>
  </si>
  <si>
    <t>16.16</t>
  </si>
  <si>
    <t>16.17</t>
  </si>
  <si>
    <t>16.18</t>
  </si>
  <si>
    <t>16.19</t>
  </si>
  <si>
    <t>16.20</t>
  </si>
  <si>
    <t>16.21</t>
  </si>
  <si>
    <t>16.22</t>
  </si>
  <si>
    <t>16.23</t>
  </si>
  <si>
    <t>16.24</t>
  </si>
  <si>
    <t>16.25</t>
  </si>
  <si>
    <t>16.26</t>
  </si>
  <si>
    <t>16.27</t>
  </si>
  <si>
    <t>16.28</t>
  </si>
  <si>
    <t>16.29</t>
  </si>
  <si>
    <t>16.30</t>
  </si>
  <si>
    <t>16.31</t>
  </si>
  <si>
    <t>16.32</t>
  </si>
  <si>
    <t>17.1</t>
  </si>
  <si>
    <t>17.8</t>
  </si>
  <si>
    <t>17.3</t>
  </si>
  <si>
    <t>17.6</t>
  </si>
  <si>
    <t>17.2</t>
  </si>
  <si>
    <t>17.5</t>
  </si>
  <si>
    <t>17.9</t>
  </si>
  <si>
    <t>17.4</t>
  </si>
  <si>
    <t>17.7</t>
  </si>
  <si>
    <t>17.10</t>
  </si>
  <si>
    <t>17.11</t>
  </si>
  <si>
    <t>17.12</t>
  </si>
  <si>
    <t>17.13</t>
  </si>
  <si>
    <t>18.1</t>
  </si>
  <si>
    <t>18.2</t>
  </si>
  <si>
    <t>18.7</t>
  </si>
  <si>
    <t>18.3</t>
  </si>
  <si>
    <t>18.4</t>
  </si>
  <si>
    <t>18.6</t>
  </si>
  <si>
    <t>18.5</t>
  </si>
  <si>
    <t>18.8</t>
  </si>
  <si>
    <t>18.9</t>
  </si>
  <si>
    <t>18.10</t>
  </si>
  <si>
    <t>18.11</t>
  </si>
  <si>
    <t>18.12</t>
  </si>
  <si>
    <t>18.13</t>
  </si>
  <si>
    <t>18.14</t>
  </si>
  <si>
    <t>18.15</t>
  </si>
  <si>
    <t>18.16</t>
  </si>
  <si>
    <t>18.17</t>
  </si>
  <si>
    <t>18.18</t>
  </si>
  <si>
    <t>19.1</t>
  </si>
  <si>
    <t>19.2</t>
  </si>
  <si>
    <t>19.3</t>
  </si>
  <si>
    <t>19.4</t>
  </si>
  <si>
    <t>19.5</t>
  </si>
  <si>
    <t>19.6</t>
  </si>
  <si>
    <t>ALVENARIA DE VEDAÇÃO DE BLOCOS CERÂMICOS FURADOS NA VERTICAL DE 14X19X39 CM (ESPESSURA 14 CM) E ARGAMASSA DE ASSENTAMENTO COM PREPARO MANUAL. AF_12/2021</t>
  </si>
  <si>
    <t>CAIXA D´ÁGUA EM POLIETILENO, 1000 LITROS (INCLUSOS TUBOS, CONEXÕES E TORNEIRA DE BÓIA) - FORNECIMENTO E INSTALAÇÃO. AF_06/2021</t>
  </si>
  <si>
    <t>NOVA BANDEIRANTES - MT</t>
  </si>
  <si>
    <t>RUA SÃO PAULO, LOTE ÁREA 02, AP02/02, CENTRO</t>
  </si>
  <si>
    <t xml:space="preserve">DIVISORIA EM GRANITO, COM DUAS FACES POLIDAS, TIPO ANDORINHA/ QUARTZ/ CASTELO/ CORUMBA OU OUTROS EQUIVALENTES DA REGIAO, E=  *3,0*  CM            </t>
  </si>
  <si>
    <t>198 + Frete (77,64)</t>
  </si>
  <si>
    <t>162 + Frete (36,07)</t>
  </si>
  <si>
    <t>143,89 + Frete (100,72)</t>
  </si>
  <si>
    <t>178,53 + Frete (99,28)</t>
  </si>
  <si>
    <t>261,00 + Frete (136,90)</t>
  </si>
  <si>
    <t>TERMINAL DE VENTILACAO, 50 MM, SERIE NORMAL, ESGOTO PREDIAL</t>
  </si>
  <si>
    <t>https://torneiraeletronica.com.br/produto/barra-apoio-para-banheiro-reta-em-inox-40cm-6-parafusos-113-015/163066</t>
  </si>
  <si>
    <t>93,57 + Frete (33,13)</t>
  </si>
  <si>
    <t>https://barracerta.com.br/produto/barra-apoio-reta/?attribute_pa_tamanho=40cm</t>
  </si>
  <si>
    <t>157,50 + Frete (36,07)</t>
  </si>
  <si>
    <t>(65) 3027-9000</t>
  </si>
  <si>
    <t>07.624.206/0001-31</t>
  </si>
  <si>
    <t>BRANEL COMÉRCIO DE MATERIAIS ELÉTRICOS LTDA</t>
  </si>
  <si>
    <t>MULTIPADRÃO</t>
  </si>
  <si>
    <t>(65) 2123-2600</t>
  </si>
  <si>
    <t>04.220.944/0001-25</t>
  </si>
  <si>
    <r>
      <t xml:space="preserve">P2 (0,80+0,10+0,10)*3 + P3 (0,90+0,10+0,10)*1 + P4 (1,00+0,10+0,10)*2 + P5 (0,80+0,10+0,10)*3 + P6 (1,00+0,10+0,10)*1 + P8 (1,00+0,10+0,10)*1 = </t>
    </r>
    <r>
      <rPr>
        <b/>
        <sz val="9"/>
        <color theme="1"/>
        <rFont val="Arial"/>
        <family val="2"/>
      </rPr>
      <t>11,90 M</t>
    </r>
  </si>
  <si>
    <t>TRAMA DE AÇO COMPOSTA POR TERÇAS PARA TELHADOS DE ATÉ 2 ÁGUAS PARA TELHA ESTRUTURAL DE FIBROCIMENTO, INCLUSO TRANSPORTE VERTICAL. AF_07/2019</t>
  </si>
  <si>
    <r>
      <t xml:space="preserve">J1 (1,20x0,60)*2 + J2 (1,50*0,60)*2 = </t>
    </r>
    <r>
      <rPr>
        <b/>
        <sz val="9"/>
        <color theme="1"/>
        <rFont val="Arial"/>
        <family val="2"/>
      </rPr>
      <t>3,24 M²</t>
    </r>
  </si>
  <si>
    <r>
      <t xml:space="preserve">J3 (2,00x1,10)*3 + J4 (4,00x1,60)*1 + J5 (3,00x1,60)*3 = </t>
    </r>
    <r>
      <rPr>
        <b/>
        <sz val="9"/>
        <color theme="1"/>
        <rFont val="Arial"/>
        <family val="2"/>
      </rPr>
      <t>27,40 M²</t>
    </r>
  </si>
  <si>
    <r>
      <t xml:space="preserve">120,54 + 76,25 + 162,85 + 14,34 + 22,50 = </t>
    </r>
    <r>
      <rPr>
        <b/>
        <sz val="9"/>
        <color theme="1"/>
        <rFont val="Arial"/>
        <family val="2"/>
      </rPr>
      <t>396,48 M²</t>
    </r>
  </si>
  <si>
    <r>
      <t xml:space="preserve">72,5 + 13,26 + 35,85 + 14,34 + 35,28 + 32,94 = </t>
    </r>
    <r>
      <rPr>
        <b/>
        <sz val="9"/>
        <color theme="1"/>
        <rFont val="Arial"/>
        <family val="2"/>
      </rPr>
      <t>204,17 M²</t>
    </r>
  </si>
  <si>
    <t>OUTROS SERVIÇOS</t>
  </si>
  <si>
    <t>20.1</t>
  </si>
  <si>
    <t>LIMPEZA DE PISO CERÂMICO OU PORCELANATO UTILIZANDO DETERGENTE NEUTRO E ESCOVAÇÃO MANUAL. AF_04/2019</t>
  </si>
  <si>
    <t>LIMPEZA DE REVESTIMENTO CERÂMICO EM PAREDE UTILIZANDO DETERGENTE NEUTRO E ESCOVAÇÃO MANUAL. AF_04/2019</t>
  </si>
  <si>
    <t>LIMPEZA DE MÁRMORE/GRANITO EM PAREDE UTILIZANDO DETERGENTE NEUTRO E ESCOVAÇÃO MANUAL. AF_04/2019</t>
  </si>
  <si>
    <t>LIMPEZA DE PIA INOX COM BANCADA DE PEDRA, INCLUSIVE METAIS CORRESPONDENTES. AF_04/2019</t>
  </si>
  <si>
    <t>LIMPEZA DE LAVATÓRIO DE LOUÇA COM BANCADA DE PEDRA, INCLUSIVE METAIS CORRESPONDENTES. AF_04/2019</t>
  </si>
  <si>
    <t>LIMPEZA DE BACIA SANITÁRIA, BIDÊ OU MICTÓRIO EM LOUÇA, INCLUSIVE METAIS CORRESPONDENTES. AF_04/2019</t>
  </si>
  <si>
    <t>LIMPEZA DE BANCADA DE PEDRA (MÁRMORE OU GRANITO). AF_04/2019</t>
  </si>
  <si>
    <t>LIMPEZA DE JANELA DE VIDRO COM CAIXILHO EM AÇO/ALUMÍNIO/PVC. AF_04/2019</t>
  </si>
  <si>
    <t>LIMPEZA DE PORTA DE MADEIRA. AF_04/2019</t>
  </si>
  <si>
    <t>20.2</t>
  </si>
  <si>
    <t>20.3</t>
  </si>
  <si>
    <t>20.4</t>
  </si>
  <si>
    <t>20.5</t>
  </si>
  <si>
    <t>20.6</t>
  </si>
  <si>
    <t>20.7</t>
  </si>
  <si>
    <t>20.8</t>
  </si>
  <si>
    <t>20.9</t>
  </si>
  <si>
    <t>20.10</t>
  </si>
  <si>
    <t>CONFORME QUANTITATIVOS ANTERIORES</t>
  </si>
  <si>
    <t>20.11</t>
  </si>
  <si>
    <t>LIMPEZA DE PORTA DE VIDRO COM CAIXILHO EM AÇO/ ALUMÍNIO/ PVC. AF_04/2019</t>
  </si>
  <si>
    <t>LIMPEZA DE PORTA EM AÇO/ALUMÍNIO. AF_04/2019</t>
  </si>
  <si>
    <r>
      <t xml:space="preserve">P7 (2,20X2,10)*1 = </t>
    </r>
    <r>
      <rPr>
        <b/>
        <sz val="9"/>
        <color theme="1"/>
        <rFont val="Arial"/>
        <family val="2"/>
      </rPr>
      <t>4,62 M²</t>
    </r>
  </si>
  <si>
    <t>ADESIVO PARA PISO SINALIZAÇÃO EXTINTOR-APLICAÇÃO EXTERNA OU INTERNA</t>
  </si>
  <si>
    <t>86,00 + Frete (38,94)</t>
  </si>
  <si>
    <t>https://enfoquevisual.com.br/products/e17-sinalizacao-de-incendio-e-alarme-sinalizacao-de-solo-para-equipamento-de-combate-a-incendio-elx-069?_pos=31&amp;_sid=d73066c32&amp;_ss=r</t>
  </si>
  <si>
    <t>49,90 + Frete (77,44)</t>
  </si>
  <si>
    <t>https://www.tacfix.com.br/adesivo-sinalizacao-extintor-1x1m/p</t>
  </si>
  <si>
    <t>TACFIX</t>
  </si>
  <si>
    <t>(47) 3337-6142</t>
  </si>
  <si>
    <t>15.794.896/0001-03</t>
  </si>
  <si>
    <t>59,99 + Frete (96,86)</t>
  </si>
  <si>
    <t>ISINALIZA</t>
  </si>
  <si>
    <t>(11) 93004-1270</t>
  </si>
  <si>
    <t>82.962.127/0001-56</t>
  </si>
  <si>
    <t>https://www.isinaliza.com/adesivo-de-piso-solo-demarcacao-de-extintor--100x100cm-/p</t>
  </si>
  <si>
    <t>BANCADA EM GRANITO CINZA ANDORINHA, E=2CM, INCLUSO FRONTÃO E SAIA DE BANCADA</t>
  </si>
  <si>
    <t>CUBA DE EMBUTIR OVAL EM LOUÇA BRANCA, 35 X 50CM OU EQUIVALENTE, INCLUSO VÁLVULA EM METAL CROMADO E SIFÃO FLEXÍVEL EM PVC - FORNECIMENTO E INSTALAÇÃO. AF_01/2020</t>
  </si>
  <si>
    <t>17.14</t>
  </si>
  <si>
    <t>COZINHA</t>
  </si>
  <si>
    <t>20.0</t>
  </si>
  <si>
    <t>PLANTIO DE GRAMA EM PAVIMENTO CONCREGRAMA. AF_05/2018</t>
  </si>
  <si>
    <t>14.28</t>
  </si>
  <si>
    <t>7.6</t>
  </si>
  <si>
    <t>KIT CAVALETE PARA MEDIÇÃO DE ÁGUA - ENTRADA INDIVIDUALIZADA, EM PVC DN 25 (¾), PARA 1 MEDIDOR. FORNECIMENTO E INSTALAÇÃO (INCLUSIVE HIDRÔMETRO).</t>
  </si>
  <si>
    <t>ADAPTADOR PVC SOLDAVEL CURTO COM BOLSA E ROSCA, 25 MM X 3/4", PARA AGUA FRIA</t>
  </si>
  <si>
    <t>BUCHA DE REDUCAO DE PVC, SOLDAVEL, LONGA, COM 50 X 25 MM, PARA AGUA FRIA PREDIAL</t>
  </si>
  <si>
    <t>JOELHO PVC, SOLDAVEL, 90 GRAUS, 25 MM, PARA AGUA FRIA PREDIAL</t>
  </si>
  <si>
    <t>JOELHO PVC, SOLDAVEL, 90 GRAUS, 50 MM, PARA AGUA FRIA PREDIAL</t>
  </si>
  <si>
    <t>REGISTRO GAVETA BRUTO EM LATAO FORJADO, BITOLA 3/4 " (REF 1509)</t>
  </si>
  <si>
    <t>TUBO PVC, SOLDAVEL, DN 25 MM, AGUA FRIA (NBR-5648)</t>
  </si>
  <si>
    <t>TUBO PVC, SOLDAVEL, DN 50 MM, PARA AGUA FRIA (NBR-5648)</t>
  </si>
  <si>
    <t>ADESIVO PLASTICO PARA PVC, FRASCO COM 175 GR</t>
  </si>
  <si>
    <t>SOLUCAO PREPARADORA / LIMPADORA PARA PVC, FRASCO COM 1000 CM3</t>
  </si>
  <si>
    <t>LIXA D'AGUA EM FOLHA, GRAO 100</t>
  </si>
  <si>
    <t>HIDRÔMETRO DN 25 (¾ ), 5,0 M³/H FORNECIMENTO E INSTALAÇÃO. AF_11/2016</t>
  </si>
  <si>
    <t>2.6</t>
  </si>
  <si>
    <t>2.7</t>
  </si>
  <si>
    <t>ENTRADA DE ENERGIA ELÉTRICA, AÉREA, BIFÁSICA, COM CAIXA DE EMBUTIR, CABO DE 35 MM2 E DISJUNTOR DIN 50A (NÃO INCLUSO O POSTE DE CONCRETO). AF_07/2020_P</t>
  </si>
  <si>
    <t>1 UNIDADE</t>
  </si>
  <si>
    <r>
      <t xml:space="preserve">Foi considerado 10 cm para cada lado da largura de cada viga baldrame x altura = 40,38 m² x 0,30 m = </t>
    </r>
    <r>
      <rPr>
        <b/>
        <sz val="9"/>
        <color theme="1"/>
        <rFont val="Arial"/>
        <family val="2"/>
      </rPr>
      <t>12,11 m³</t>
    </r>
  </si>
  <si>
    <r>
      <t xml:space="preserve">Foi considerado 10 cm para cada lado da largura de cada sapata x altura = 29,12 m² x 1,50 m = </t>
    </r>
    <r>
      <rPr>
        <b/>
        <sz val="9"/>
        <color theme="1"/>
        <rFont val="Arial"/>
        <family val="2"/>
      </rPr>
      <t>43,68 m³</t>
    </r>
  </si>
  <si>
    <r>
      <t xml:space="preserve">Foi considerado 10 cm para cada lado da largura de cada viga baldrame e 10 cm para cado lado da sapata = 40,38 m² + 29,12 m² = </t>
    </r>
    <r>
      <rPr>
        <b/>
        <sz val="9"/>
        <color theme="1"/>
        <rFont val="Arial"/>
        <family val="2"/>
      </rPr>
      <t>69,50 m²</t>
    </r>
  </si>
  <si>
    <r>
      <t xml:space="preserve">Foi considerado a área de escavação das Vigas Baldrames e Sapatas, menos a área de concreto = (12,11 + 43,68) - 12,90 = </t>
    </r>
    <r>
      <rPr>
        <b/>
        <sz val="9"/>
        <color theme="1"/>
        <rFont val="Arial"/>
        <family val="2"/>
      </rPr>
      <t>36,44 m³</t>
    </r>
  </si>
  <si>
    <r>
      <t>Foi considerado 10 cm para cada lado da largura de cada sapata =</t>
    </r>
    <r>
      <rPr>
        <b/>
        <sz val="9"/>
        <color theme="1"/>
        <rFont val="Arial"/>
        <family val="2"/>
      </rPr>
      <t xml:space="preserve"> 29,12 m²</t>
    </r>
  </si>
  <si>
    <r>
      <t xml:space="preserve">VIGAS BALDRAMES X ALTURA = (0,30+0,18+0,30) * (68,40 + 23,20 + 19,50 + 10,00 + 10,00 + 5,10 + 7,70 + 20,15 + 19,95 + 6,40 + 21,80) = </t>
    </r>
    <r>
      <rPr>
        <b/>
        <sz val="9"/>
        <color theme="1"/>
        <rFont val="Arial"/>
        <family val="2"/>
      </rPr>
      <t>165,52 m²</t>
    </r>
  </si>
  <si>
    <t>ENTRADA DE ENERGIA ELÉTRICA, PADRÃO ENERGISA, AÉREA, TRIFÁSICA, COM CAIXA DE SOBREPOR, CABO DE 35 MM2,  DISJUNTOR 100A, INCLUSO  POSTE DE CONCRETO, CAIXA DE INSPEÇÃO DO ATERRAMENTO COM HASTE INCLUSA - FORNECIMENTO E INSTALAÇÃO.</t>
  </si>
  <si>
    <t>REF.: (SMT 116/INEL - ENTRADA DE ENERGIA ELÉTRICA, PADRÃO ENERGISA, AÉREA, TRIFÁSICA, COM CAIXA DE SOBREPOR, CABO DE 35 MM2,  DISJUNTOR 100A, INCLUSO  POSTE DE CONCRETO, CAIXA DE INSPEÇÃO DO ATERRAMENTO COM HASTE INCLUSA - FORNECIMENTO E INSTALAÇÃO.)</t>
  </si>
  <si>
    <t>ARMACAO VERTICAL COM HASTE E CONTRA-PINO, EM CHAPA DE ACO GALVANIZADO 3/16", COM 1 ESTRIBO, SEM ISOLADOR</t>
  </si>
  <si>
    <t>ISOLADOR DE PORCELANA, TIPO ROLDANA, DIMENSOES DE *72* X *72* MM, PARA USO EM BAIXA TENSAO</t>
  </si>
  <si>
    <t>PARAFUSO DE FERRO POLIDO, SEXTAVADO, COM ROSCA PARCIAL, DIAMETRO 5/8", COMPRIMENTO 6", COM PORCA E ARRUELA DE PRESSAO MEDIA</t>
  </si>
  <si>
    <t>ARRUELA LISA, REDONDA, DE LATAO POLIDO, DIAMETRO NOMINAL 5/8", DIAMETRO EXTERNO = 34 MM, DIAMETRO DO FURO = 17 MM, ESPESSURA = *2,5* MM</t>
  </si>
  <si>
    <t>CONECTOR METALICO TIPO PARAFUSO FENDIDO (SPLIT BOLT), PARA CABOS ATE 95 MM2</t>
  </si>
  <si>
    <t>BUCHA DE NYLON SEM ABA S6, COM PARAFUSO DE 4,20 X 40 MM EM ACO ZINCADO COM ROSCA SOBERBA, CABECA CHATA E FENDA PHILLIPS</t>
  </si>
  <si>
    <t>FITA METALICA PERFURADA, L = *18* MM, ROLO DE 30 M, CARGA RECOMENDADA = *30* KGF</t>
  </si>
  <si>
    <t>CAIXA PARA MEDIDOR POLIFASICO, EM POLICARBONATO / TERMOPLASTICO, PARA ALOJAR 1 DISJUNTOR (PADRAO DA CONCESSIONARIA LOCAL)</t>
  </si>
  <si>
    <t>VERGALHAO ZINCADO ROSCA TOTAL, 1/4 " (6,3 MM)</t>
  </si>
  <si>
    <t>PORCA ZINCADA, SEXTAVADA, DIAMETRO 1/4"</t>
  </si>
  <si>
    <t>POSTE DE CONCRETO ARMADO DE SECAO DUPLO T, EXTENSAO DE 9,00 M, RESISTENCIA DE 300 A 400 DAN, TIPO B OU D</t>
  </si>
  <si>
    <t>DISPOSITIVO DPS CLASSE II, 1 POLO, TENSAO MAXIMA DE 275 V, CORRENTE MAXIMA DE *45* KA (TIPO AC)</t>
  </si>
  <si>
    <r>
      <t xml:space="preserve">PORTÕES DE ENTRADA (1,20 + 3,00 + 1,20)*2,20 = </t>
    </r>
    <r>
      <rPr>
        <b/>
        <sz val="9"/>
        <color theme="1"/>
        <rFont val="Arial"/>
        <family val="2"/>
      </rPr>
      <t>11,88 M²</t>
    </r>
  </si>
  <si>
    <t>12.7</t>
  </si>
  <si>
    <t>FORNECIMENTO E ESPALHAMENTO DE TERRA VEGETAL PREPARADA</t>
  </si>
  <si>
    <t>REF.: (02394/ORSE - FORNECIMENTO E ESPALHAMENTO DE TERRA VEGETAL PREPARADA)</t>
  </si>
  <si>
    <t>TERRA VEGETAL (GRANEL)</t>
  </si>
  <si>
    <r>
      <t xml:space="preserve">ÁREA DE PLANTIO DE GRAMA X 5 CM = 396,48 X 0,05 = </t>
    </r>
    <r>
      <rPr>
        <b/>
        <sz val="9"/>
        <color theme="1"/>
        <rFont val="Arial"/>
        <family val="2"/>
      </rPr>
      <t>11,89 M</t>
    </r>
    <r>
      <rPr>
        <sz val="9"/>
        <color theme="1"/>
        <rFont val="Arial"/>
        <family val="2"/>
      </rPr>
      <t xml:space="preserve"> ³</t>
    </r>
  </si>
  <si>
    <t>PEITORIL/ SOLEIRA EM MARMORE, POLIDO, BRANCO COMUM, L= *25* CM, E=  *3* CM, CORTE RETO</t>
  </si>
  <si>
    <t>PEITORIL EM MÁRMORE CINZA ANDORINHA, LARGURA DE 25CM, ASSENTADO COM ARGAMASSA TRACO 1:4 (CIMENTO E AREIA MEDIA), PREPARO MANUAL DA ARGAMASSA</t>
  </si>
  <si>
    <t>SOLEIRA EM GRANITO, LARGURA 25 CM, ESPESSURA 3,0 CM</t>
  </si>
  <si>
    <t>REF.: (098689/ORSE - SOLEIRA EM GRANITO, LARGURA 15 CM, ESPESSURA 2,0 CM. AF_09/2020)</t>
  </si>
  <si>
    <t>ARGAMASSA COLANTE TIPO AC III</t>
  </si>
  <si>
    <t>QUADRO DE COTAÇÕES - RALO ROTATIVO INOX 15X15 CM</t>
  </si>
  <si>
    <t>ABC DA CONSTRUÇÃO</t>
  </si>
  <si>
    <t>(31) 9249-0299</t>
  </si>
  <si>
    <t>38.542.718/0052-22</t>
  </si>
  <si>
    <t>57,90 + Frete (43,19)</t>
  </si>
  <si>
    <t>https://www.abcdaconstrucao.com.br/produto/ralo-rotativo-de-inox-15x15cm-com-caixilho-1415-meber-80567?keyword=&amp;creative=541111541219&amp;gclid=Cj0KCQjw37iTBhCWARIsACBt1IzbaOZA9jqWl4dZ0-UnbiBynjcFjcbdBS3PEr5LxxLCA_XeJvKS4tUaAu2XEALw_wcB</t>
  </si>
  <si>
    <t>LEROY MERLIN</t>
  </si>
  <si>
    <t>4007-1380</t>
  </si>
  <si>
    <t>27,90 + Frete (19,90)</t>
  </si>
  <si>
    <t>https://www.leroymerlin.com.br/ralo-quadrado-grande-aco-inox-15cm-equation_87728424</t>
  </si>
  <si>
    <t>(13) 99640-9255</t>
  </si>
  <si>
    <t>20.881.519/0001-33</t>
  </si>
  <si>
    <t>29,99 + Frete (30,55)</t>
  </si>
  <si>
    <t>https://www.lojalumarx.com.br/grelha-giratoria-quadrada-com-caixilho-15x15-uniao-mundial-6505</t>
  </si>
  <si>
    <t>ALUMARX</t>
  </si>
  <si>
    <t>01.438.784/0048-60</t>
  </si>
  <si>
    <t>RALO ROTATIVO INOX 15X15 CM</t>
  </si>
  <si>
    <t>CAIXA SIFONADA, PVC, 150 X 150 X 50 MM, COM GRELHA QUADRADA, BRANCA (NBR 5688)</t>
  </si>
  <si>
    <t>CAIXA SIFONADA PVC, 150 X 150 X 50 MM, COM GRELHA ROTATIVA EM INOX</t>
  </si>
  <si>
    <t>SINAPI-MT
DES_MAR/2022</t>
  </si>
  <si>
    <t>(REF.: 102363/SINAPI -  ALAMBRADO PARA QUADRA POLIESPORTIVA, ESTRUTURADO POR TUBOS DE ACO GALVANIZADO, (MONTANTES COM DIAMETRO 2", TRAVESSAS E ESCORAS COM DIÂMETRO 1 ¼), COM TELA DE ARAME GALVANIZADO, FIO 12 BWG E MALHA QUADRADA 5X5CM (EXCETO MURETA). AF_03/2021)</t>
  </si>
  <si>
    <t>ELETRODO REVESTIDO AWS - E6013, DIAMETRO IGUAL A 2,50 MM</t>
  </si>
  <si>
    <t>ARAME GALVANIZADO 12 BWG, D = 2,76 MM (0,048 KG/M) OU 14 BWG, D = 2,11 MM (0,026 KG/M)</t>
  </si>
  <si>
    <t>CONCRETO MAGRO PARA LASTRO, TRAÇO 1:4,5:4,5 (EM MASSA SECA DE CIMENTO/ AREIA MÉDIA/ BRITA 1) - PREPARO MECÂNICO COM BETONEIRA 400 L. AF_05/2021</t>
  </si>
  <si>
    <t>TELA DE ARAME GALVANIZADA QUADRANGULAR / LOSANGULAR, FIO 2,77 MM (12 BWG), MALHA 5 X 5 CM, H = 2 M</t>
  </si>
  <si>
    <t>ESPAÇO DO ACABAMENTO</t>
  </si>
  <si>
    <t>(11) 2021-1526</t>
  </si>
  <si>
    <t>74.412.266/0001-19</t>
  </si>
  <si>
    <t>https://espacodoacabamento.com.br/tubo-metalon-galvanizado-para-forro-pvc-15x15-barra-de-5-mt.html</t>
  </si>
  <si>
    <t>ALADIM METAIS</t>
  </si>
  <si>
    <t>(11) 5613-5777</t>
  </si>
  <si>
    <t>51.225.522/0001-22</t>
  </si>
  <si>
    <t>SEKO</t>
  </si>
  <si>
    <t>(11) 2373-8638</t>
  </si>
  <si>
    <t>TUBO METALON GALVANIZADO, 15X15 MM, E= 0,40 MM</t>
  </si>
  <si>
    <t>QUADRO DE COTAÇÕES -TUBO METALON GALVANIZADO, 15X15 MM, E= 0,40 MM</t>
  </si>
  <si>
    <t>GRADIL, ESTRUTURADO POR TUBOS RETANGULARES DE ACO GALVANIZADO, (MONTANTES COM DIMENSÃO 15X15 CM, COM TELA DE ARAME GALVANIZADO, FIO 12 BWG E MALHA QUADRADA 5X5CM (EXCETO MURETA).</t>
  </si>
  <si>
    <r>
      <t xml:space="preserve">(11,73 + 23,80 + 2,04 + 1,87) = </t>
    </r>
    <r>
      <rPr>
        <b/>
        <sz val="9"/>
        <color theme="1"/>
        <rFont val="Arial"/>
        <family val="2"/>
      </rPr>
      <t>39,44 M²</t>
    </r>
  </si>
  <si>
    <t>LANÇAMENTO COM USO DE BOMBA, ADENSAMENTO E ACABAMENTO DE CONCRETO EM ESTRUTURAS. AF_02/2022</t>
  </si>
  <si>
    <t>CONCRETAGEM DE PILARES, FCK = 25 MPA, COM USO DE BOMBA - LANÇAMENTO, ADENSAMENTO E ACABAMENTO. AF_02/2022</t>
  </si>
  <si>
    <t>COMPOSIÇÃO</t>
  </si>
  <si>
    <t>ENGENHEIRO CIVIL DE OBRA JUNIOR COM ENCARGOS COMPLEMENTARES</t>
  </si>
  <si>
    <t>FABRICAÇÃO E INSTALAÇÃO DE TESOURA (INTEIRA OU MEIA) EM AÇO, VÃOS MAIORES QUE 6,0 M E MENORES QUE 12,0 M, INCLUSO IÇAMENTO. AF_07/2019</t>
  </si>
  <si>
    <t>CONFORME PROJETO ESTRUTURAL METÁLICO</t>
  </si>
  <si>
    <r>
      <t xml:space="preserve">31,80 + 113,01 + 5,52 + 1,12 = </t>
    </r>
    <r>
      <rPr>
        <b/>
        <sz val="9"/>
        <color theme="1"/>
        <rFont val="Arial"/>
        <family val="2"/>
      </rPr>
      <t>151,55 M²</t>
    </r>
  </si>
  <si>
    <r>
      <t xml:space="preserve">IGUAL A ÁREA DE COBERTURA: 31,80 + 113,01 + 5,52 + 1,12 = </t>
    </r>
    <r>
      <rPr>
        <b/>
        <sz val="9"/>
        <color theme="1"/>
        <rFont val="Arial"/>
        <family val="2"/>
      </rPr>
      <t>151,55 M²</t>
    </r>
  </si>
  <si>
    <r>
      <t xml:space="preserve">EDIFICAÇÃO: (24,80 + 47,90 + 8,00 + 6,70) + MURO (79,00) = </t>
    </r>
    <r>
      <rPr>
        <b/>
        <sz val="9"/>
        <color theme="1"/>
        <rFont val="Arial"/>
        <family val="2"/>
      </rPr>
      <t>166,40 M</t>
    </r>
  </si>
  <si>
    <r>
      <t xml:space="preserve">EDIFICAÇÃO: 369,02 + MURETA 11,60 + MURO 196,50 = </t>
    </r>
    <r>
      <rPr>
        <b/>
        <sz val="9"/>
        <color theme="1"/>
        <rFont val="Arial"/>
        <family val="2"/>
      </rPr>
      <t>577,12 M²</t>
    </r>
  </si>
  <si>
    <r>
      <t xml:space="preserve">EDIFICAÇÃO 302,40 + MURO 392 + MURETA 23,20 = </t>
    </r>
    <r>
      <rPr>
        <b/>
        <sz val="9"/>
        <color theme="1"/>
        <rFont val="Arial"/>
        <family val="2"/>
      </rPr>
      <t>717,60 M²</t>
    </r>
    <r>
      <rPr>
        <sz val="9"/>
        <color theme="1"/>
        <rFont val="Arial"/>
        <family val="2"/>
      </rPr>
      <t xml:space="preserve"> </t>
    </r>
  </si>
  <si>
    <r>
      <t xml:space="preserve">COR VERDE FOLHA: 68,37 + COR CAIXA DE PANDORA: 385,26 = </t>
    </r>
    <r>
      <rPr>
        <b/>
        <sz val="9"/>
        <color theme="1"/>
        <rFont val="Arial"/>
        <family val="2"/>
      </rPr>
      <t>420,98 M²</t>
    </r>
  </si>
  <si>
    <t>7.2</t>
  </si>
  <si>
    <t>7.3</t>
  </si>
  <si>
    <t>DISJUNTOR TRIPOLAR TIPO DIN, CORRENTE NOMINAL DE 50A - FORNECIMENTO E INSTALAÇÃO. AF_10/2020</t>
  </si>
  <si>
    <t>14.29</t>
  </si>
  <si>
    <t>REF.: (12136S/ORSE - Central de alarme de incendio com sistema de 04 laços para até 396 dispositivos, marca JFL, modelo Vulcano - 400 ou similar un.)</t>
  </si>
  <si>
    <t>KIT DE ALARME INTELBRAS COM 13 SENSORES COM MONITORAMENTO SEM FIO - FORNECIMENTO E INSTALAÇÃO.</t>
  </si>
  <si>
    <t>78565-000</t>
  </si>
  <si>
    <t>TUDOFORTE</t>
  </si>
  <si>
    <t>(11) 3522-8255</t>
  </si>
  <si>
    <t>17.666.002/0001-17</t>
  </si>
  <si>
    <t>1.520,86 + Frete (51,85)</t>
  </si>
  <si>
    <t>EXTRA</t>
  </si>
  <si>
    <t>4003-0363</t>
  </si>
  <si>
    <t>33.041.260/0652-90</t>
  </si>
  <si>
    <t>https://www.extra.com.br/kit-de-alarme-intelbras-amt-2018-e-c-13-sensores-e-monitoramento-por-aplicativo-via-internet-sem-fio/p/1516066763</t>
  </si>
  <si>
    <t>https://www.tudoforte.com.br/kit-de-alarme-sem-fio-intelbras-13-sensores-amt-2018e-com-amt-mobile</t>
  </si>
  <si>
    <t>1.838.13 + Frete (56,41)</t>
  </si>
  <si>
    <t>1.926,76 + Frete (137,19)</t>
  </si>
  <si>
    <t>CASAS BAHIA</t>
  </si>
  <si>
    <t>4003-2773</t>
  </si>
  <si>
    <t>https://www.casasbahia.com.br/kit-de-alarme-intelbras-13-sensores-com-monitoramento-por-aplicativo-via-internet-amt-2018e/p/12641157</t>
  </si>
  <si>
    <t>KIT DE ALARME INTELBRAS COM 13 SENSORES COM MONITORAMENTO SEM FIO</t>
  </si>
  <si>
    <t>CONFORME SOLICITAÇÃO</t>
  </si>
  <si>
    <r>
      <t xml:space="preserve">EDIFICAÇÃO 433,68 = </t>
    </r>
    <r>
      <rPr>
        <b/>
        <sz val="9"/>
        <color theme="1"/>
        <rFont val="Arial"/>
        <family val="2"/>
      </rPr>
      <t>433,68 M²</t>
    </r>
    <r>
      <rPr>
        <sz val="9"/>
        <color theme="1"/>
        <rFont val="Arial"/>
        <family val="2"/>
      </rPr>
      <t xml:space="preserve"> </t>
    </r>
  </si>
  <si>
    <r>
      <t xml:space="preserve">IGUAL A SOMA DAS ÁREAS DO CHAPISCO = 717,60 + 848,88 = </t>
    </r>
    <r>
      <rPr>
        <b/>
        <sz val="9"/>
        <color theme="1"/>
        <rFont val="Arial"/>
        <family val="2"/>
      </rPr>
      <t>1.151,28 M²</t>
    </r>
  </si>
  <si>
    <r>
      <t xml:space="preserve">SOMAS DAS ÁRES DE EMBOÇO + FORRO: 1.151,28 + 157,41 = </t>
    </r>
    <r>
      <rPr>
        <b/>
        <sz val="9"/>
        <color theme="1"/>
        <rFont val="Arial"/>
        <family val="2"/>
      </rPr>
      <t>1.308,69 M²</t>
    </r>
  </si>
  <si>
    <t>Interno, Externo e Forro</t>
  </si>
  <si>
    <t>NAC - SENAR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</si>
</sst>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_-&quot;R$&quot;* #,##0.00_-;\-&quot;R$&quot;* #,##0.00_-;_-&quot;R$&quot;* &quot;-&quot;??_-;_-@_-"/>
    <numFmt numFmtId="165" formatCode="[$-416]mmmm\-yy;@"/>
    <numFmt numFmtId="166" formatCode="_(&quot;R$ &quot;* #,##0.00_);_(&quot;R$ &quot;* \(#,##0.00\);_(&quot;R$ &quot;* &quot;-&quot;??_);_(@_)"/>
    <numFmt numFmtId="167" formatCode="0.0000"/>
    <numFmt numFmtId="168" formatCode="0.0%"/>
  </numFmts>
  <fonts count="29" x14ac:knownFonts="1">
    <font>
      <sz val="11"/>
      <color theme="1"/>
      <name val="Calibri"/>
      <family val="2"/>
      <scheme val="minor"/>
    </font>
    <font>
      <sz val="10"/>
      <color theme="1"/>
      <name val="Arial"/>
      <family val="2"/>
    </font>
    <font>
      <b/>
      <sz val="10"/>
      <color theme="1"/>
      <name val="Arial"/>
      <family val="2"/>
    </font>
    <font>
      <b/>
      <sz val="20"/>
      <color theme="1"/>
      <name val="Arial"/>
      <family val="2"/>
    </font>
    <font>
      <b/>
      <sz val="16"/>
      <color theme="1"/>
      <name val="Arial"/>
      <family val="2"/>
    </font>
    <font>
      <b/>
      <sz val="9"/>
      <color theme="1"/>
      <name val="Arial"/>
      <family val="2"/>
    </font>
    <font>
      <sz val="9"/>
      <color theme="1"/>
      <name val="Calibri"/>
      <family val="2"/>
      <scheme val="minor"/>
    </font>
    <font>
      <sz val="9"/>
      <color theme="1"/>
      <name val="Arial"/>
      <family val="2"/>
    </font>
    <font>
      <sz val="9"/>
      <color rgb="FFFF0000"/>
      <name val="Arial"/>
      <family val="2"/>
    </font>
    <font>
      <sz val="9"/>
      <name val="Arial"/>
      <family val="2"/>
    </font>
    <font>
      <sz val="10"/>
      <name val="Arial"/>
      <family val="2"/>
    </font>
    <font>
      <b/>
      <sz val="16"/>
      <name val="Arial"/>
      <family val="2"/>
    </font>
    <font>
      <b/>
      <sz val="10"/>
      <name val="Arial"/>
      <family val="2"/>
    </font>
    <font>
      <b/>
      <sz val="11"/>
      <name val="Arial"/>
      <family val="2"/>
    </font>
    <font>
      <sz val="12"/>
      <color theme="1"/>
      <name val="Arial"/>
      <family val="2"/>
    </font>
    <font>
      <sz val="10"/>
      <color rgb="FFFF0000"/>
      <name val="Arial"/>
      <family val="2"/>
    </font>
    <font>
      <sz val="10"/>
      <color rgb="FF92D050"/>
      <name val="Arial"/>
      <family val="2"/>
    </font>
    <font>
      <sz val="20"/>
      <name val="Arial"/>
      <family val="2"/>
    </font>
    <font>
      <b/>
      <sz val="12"/>
      <color indexed="8"/>
      <name val="Arial"/>
      <family val="2"/>
    </font>
    <font>
      <b/>
      <sz val="20"/>
      <name val="Arial"/>
      <family val="2"/>
    </font>
    <font>
      <b/>
      <sz val="12"/>
      <name val="Arial"/>
      <family val="2"/>
    </font>
    <font>
      <b/>
      <sz val="12"/>
      <color indexed="8"/>
      <name val="Calibri"/>
      <family val="2"/>
    </font>
    <font>
      <sz val="15"/>
      <name val="Arial"/>
      <family val="2"/>
    </font>
    <font>
      <b/>
      <sz val="9"/>
      <name val="Arial"/>
      <family val="2"/>
    </font>
    <font>
      <sz val="9"/>
      <name val="Calibri"/>
      <family val="2"/>
      <scheme val="minor"/>
    </font>
    <font>
      <sz val="8"/>
      <name val="Calibri"/>
      <family val="2"/>
      <scheme val="minor"/>
    </font>
    <font>
      <u/>
      <sz val="11"/>
      <color theme="10"/>
      <name val="Calibri"/>
      <family val="2"/>
      <scheme val="minor"/>
    </font>
    <font>
      <sz val="19"/>
      <color rgb="FF202124"/>
      <name val="Arial"/>
      <family val="2"/>
    </font>
    <font>
      <sz val="12"/>
      <color rgb="FF202124"/>
      <name val="Arial"/>
      <family val="2"/>
    </font>
  </fonts>
  <fills count="6">
    <fill>
      <patternFill patternType="none"/>
    </fill>
    <fill>
      <patternFill patternType="gray125"/>
    </fill>
    <fill>
      <patternFill patternType="solid">
        <fgColor theme="8" tint="0.79998168889431442"/>
        <bgColor indexed="64"/>
      </patternFill>
    </fill>
    <fill>
      <patternFill patternType="solid">
        <fgColor theme="2" tint="-9.9978637043366805E-2"/>
        <bgColor indexed="64"/>
      </patternFill>
    </fill>
    <fill>
      <patternFill patternType="solid">
        <fgColor theme="0"/>
        <bgColor indexed="64"/>
      </patternFill>
    </fill>
    <fill>
      <patternFill patternType="solid">
        <fgColor theme="4" tint="0.79998168889431442"/>
        <bgColor indexed="64"/>
      </patternFill>
    </fill>
  </fills>
  <borders count="57">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right/>
      <top style="medium">
        <color auto="1"/>
      </top>
      <bottom/>
      <diagonal/>
    </border>
    <border>
      <left style="medium">
        <color auto="1"/>
      </left>
      <right/>
      <top/>
      <bottom style="medium">
        <color auto="1"/>
      </bottom>
      <diagonal/>
    </border>
    <border>
      <left style="thin">
        <color auto="1"/>
      </left>
      <right/>
      <top style="medium">
        <color auto="1"/>
      </top>
      <bottom style="thin">
        <color auto="1"/>
      </bottom>
      <diagonal/>
    </border>
    <border>
      <left/>
      <right style="thin">
        <color auto="1"/>
      </right>
      <top style="medium">
        <color auto="1"/>
      </top>
      <bottom style="thin">
        <color auto="1"/>
      </bottom>
      <diagonal/>
    </border>
    <border>
      <left style="thin">
        <color auto="1"/>
      </left>
      <right/>
      <top style="thin">
        <color auto="1"/>
      </top>
      <bottom style="thin">
        <color auto="1"/>
      </bottom>
      <diagonal/>
    </border>
    <border>
      <left style="medium">
        <color auto="1"/>
      </left>
      <right/>
      <top style="medium">
        <color auto="1"/>
      </top>
      <bottom style="thin">
        <color auto="1"/>
      </bottom>
      <diagonal/>
    </border>
    <border>
      <left/>
      <right style="medium">
        <color auto="1"/>
      </right>
      <top style="medium">
        <color auto="1"/>
      </top>
      <bottom/>
      <diagonal/>
    </border>
    <border>
      <left/>
      <right style="medium">
        <color auto="1"/>
      </right>
      <top/>
      <bottom/>
      <diagonal/>
    </border>
    <border>
      <left/>
      <right style="medium">
        <color auto="1"/>
      </right>
      <top/>
      <bottom style="medium">
        <color auto="1"/>
      </bottom>
      <diagonal/>
    </border>
    <border>
      <left style="medium">
        <color auto="1"/>
      </left>
      <right/>
      <top style="medium">
        <color auto="1"/>
      </top>
      <bottom/>
      <diagonal/>
    </border>
    <border>
      <left style="medium">
        <color auto="1"/>
      </left>
      <right/>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double">
        <color auto="1"/>
      </left>
      <right style="thin">
        <color auto="1"/>
      </right>
      <top style="medium">
        <color auto="1"/>
      </top>
      <bottom style="thin">
        <color auto="1"/>
      </bottom>
      <diagonal/>
    </border>
    <border>
      <left style="thin">
        <color auto="1"/>
      </left>
      <right style="double">
        <color auto="1"/>
      </right>
      <top style="medium">
        <color auto="1"/>
      </top>
      <bottom style="thin">
        <color auto="1"/>
      </bottom>
      <diagonal/>
    </border>
    <border>
      <left style="double">
        <color auto="1"/>
      </left>
      <right style="thin">
        <color auto="1"/>
      </right>
      <top style="thin">
        <color auto="1"/>
      </top>
      <bottom style="thin">
        <color auto="1"/>
      </bottom>
      <diagonal/>
    </border>
    <border>
      <left style="thin">
        <color auto="1"/>
      </left>
      <right style="double">
        <color auto="1"/>
      </right>
      <top style="thin">
        <color auto="1"/>
      </top>
      <bottom style="thin">
        <color auto="1"/>
      </bottom>
      <diagonal/>
    </border>
    <border>
      <left style="double">
        <color auto="1"/>
      </left>
      <right style="thin">
        <color auto="1"/>
      </right>
      <top/>
      <bottom style="thin">
        <color auto="1"/>
      </bottom>
      <diagonal/>
    </border>
    <border>
      <left style="thin">
        <color auto="1"/>
      </left>
      <right style="double">
        <color auto="1"/>
      </right>
      <top/>
      <bottom style="thin">
        <color auto="1"/>
      </bottom>
      <diagonal/>
    </border>
    <border>
      <left/>
      <right style="thin">
        <color auto="1"/>
      </right>
      <top style="thin">
        <color auto="1"/>
      </top>
      <bottom/>
      <diagonal/>
    </border>
    <border>
      <left style="medium">
        <color auto="1"/>
      </left>
      <right style="medium">
        <color auto="1"/>
      </right>
      <top style="medium">
        <color auto="1"/>
      </top>
      <bottom/>
      <diagonal/>
    </border>
    <border>
      <left/>
      <right style="medium">
        <color auto="1"/>
      </right>
      <top style="thin">
        <color indexed="64"/>
      </top>
      <bottom style="medium">
        <color auto="1"/>
      </bottom>
      <diagonal/>
    </border>
    <border>
      <left style="medium">
        <color auto="1"/>
      </left>
      <right style="medium">
        <color auto="1"/>
      </right>
      <top/>
      <bottom style="medium">
        <color auto="1"/>
      </bottom>
      <diagonal/>
    </border>
    <border>
      <left/>
      <right style="thin">
        <color auto="1"/>
      </right>
      <top/>
      <bottom style="thin">
        <color auto="1"/>
      </bottom>
      <diagonal/>
    </border>
    <border>
      <left style="thin">
        <color auto="1"/>
      </left>
      <right style="thin">
        <color auto="1"/>
      </right>
      <top style="medium">
        <color auto="1"/>
      </top>
      <bottom style="medium">
        <color auto="1"/>
      </bottom>
      <diagonal/>
    </border>
    <border>
      <left style="medium">
        <color auto="1"/>
      </left>
      <right/>
      <top/>
      <bottom style="thin">
        <color auto="1"/>
      </bottom>
      <diagonal/>
    </border>
    <border>
      <left style="double">
        <color auto="1"/>
      </left>
      <right style="thin">
        <color auto="1"/>
      </right>
      <top style="medium">
        <color auto="1"/>
      </top>
      <bottom style="medium">
        <color auto="1"/>
      </bottom>
      <diagonal/>
    </border>
  </borders>
  <cellStyleXfs count="6">
    <xf numFmtId="0" fontId="0" fillId="0" borderId="0"/>
    <xf numFmtId="0" fontId="10" fillId="0" borderId="0"/>
    <xf numFmtId="9" fontId="10" fillId="0" borderId="0" applyFont="0" applyFill="0" applyBorder="0" applyAlignment="0" applyProtection="0"/>
    <xf numFmtId="0" fontId="14" fillId="0" borderId="0"/>
    <xf numFmtId="166" fontId="10" fillId="0" borderId="0" applyFont="0" applyFill="0" applyBorder="0" applyAlignment="0" applyProtection="0"/>
    <xf numFmtId="0" fontId="26" fillId="0" borderId="0" applyNumberFormat="0" applyFill="0" applyBorder="0" applyAlignment="0" applyProtection="0"/>
  </cellStyleXfs>
  <cellXfs count="395">
    <xf numFmtId="0" fontId="0" fillId="0" borderId="0" xfId="0"/>
    <xf numFmtId="0" fontId="1" fillId="0" borderId="0" xfId="0" applyFont="1"/>
    <xf numFmtId="0" fontId="1" fillId="0" borderId="0" xfId="0" applyFont="1" applyAlignment="1">
      <alignment vertical="center"/>
    </xf>
    <xf numFmtId="0" fontId="5" fillId="0" borderId="1" xfId="0" applyFont="1" applyBorder="1" applyAlignment="1">
      <alignment horizontal="center" vertical="center"/>
    </xf>
    <xf numFmtId="164" fontId="5" fillId="0" borderId="1" xfId="0" applyNumberFormat="1" applyFont="1" applyBorder="1" applyAlignment="1">
      <alignment vertical="center"/>
    </xf>
    <xf numFmtId="0" fontId="5" fillId="0" borderId="2" xfId="0" applyFont="1" applyBorder="1"/>
    <xf numFmtId="0" fontId="7" fillId="0" borderId="0" xfId="0" applyFont="1"/>
    <xf numFmtId="0" fontId="5" fillId="0" borderId="2" xfId="0" applyFont="1" applyBorder="1" applyAlignment="1">
      <alignment vertical="center"/>
    </xf>
    <xf numFmtId="0" fontId="1" fillId="0" borderId="0" xfId="0" applyFont="1" applyAlignment="1">
      <alignment horizontal="center" vertical="center"/>
    </xf>
    <xf numFmtId="0" fontId="7" fillId="0" borderId="0" xfId="0" applyFont="1" applyAlignment="1">
      <alignment vertical="center"/>
    </xf>
    <xf numFmtId="164" fontId="7" fillId="0" borderId="10" xfId="0" applyNumberFormat="1" applyFont="1" applyBorder="1" applyAlignment="1">
      <alignment vertical="center"/>
    </xf>
    <xf numFmtId="0" fontId="8" fillId="0" borderId="10" xfId="0" applyFont="1" applyBorder="1" applyAlignment="1">
      <alignment vertical="center"/>
    </xf>
    <xf numFmtId="0" fontId="2" fillId="0" borderId="7" xfId="0" applyFont="1" applyFill="1" applyBorder="1" applyAlignment="1">
      <alignment horizontal="center" vertical="center"/>
    </xf>
    <xf numFmtId="0" fontId="5" fillId="0" borderId="22" xfId="0" applyFont="1" applyBorder="1"/>
    <xf numFmtId="0" fontId="2" fillId="2" borderId="1" xfId="0" applyFont="1" applyFill="1" applyBorder="1" applyAlignment="1">
      <alignment horizontal="center" vertical="center" wrapText="1"/>
    </xf>
    <xf numFmtId="0" fontId="2" fillId="2" borderId="1" xfId="0" applyFont="1" applyFill="1" applyBorder="1" applyAlignment="1">
      <alignment horizontal="center" vertical="center"/>
    </xf>
    <xf numFmtId="0" fontId="7" fillId="0" borderId="9"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10" xfId="0" applyFont="1" applyBorder="1" applyAlignment="1">
      <alignment vertical="center" wrapText="1"/>
    </xf>
    <xf numFmtId="164" fontId="7" fillId="0" borderId="10" xfId="0" applyNumberFormat="1" applyFont="1" applyBorder="1" applyAlignment="1">
      <alignment vertical="center" wrapText="1"/>
    </xf>
    <xf numFmtId="0" fontId="1" fillId="0" borderId="0" xfId="0" applyFont="1" applyAlignment="1">
      <alignment vertical="center" wrapText="1"/>
    </xf>
    <xf numFmtId="0" fontId="7" fillId="0" borderId="9" xfId="0" applyFont="1" applyBorder="1" applyAlignment="1">
      <alignment horizontal="center" vertical="center"/>
    </xf>
    <xf numFmtId="0" fontId="5" fillId="2" borderId="6" xfId="0" applyFont="1" applyFill="1" applyBorder="1" applyAlignment="1">
      <alignment horizontal="center" vertical="center"/>
    </xf>
    <xf numFmtId="0" fontId="5" fillId="2" borderId="7" xfId="0" applyFont="1" applyFill="1" applyBorder="1" applyAlignment="1">
      <alignment horizontal="center" vertical="center"/>
    </xf>
    <xf numFmtId="164" fontId="5" fillId="2" borderId="7" xfId="0" applyNumberFormat="1" applyFont="1" applyFill="1" applyBorder="1" applyAlignment="1">
      <alignment vertical="center"/>
    </xf>
    <xf numFmtId="164" fontId="5" fillId="2" borderId="8" xfId="0" applyNumberFormat="1" applyFont="1" applyFill="1" applyBorder="1" applyAlignment="1">
      <alignment vertical="center"/>
    </xf>
    <xf numFmtId="0" fontId="5" fillId="2" borderId="9" xfId="0" applyFont="1" applyFill="1" applyBorder="1" applyAlignment="1">
      <alignment horizontal="center" vertical="center"/>
    </xf>
    <xf numFmtId="0" fontId="5" fillId="2" borderId="10" xfId="0" applyFont="1" applyFill="1" applyBorder="1" applyAlignment="1">
      <alignment horizontal="center" vertical="center"/>
    </xf>
    <xf numFmtId="164" fontId="5" fillId="2" borderId="10" xfId="0" applyNumberFormat="1" applyFont="1" applyFill="1" applyBorder="1" applyAlignment="1">
      <alignment vertical="center"/>
    </xf>
    <xf numFmtId="164" fontId="5" fillId="2" borderId="11" xfId="0" applyNumberFormat="1" applyFont="1" applyFill="1" applyBorder="1" applyAlignment="1">
      <alignment vertical="center"/>
    </xf>
    <xf numFmtId="0" fontId="9" fillId="0" borderId="9" xfId="0" applyFont="1" applyBorder="1" applyAlignment="1">
      <alignment horizontal="center" vertical="center"/>
    </xf>
    <xf numFmtId="0" fontId="9" fillId="0" borderId="10" xfId="0" applyFont="1" applyBorder="1" applyAlignment="1">
      <alignment horizontal="center" vertical="center"/>
    </xf>
    <xf numFmtId="164" fontId="9" fillId="0" borderId="10" xfId="0" applyNumberFormat="1" applyFont="1" applyBorder="1" applyAlignment="1">
      <alignment vertical="center"/>
    </xf>
    <xf numFmtId="0" fontId="9" fillId="0" borderId="10" xfId="0" applyFont="1" applyBorder="1" applyAlignment="1">
      <alignment vertical="center" wrapText="1"/>
    </xf>
    <xf numFmtId="0" fontId="5" fillId="2" borderId="7" xfId="0" applyFont="1" applyFill="1" applyBorder="1" applyAlignment="1">
      <alignment vertical="center" wrapText="1"/>
    </xf>
    <xf numFmtId="0" fontId="5" fillId="2" borderId="10" xfId="0" applyFont="1" applyFill="1" applyBorder="1" applyAlignment="1">
      <alignment vertical="center" wrapText="1"/>
    </xf>
    <xf numFmtId="0" fontId="7" fillId="0" borderId="15" xfId="0" applyFont="1" applyFill="1" applyBorder="1" applyAlignment="1">
      <alignment horizontal="center" vertical="center"/>
    </xf>
    <xf numFmtId="0" fontId="7" fillId="0" borderId="16" xfId="0" applyFont="1" applyFill="1" applyBorder="1" applyAlignment="1">
      <alignment horizontal="center" vertical="center"/>
    </xf>
    <xf numFmtId="0" fontId="7" fillId="0" borderId="16" xfId="0" applyFont="1" applyFill="1" applyBorder="1" applyAlignment="1">
      <alignment vertical="center" wrapText="1"/>
    </xf>
    <xf numFmtId="164" fontId="7" fillId="0" borderId="16" xfId="0" applyNumberFormat="1" applyFont="1" applyFill="1" applyBorder="1" applyAlignment="1">
      <alignment vertical="center"/>
    </xf>
    <xf numFmtId="164" fontId="7" fillId="0" borderId="17" xfId="0" applyNumberFormat="1" applyFont="1" applyFill="1" applyBorder="1" applyAlignment="1">
      <alignment vertical="center"/>
    </xf>
    <xf numFmtId="0" fontId="7" fillId="0" borderId="9" xfId="0" applyFont="1" applyBorder="1" applyAlignment="1">
      <alignment horizontal="center" vertical="center"/>
    </xf>
    <xf numFmtId="0" fontId="7" fillId="0" borderId="10" xfId="0" applyFont="1" applyBorder="1" applyAlignment="1">
      <alignment horizontal="center" vertical="center"/>
    </xf>
    <xf numFmtId="164" fontId="2" fillId="0" borderId="7" xfId="0" applyNumberFormat="1" applyFont="1" applyBorder="1" applyAlignment="1">
      <alignment horizontal="center" vertical="center"/>
    </xf>
    <xf numFmtId="164" fontId="2" fillId="0" borderId="8" xfId="0" applyNumberFormat="1" applyFont="1" applyBorder="1" applyAlignment="1">
      <alignment horizontal="center" vertical="center"/>
    </xf>
    <xf numFmtId="0" fontId="1" fillId="0" borderId="16" xfId="0" applyFont="1" applyBorder="1" applyAlignment="1">
      <alignment horizontal="left" vertical="center" wrapText="1"/>
    </xf>
    <xf numFmtId="164" fontId="1" fillId="0" borderId="16" xfId="0" applyNumberFormat="1" applyFont="1" applyBorder="1" applyAlignment="1">
      <alignment horizontal="center" vertical="center"/>
    </xf>
    <xf numFmtId="164" fontId="1" fillId="0" borderId="17" xfId="0" applyNumberFormat="1" applyFont="1" applyBorder="1" applyAlignment="1">
      <alignment horizontal="center" vertical="center"/>
    </xf>
    <xf numFmtId="0" fontId="1" fillId="0" borderId="10" xfId="0" applyFont="1" applyBorder="1" applyAlignment="1">
      <alignment horizontal="left" vertical="center" wrapText="1"/>
    </xf>
    <xf numFmtId="164" fontId="1" fillId="0" borderId="10" xfId="0" applyNumberFormat="1" applyFont="1" applyBorder="1" applyAlignment="1">
      <alignment horizontal="center" vertical="center"/>
    </xf>
    <xf numFmtId="164" fontId="2" fillId="0" borderId="12" xfId="0" applyNumberFormat="1" applyFont="1" applyBorder="1" applyAlignment="1">
      <alignment vertical="center"/>
    </xf>
    <xf numFmtId="0" fontId="2" fillId="0" borderId="7" xfId="0" applyFont="1" applyFill="1" applyBorder="1" applyAlignment="1">
      <alignment horizontal="center" vertical="center" wrapText="1"/>
    </xf>
    <xf numFmtId="164" fontId="2" fillId="0" borderId="7" xfId="0" applyNumberFormat="1" applyFont="1" applyBorder="1" applyAlignment="1">
      <alignment horizontal="center" vertical="center" wrapText="1"/>
    </xf>
    <xf numFmtId="164" fontId="2" fillId="0" borderId="8" xfId="0" applyNumberFormat="1" applyFont="1" applyBorder="1" applyAlignment="1">
      <alignment horizontal="center" vertical="center" wrapText="1"/>
    </xf>
    <xf numFmtId="164" fontId="1" fillId="0" borderId="16" xfId="0" applyNumberFormat="1" applyFont="1" applyBorder="1" applyAlignment="1">
      <alignment horizontal="center" vertical="center" wrapText="1"/>
    </xf>
    <xf numFmtId="164" fontId="1" fillId="0" borderId="17" xfId="0" applyNumberFormat="1" applyFont="1" applyBorder="1" applyAlignment="1">
      <alignment horizontal="center" vertical="center" wrapText="1"/>
    </xf>
    <xf numFmtId="164" fontId="1" fillId="0" borderId="10" xfId="0" applyNumberFormat="1" applyFont="1" applyBorder="1" applyAlignment="1">
      <alignment horizontal="center" vertical="center" wrapText="1"/>
    </xf>
    <xf numFmtId="164" fontId="2" fillId="0" borderId="12" xfId="0" applyNumberFormat="1" applyFont="1" applyBorder="1" applyAlignment="1">
      <alignment vertical="center" wrapText="1"/>
    </xf>
    <xf numFmtId="0" fontId="7" fillId="0" borderId="10" xfId="0" applyFont="1" applyBorder="1" applyAlignment="1">
      <alignment horizontal="left" vertical="center" wrapText="1"/>
    </xf>
    <xf numFmtId="0" fontId="7" fillId="0" borderId="9" xfId="0" applyFont="1" applyFill="1" applyBorder="1" applyAlignment="1">
      <alignment horizontal="center" vertical="center"/>
    </xf>
    <xf numFmtId="0" fontId="7" fillId="0" borderId="10" xfId="0" applyFont="1" applyFill="1" applyBorder="1" applyAlignment="1">
      <alignment horizontal="center" vertical="center"/>
    </xf>
    <xf numFmtId="0" fontId="7" fillId="0" borderId="10" xfId="0" applyFont="1" applyFill="1" applyBorder="1" applyAlignment="1">
      <alignment vertical="center" wrapText="1"/>
    </xf>
    <xf numFmtId="164" fontId="7" fillId="0" borderId="10" xfId="0" applyNumberFormat="1" applyFont="1" applyFill="1" applyBorder="1" applyAlignment="1">
      <alignment vertical="center"/>
    </xf>
    <xf numFmtId="0" fontId="2" fillId="2" borderId="2" xfId="0" applyFont="1" applyFill="1" applyBorder="1" applyAlignment="1">
      <alignment horizontal="center" vertical="center"/>
    </xf>
    <xf numFmtId="0" fontId="7" fillId="0" borderId="9" xfId="0" applyFont="1" applyBorder="1" applyAlignment="1">
      <alignment horizontal="center" vertical="center"/>
    </xf>
    <xf numFmtId="0" fontId="7" fillId="0" borderId="10" xfId="0" applyFont="1" applyBorder="1" applyAlignment="1">
      <alignment horizontal="center" vertical="center"/>
    </xf>
    <xf numFmtId="0" fontId="7" fillId="0" borderId="13" xfId="0" applyFont="1" applyBorder="1" applyAlignment="1">
      <alignment horizontal="center" vertical="center"/>
    </xf>
    <xf numFmtId="0" fontId="7" fillId="0" borderId="15" xfId="0" applyFont="1" applyBorder="1" applyAlignment="1">
      <alignment horizontal="center" vertical="center"/>
    </xf>
    <xf numFmtId="0" fontId="7" fillId="0" borderId="16" xfId="0" applyFont="1" applyBorder="1" applyAlignment="1">
      <alignment horizontal="center" vertical="center"/>
    </xf>
    <xf numFmtId="0" fontId="5" fillId="0" borderId="3" xfId="0" applyFont="1" applyBorder="1"/>
    <xf numFmtId="0" fontId="5" fillId="0" borderId="3" xfId="0" applyFont="1" applyBorder="1" applyAlignment="1"/>
    <xf numFmtId="0" fontId="5" fillId="0" borderId="5" xfId="0" applyFont="1" applyBorder="1"/>
    <xf numFmtId="0" fontId="5" fillId="2" borderId="1" xfId="0" applyFont="1" applyFill="1" applyBorder="1" applyAlignment="1">
      <alignment horizontal="center" vertical="center"/>
    </xf>
    <xf numFmtId="0" fontId="10" fillId="0" borderId="0" xfId="1"/>
    <xf numFmtId="10" fontId="12" fillId="0" borderId="31" xfId="1" applyNumberFormat="1" applyFont="1" applyFill="1" applyBorder="1" applyAlignment="1">
      <alignment vertical="center"/>
    </xf>
    <xf numFmtId="0" fontId="12" fillId="0" borderId="31" xfId="1" applyNumberFormat="1" applyFont="1" applyFill="1" applyBorder="1" applyAlignment="1">
      <alignment vertical="center"/>
    </xf>
    <xf numFmtId="0" fontId="13" fillId="0" borderId="6" xfId="1" applyFont="1" applyBorder="1" applyAlignment="1">
      <alignment horizontal="center" vertical="center"/>
    </xf>
    <xf numFmtId="0" fontId="13" fillId="0" borderId="8" xfId="1" applyFont="1" applyBorder="1" applyAlignment="1">
      <alignment horizontal="center" wrapText="1"/>
    </xf>
    <xf numFmtId="0" fontId="13" fillId="0" borderId="0" xfId="1" applyFont="1" applyFill="1" applyBorder="1" applyAlignment="1">
      <alignment horizontal="center" vertical="center"/>
    </xf>
    <xf numFmtId="0" fontId="10" fillId="0" borderId="15" xfId="1" applyFont="1" applyBorder="1" applyAlignment="1">
      <alignment horizontal="center"/>
    </xf>
    <xf numFmtId="2" fontId="10" fillId="0" borderId="17" xfId="2" applyNumberFormat="1" applyFont="1" applyBorder="1" applyAlignment="1">
      <alignment horizontal="center"/>
    </xf>
    <xf numFmtId="2" fontId="15" fillId="0" borderId="2" xfId="3" applyNumberFormat="1" applyFont="1" applyBorder="1" applyAlignment="1">
      <alignment horizontal="center" vertical="center"/>
    </xf>
    <xf numFmtId="2" fontId="16" fillId="0" borderId="4" xfId="3" applyNumberFormat="1" applyFont="1" applyBorder="1" applyAlignment="1">
      <alignment horizontal="center" vertical="center"/>
    </xf>
    <xf numFmtId="0" fontId="10" fillId="0" borderId="9" xfId="1" applyFont="1" applyBorder="1" applyAlignment="1">
      <alignment horizontal="center"/>
    </xf>
    <xf numFmtId="2" fontId="10" fillId="0" borderId="11" xfId="2" applyNumberFormat="1" applyFont="1" applyBorder="1" applyAlignment="1">
      <alignment horizontal="center"/>
    </xf>
    <xf numFmtId="0" fontId="10" fillId="0" borderId="38" xfId="1" applyFont="1" applyBorder="1" applyAlignment="1">
      <alignment horizontal="center"/>
    </xf>
    <xf numFmtId="2" fontId="10" fillId="0" borderId="40" xfId="2" applyNumberFormat="1" applyFont="1" applyBorder="1" applyAlignment="1">
      <alignment horizontal="center"/>
    </xf>
    <xf numFmtId="2" fontId="15" fillId="0" borderId="2" xfId="1" applyNumberFormat="1" applyFont="1" applyBorder="1" applyAlignment="1">
      <alignment horizontal="center"/>
    </xf>
    <xf numFmtId="0" fontId="16" fillId="0" borderId="4" xfId="1" applyFont="1" applyBorder="1" applyAlignment="1">
      <alignment horizontal="center"/>
    </xf>
    <xf numFmtId="0" fontId="10" fillId="0" borderId="41" xfId="1" applyFont="1" applyBorder="1" applyAlignment="1">
      <alignment horizontal="center"/>
    </xf>
    <xf numFmtId="4" fontId="10" fillId="0" borderId="42" xfId="1" applyNumberFormat="1" applyFont="1" applyBorder="1" applyAlignment="1">
      <alignment horizontal="center"/>
    </xf>
    <xf numFmtId="0" fontId="15" fillId="0" borderId="0" xfId="1" applyFont="1" applyFill="1" applyBorder="1" applyAlignment="1">
      <alignment vertical="center"/>
    </xf>
    <xf numFmtId="0" fontId="12" fillId="0" borderId="15" xfId="1" applyFont="1" applyBorder="1" applyAlignment="1">
      <alignment horizontal="center"/>
    </xf>
    <xf numFmtId="4" fontId="10" fillId="4" borderId="17" xfId="1" applyNumberFormat="1" applyFont="1" applyFill="1" applyBorder="1" applyAlignment="1">
      <alignment horizontal="center"/>
    </xf>
    <xf numFmtId="0" fontId="12" fillId="0" borderId="9" xfId="1" applyFont="1" applyBorder="1" applyAlignment="1">
      <alignment horizontal="center"/>
    </xf>
    <xf numFmtId="4" fontId="10" fillId="0" borderId="11" xfId="1" applyNumberFormat="1" applyFont="1" applyBorder="1" applyAlignment="1">
      <alignment horizontal="center"/>
    </xf>
    <xf numFmtId="0" fontId="12" fillId="0" borderId="38" xfId="1" applyFont="1" applyBorder="1" applyAlignment="1">
      <alignment horizontal="center"/>
    </xf>
    <xf numFmtId="4" fontId="10" fillId="0" borderId="40" xfId="1" applyNumberFormat="1" applyFont="1" applyBorder="1" applyAlignment="1">
      <alignment horizontal="center"/>
    </xf>
    <xf numFmtId="0" fontId="10" fillId="0" borderId="0" xfId="1" applyFill="1" applyBorder="1"/>
    <xf numFmtId="2" fontId="17" fillId="0" borderId="0" xfId="1" applyNumberFormat="1" applyFont="1"/>
    <xf numFmtId="166" fontId="20" fillId="0" borderId="1" xfId="4" applyFont="1" applyBorder="1" applyAlignment="1">
      <alignment vertical="center"/>
    </xf>
    <xf numFmtId="10" fontId="15" fillId="0" borderId="0" xfId="2" applyNumberFormat="1" applyFont="1" applyFill="1" applyBorder="1" applyAlignment="1">
      <alignment vertical="center"/>
    </xf>
    <xf numFmtId="0" fontId="10" fillId="0" borderId="0" xfId="1" applyFont="1"/>
    <xf numFmtId="0" fontId="22" fillId="0" borderId="0" xfId="1" applyFont="1"/>
    <xf numFmtId="0" fontId="12" fillId="5" borderId="34" xfId="1" applyFont="1" applyFill="1" applyBorder="1" applyAlignment="1">
      <alignment horizontal="center"/>
    </xf>
    <xf numFmtId="4" fontId="12" fillId="5" borderId="35" xfId="1" applyNumberFormat="1" applyFont="1" applyFill="1" applyBorder="1" applyAlignment="1">
      <alignment horizontal="center"/>
    </xf>
    <xf numFmtId="2" fontId="19" fillId="5" borderId="1" xfId="1" applyNumberFormat="1" applyFont="1" applyFill="1" applyBorder="1" applyAlignment="1">
      <alignment horizontal="center" vertical="center"/>
    </xf>
    <xf numFmtId="0" fontId="23" fillId="0" borderId="1" xfId="1" applyFont="1" applyBorder="1" applyAlignment="1"/>
    <xf numFmtId="165" fontId="23" fillId="0" borderId="1" xfId="1" applyNumberFormat="1" applyFont="1" applyBorder="1" applyAlignment="1"/>
    <xf numFmtId="167" fontId="1" fillId="0" borderId="10" xfId="0" applyNumberFormat="1" applyFont="1" applyFill="1" applyBorder="1" applyAlignment="1">
      <alignment horizontal="center" vertical="center"/>
    </xf>
    <xf numFmtId="167" fontId="1" fillId="0" borderId="10" xfId="0" applyNumberFormat="1" applyFont="1" applyFill="1" applyBorder="1" applyAlignment="1">
      <alignment horizontal="center" vertical="center" wrapText="1"/>
    </xf>
    <xf numFmtId="167" fontId="1" fillId="0" borderId="16" xfId="0" applyNumberFormat="1" applyFont="1" applyFill="1" applyBorder="1" applyAlignment="1">
      <alignment horizontal="center" vertical="center"/>
    </xf>
    <xf numFmtId="0" fontId="7" fillId="0" borderId="9" xfId="0" applyFont="1" applyFill="1" applyBorder="1" applyAlignment="1">
      <alignment horizontal="center" vertical="center" wrapText="1"/>
    </xf>
    <xf numFmtId="0" fontId="7" fillId="0" borderId="10" xfId="0" applyFont="1" applyFill="1" applyBorder="1" applyAlignment="1">
      <alignment horizontal="center" vertical="center" wrapText="1"/>
    </xf>
    <xf numFmtId="164" fontId="7" fillId="0" borderId="10" xfId="0" applyNumberFormat="1" applyFont="1" applyFill="1" applyBorder="1" applyAlignment="1">
      <alignment vertical="center" wrapText="1"/>
    </xf>
    <xf numFmtId="164" fontId="5" fillId="0" borderId="16" xfId="0" applyNumberFormat="1" applyFont="1" applyFill="1" applyBorder="1" applyAlignment="1">
      <alignment horizontal="right" vertical="center"/>
    </xf>
    <xf numFmtId="164" fontId="5" fillId="0" borderId="17" xfId="0" applyNumberFormat="1" applyFont="1" applyFill="1" applyBorder="1" applyAlignment="1">
      <alignment vertical="center"/>
    </xf>
    <xf numFmtId="0" fontId="23" fillId="0" borderId="1" xfId="0" applyFont="1" applyBorder="1" applyAlignment="1">
      <alignment horizontal="center" vertical="center"/>
    </xf>
    <xf numFmtId="164" fontId="23" fillId="0" borderId="1" xfId="0" applyNumberFormat="1" applyFont="1" applyBorder="1" applyAlignment="1">
      <alignment vertical="center"/>
    </xf>
    <xf numFmtId="2" fontId="8" fillId="0" borderId="10" xfId="0" applyNumberFormat="1" applyFont="1" applyBorder="1" applyAlignment="1">
      <alignment vertical="center"/>
    </xf>
    <xf numFmtId="2" fontId="7" fillId="0" borderId="10" xfId="0" applyNumberFormat="1" applyFont="1" applyBorder="1" applyAlignment="1">
      <alignment vertical="center"/>
    </xf>
    <xf numFmtId="2" fontId="5" fillId="2" borderId="7" xfId="0" applyNumberFormat="1" applyFont="1" applyFill="1" applyBorder="1" applyAlignment="1">
      <alignment vertical="center"/>
    </xf>
    <xf numFmtId="2" fontId="7" fillId="0" borderId="16" xfId="0" applyNumberFormat="1" applyFont="1" applyFill="1" applyBorder="1" applyAlignment="1">
      <alignment vertical="center"/>
    </xf>
    <xf numFmtId="2" fontId="5" fillId="2" borderId="10" xfId="0" applyNumberFormat="1" applyFont="1" applyFill="1" applyBorder="1" applyAlignment="1">
      <alignment vertical="center"/>
    </xf>
    <xf numFmtId="2" fontId="7" fillId="0" borderId="10" xfId="0" applyNumberFormat="1" applyFont="1" applyBorder="1" applyAlignment="1">
      <alignment vertical="center" wrapText="1"/>
    </xf>
    <xf numFmtId="2" fontId="7" fillId="0" borderId="10" xfId="0" applyNumberFormat="1" applyFont="1" applyFill="1" applyBorder="1" applyAlignment="1">
      <alignment vertical="center" wrapText="1"/>
    </xf>
    <xf numFmtId="2" fontId="7" fillId="0" borderId="10" xfId="0" applyNumberFormat="1" applyFont="1" applyFill="1" applyBorder="1" applyAlignment="1">
      <alignment vertical="center"/>
    </xf>
    <xf numFmtId="2" fontId="9" fillId="0" borderId="10" xfId="0" applyNumberFormat="1" applyFont="1" applyBorder="1" applyAlignment="1">
      <alignment vertical="center"/>
    </xf>
    <xf numFmtId="2" fontId="7" fillId="0" borderId="10" xfId="0" applyNumberFormat="1" applyFont="1" applyFill="1" applyBorder="1" applyAlignment="1">
      <alignment horizontal="center" vertical="center"/>
    </xf>
    <xf numFmtId="2" fontId="7" fillId="0" borderId="16" xfId="0" applyNumberFormat="1" applyFont="1" applyFill="1" applyBorder="1" applyAlignment="1">
      <alignment horizontal="center" vertical="center"/>
    </xf>
    <xf numFmtId="0" fontId="5" fillId="0" borderId="7" xfId="0" applyFont="1" applyBorder="1" applyAlignment="1">
      <alignment horizontal="center" vertical="center"/>
    </xf>
    <xf numFmtId="0" fontId="5" fillId="0" borderId="7" xfId="0" applyFont="1" applyBorder="1" applyAlignment="1">
      <alignment horizontal="left" vertical="center"/>
    </xf>
    <xf numFmtId="164" fontId="7" fillId="0" borderId="10" xfId="0" applyNumberFormat="1" applyFont="1" applyBorder="1" applyAlignment="1">
      <alignment horizontal="center" vertical="center"/>
    </xf>
    <xf numFmtId="164" fontId="7" fillId="0" borderId="7" xfId="0" applyNumberFormat="1" applyFont="1" applyBorder="1" applyAlignment="1">
      <alignment horizontal="right" vertical="center"/>
    </xf>
    <xf numFmtId="10" fontId="7" fillId="0" borderId="23" xfId="0" applyNumberFormat="1" applyFont="1" applyBorder="1" applyAlignment="1">
      <alignment horizontal="center" vertical="center"/>
    </xf>
    <xf numFmtId="10" fontId="7" fillId="0" borderId="25" xfId="0" applyNumberFormat="1" applyFont="1" applyBorder="1" applyAlignment="1">
      <alignment horizontal="center" vertical="center"/>
    </xf>
    <xf numFmtId="0" fontId="7" fillId="0" borderId="25" xfId="0" applyFont="1" applyBorder="1" applyAlignment="1">
      <alignment vertical="center"/>
    </xf>
    <xf numFmtId="164" fontId="7" fillId="0" borderId="43" xfId="0" applyNumberFormat="1" applyFont="1" applyBorder="1" applyAlignment="1">
      <alignment horizontal="right" vertical="center"/>
    </xf>
    <xf numFmtId="164" fontId="7" fillId="0" borderId="45" xfId="0" applyNumberFormat="1" applyFont="1" applyBorder="1" applyAlignment="1">
      <alignment horizontal="right" vertical="center"/>
    </xf>
    <xf numFmtId="9" fontId="9" fillId="0" borderId="46" xfId="0" applyNumberFormat="1" applyFont="1" applyBorder="1" applyAlignment="1">
      <alignment horizontal="center" vertical="center"/>
    </xf>
    <xf numFmtId="9" fontId="9" fillId="0" borderId="48" xfId="0" applyNumberFormat="1" applyFont="1" applyBorder="1" applyAlignment="1">
      <alignment horizontal="center" vertical="center"/>
    </xf>
    <xf numFmtId="0" fontId="7" fillId="0" borderId="45" xfId="0" applyFont="1" applyBorder="1" applyAlignment="1">
      <alignment horizontal="right" vertical="center"/>
    </xf>
    <xf numFmtId="10" fontId="9" fillId="0" borderId="46" xfId="0" applyNumberFormat="1" applyFont="1" applyBorder="1" applyAlignment="1">
      <alignment horizontal="center" vertical="center"/>
    </xf>
    <xf numFmtId="0" fontId="7" fillId="0" borderId="47" xfId="0" applyFont="1" applyBorder="1" applyAlignment="1">
      <alignment horizontal="right" vertical="center"/>
    </xf>
    <xf numFmtId="9" fontId="7" fillId="0" borderId="24" xfId="0" applyNumberFormat="1" applyFont="1" applyBorder="1" applyAlignment="1">
      <alignment horizontal="center" vertical="center"/>
    </xf>
    <xf numFmtId="164" fontId="9" fillId="0" borderId="45" xfId="0" applyNumberFormat="1" applyFont="1" applyBorder="1" applyAlignment="1">
      <alignment horizontal="right" vertical="center"/>
    </xf>
    <xf numFmtId="0" fontId="9" fillId="0" borderId="45" xfId="0" applyFont="1" applyBorder="1" applyAlignment="1">
      <alignment horizontal="right" vertical="center"/>
    </xf>
    <xf numFmtId="164" fontId="7" fillId="0" borderId="45" xfId="0" applyNumberFormat="1" applyFont="1" applyBorder="1" applyAlignment="1">
      <alignment vertical="center"/>
    </xf>
    <xf numFmtId="10" fontId="7" fillId="0" borderId="46" xfId="0" applyNumberFormat="1" applyFont="1" applyBorder="1" applyAlignment="1">
      <alignment horizontal="center" vertical="center"/>
    </xf>
    <xf numFmtId="0" fontId="1" fillId="0" borderId="0" xfId="0" applyFont="1" applyBorder="1" applyAlignment="1">
      <alignment vertical="center"/>
    </xf>
    <xf numFmtId="0" fontId="7" fillId="0" borderId="10" xfId="0" applyFont="1" applyFill="1" applyBorder="1" applyAlignment="1">
      <alignment horizontal="left" vertical="center" wrapText="1"/>
    </xf>
    <xf numFmtId="0" fontId="7" fillId="0" borderId="10" xfId="0" applyNumberFormat="1" applyFont="1" applyFill="1" applyBorder="1" applyAlignment="1">
      <alignment horizontal="center" vertical="center" wrapText="1"/>
    </xf>
    <xf numFmtId="0" fontId="7" fillId="0" borderId="10" xfId="0" applyNumberFormat="1" applyFont="1" applyFill="1" applyBorder="1" applyAlignment="1">
      <alignment vertical="center" wrapText="1"/>
    </xf>
    <xf numFmtId="0" fontId="1" fillId="0" borderId="0" xfId="0" applyFont="1" applyAlignment="1">
      <alignment horizontal="center" vertical="center"/>
    </xf>
    <xf numFmtId="0" fontId="2" fillId="0" borderId="7" xfId="0" applyFont="1" applyBorder="1" applyAlignment="1">
      <alignment horizontal="center" vertical="center" wrapText="1"/>
    </xf>
    <xf numFmtId="0" fontId="1" fillId="0" borderId="16" xfId="0" applyFont="1" applyBorder="1" applyAlignment="1">
      <alignment horizontal="center" vertical="center"/>
    </xf>
    <xf numFmtId="0" fontId="1" fillId="0" borderId="10" xfId="0" applyFont="1" applyBorder="1" applyAlignment="1">
      <alignment horizontal="center" vertical="center"/>
    </xf>
    <xf numFmtId="0" fontId="2" fillId="0" borderId="7" xfId="0" applyFont="1" applyBorder="1" applyAlignment="1">
      <alignment horizontal="center" vertical="center"/>
    </xf>
    <xf numFmtId="0" fontId="2" fillId="0" borderId="7" xfId="0" applyFont="1" applyBorder="1" applyAlignment="1">
      <alignment horizontal="center" vertical="center"/>
    </xf>
    <xf numFmtId="0" fontId="1" fillId="0" borderId="16" xfId="0" applyFont="1" applyBorder="1" applyAlignment="1">
      <alignment horizontal="center" vertical="center"/>
    </xf>
    <xf numFmtId="0" fontId="2" fillId="0" borderId="7" xfId="0" applyFont="1" applyBorder="1" applyAlignment="1">
      <alignment horizontal="center" vertical="center" wrapText="1"/>
    </xf>
    <xf numFmtId="0" fontId="2" fillId="0" borderId="0" xfId="0" applyFont="1" applyBorder="1" applyAlignment="1">
      <alignment horizontal="right" vertical="center"/>
    </xf>
    <xf numFmtId="164" fontId="2" fillId="0" borderId="0" xfId="0" applyNumberFormat="1" applyFont="1" applyBorder="1" applyAlignment="1">
      <alignment vertical="center"/>
    </xf>
    <xf numFmtId="0" fontId="26" fillId="0" borderId="0" xfId="5" applyAlignment="1">
      <alignment vertical="center"/>
    </xf>
    <xf numFmtId="2" fontId="5" fillId="2" borderId="1" xfId="0" applyNumberFormat="1" applyFont="1" applyFill="1" applyBorder="1" applyAlignment="1">
      <alignment horizontal="center" vertical="center"/>
    </xf>
    <xf numFmtId="2" fontId="7" fillId="0" borderId="10" xfId="0" applyNumberFormat="1" applyFont="1" applyFill="1" applyBorder="1" applyAlignment="1">
      <alignment horizontal="center" vertical="center" wrapText="1"/>
    </xf>
    <xf numFmtId="2" fontId="7" fillId="0" borderId="10" xfId="0" applyNumberFormat="1" applyFont="1" applyBorder="1" applyAlignment="1">
      <alignment horizontal="center" vertical="center" wrapText="1"/>
    </xf>
    <xf numFmtId="2" fontId="1" fillId="0" borderId="0" xfId="0" applyNumberFormat="1" applyFont="1" applyAlignment="1">
      <alignment vertical="center"/>
    </xf>
    <xf numFmtId="0" fontId="5" fillId="0" borderId="1" xfId="0" applyFont="1" applyBorder="1" applyAlignment="1">
      <alignment horizontal="center" vertical="center"/>
    </xf>
    <xf numFmtId="0" fontId="2" fillId="0" borderId="7" xfId="0" applyFont="1" applyBorder="1" applyAlignment="1">
      <alignment horizontal="center" vertical="center"/>
    </xf>
    <xf numFmtId="0" fontId="1" fillId="0" borderId="16" xfId="0" applyFont="1" applyBorder="1" applyAlignment="1">
      <alignment horizontal="center" vertical="center"/>
    </xf>
    <xf numFmtId="0" fontId="2" fillId="0" borderId="7" xfId="0" applyFont="1" applyBorder="1" applyAlignment="1">
      <alignment horizontal="center" vertical="center" wrapText="1"/>
    </xf>
    <xf numFmtId="0" fontId="1" fillId="0" borderId="10" xfId="0" applyFont="1" applyBorder="1" applyAlignment="1">
      <alignment horizontal="center" vertical="center"/>
    </xf>
    <xf numFmtId="0" fontId="1" fillId="0" borderId="16" xfId="0" applyFont="1" applyBorder="1" applyAlignment="1">
      <alignment horizontal="center" vertical="center" wrapText="1"/>
    </xf>
    <xf numFmtId="164" fontId="7" fillId="0" borderId="16" xfId="0" applyNumberFormat="1" applyFont="1" applyBorder="1" applyAlignment="1">
      <alignment vertical="center"/>
    </xf>
    <xf numFmtId="164" fontId="7" fillId="0" borderId="17" xfId="0" applyNumberFormat="1" applyFont="1" applyBorder="1" applyAlignment="1">
      <alignment vertical="center"/>
    </xf>
    <xf numFmtId="2" fontId="7" fillId="0" borderId="10" xfId="0" applyNumberFormat="1" applyFont="1" applyBorder="1" applyAlignment="1">
      <alignment horizontal="center" vertical="center"/>
    </xf>
    <xf numFmtId="167" fontId="1" fillId="0" borderId="10" xfId="0" applyNumberFormat="1" applyFont="1" applyBorder="1" applyAlignment="1">
      <alignment horizontal="center" vertical="center" wrapText="1"/>
    </xf>
    <xf numFmtId="167" fontId="1" fillId="0" borderId="10" xfId="0" applyNumberFormat="1" applyFont="1" applyBorder="1" applyAlignment="1">
      <alignment horizontal="center" vertical="center"/>
    </xf>
    <xf numFmtId="167" fontId="1" fillId="0" borderId="16" xfId="0" applyNumberFormat="1" applyFont="1" applyBorder="1" applyAlignment="1">
      <alignment horizontal="center" vertical="center"/>
    </xf>
    <xf numFmtId="0" fontId="7" fillId="4" borderId="10" xfId="0" applyFont="1" applyFill="1" applyBorder="1" applyAlignment="1">
      <alignment horizontal="center" vertical="center"/>
    </xf>
    <xf numFmtId="0" fontId="7" fillId="4" borderId="10" xfId="0" applyFont="1" applyFill="1" applyBorder="1" applyAlignment="1">
      <alignment vertical="center" wrapText="1"/>
    </xf>
    <xf numFmtId="2" fontId="7" fillId="4" borderId="10" xfId="0" applyNumberFormat="1" applyFont="1" applyFill="1" applyBorder="1" applyAlignment="1">
      <alignment vertical="center"/>
    </xf>
    <xf numFmtId="164" fontId="7" fillId="4" borderId="10" xfId="0" applyNumberFormat="1" applyFont="1" applyFill="1" applyBorder="1" applyAlignment="1">
      <alignment vertical="center"/>
    </xf>
    <xf numFmtId="167" fontId="1" fillId="0" borderId="16" xfId="0" applyNumberFormat="1" applyFont="1" applyBorder="1" applyAlignment="1">
      <alignment horizontal="center" vertical="center" wrapText="1"/>
    </xf>
    <xf numFmtId="0" fontId="2" fillId="2" borderId="50" xfId="0" applyFont="1" applyFill="1" applyBorder="1" applyAlignment="1">
      <alignment horizontal="center" vertical="center" wrapText="1"/>
    </xf>
    <xf numFmtId="164" fontId="2" fillId="0" borderId="11" xfId="0" applyNumberFormat="1" applyFont="1" applyBorder="1" applyAlignment="1">
      <alignment vertical="center"/>
    </xf>
    <xf numFmtId="2" fontId="7" fillId="0" borderId="49" xfId="0" applyNumberFormat="1" applyFont="1" applyBorder="1" applyAlignment="1">
      <alignment horizontal="center" vertical="center"/>
    </xf>
    <xf numFmtId="0" fontId="2" fillId="0" borderId="0" xfId="0" applyFont="1" applyAlignment="1">
      <alignment horizontal="right" vertical="center"/>
    </xf>
    <xf numFmtId="164" fontId="2" fillId="0" borderId="0" xfId="0" applyNumberFormat="1" applyFont="1" applyAlignment="1">
      <alignment vertical="center"/>
    </xf>
    <xf numFmtId="0" fontId="1" fillId="0" borderId="0" xfId="0" applyFont="1" applyFill="1" applyAlignment="1">
      <alignment vertical="center"/>
    </xf>
    <xf numFmtId="0" fontId="2" fillId="0" borderId="0" xfId="0" applyFont="1" applyBorder="1" applyAlignment="1">
      <alignment vertical="center" wrapText="1"/>
    </xf>
    <xf numFmtId="0" fontId="1" fillId="0" borderId="0" xfId="0" applyFont="1" applyBorder="1" applyAlignment="1">
      <alignment horizontal="center" vertical="center"/>
    </xf>
    <xf numFmtId="0" fontId="26" fillId="0" borderId="0" xfId="5" applyBorder="1" applyAlignment="1">
      <alignment vertical="center"/>
    </xf>
    <xf numFmtId="168" fontId="9" fillId="0" borderId="44" xfId="0" applyNumberFormat="1" applyFont="1" applyBorder="1" applyAlignment="1">
      <alignment horizontal="center" vertical="center"/>
    </xf>
    <xf numFmtId="0" fontId="2" fillId="0" borderId="7" xfId="0" applyFont="1" applyBorder="1" applyAlignment="1">
      <alignment horizontal="center" vertical="center" wrapText="1"/>
    </xf>
    <xf numFmtId="0" fontId="1" fillId="0" borderId="16" xfId="0" applyFont="1" applyBorder="1" applyAlignment="1">
      <alignment horizontal="center" vertical="center"/>
    </xf>
    <xf numFmtId="164" fontId="1" fillId="0" borderId="10" xfId="0" applyNumberFormat="1" applyFont="1" applyFill="1" applyBorder="1" applyAlignment="1">
      <alignment horizontal="center" vertical="center" wrapText="1"/>
    </xf>
    <xf numFmtId="164" fontId="1" fillId="0" borderId="16" xfId="0" applyNumberFormat="1" applyFont="1" applyFill="1" applyBorder="1" applyAlignment="1">
      <alignment horizontal="center" vertical="center"/>
    </xf>
    <xf numFmtId="164" fontId="1" fillId="0" borderId="10" xfId="0" applyNumberFormat="1" applyFont="1" applyFill="1" applyBorder="1" applyAlignment="1">
      <alignment horizontal="center" vertical="center"/>
    </xf>
    <xf numFmtId="0" fontId="1" fillId="0" borderId="10" xfId="0" applyFont="1" applyFill="1" applyBorder="1" applyAlignment="1">
      <alignment horizontal="left" vertical="center" wrapText="1"/>
    </xf>
    <xf numFmtId="164" fontId="1" fillId="0" borderId="17" xfId="0" applyNumberFormat="1" applyFont="1" applyFill="1" applyBorder="1" applyAlignment="1">
      <alignment horizontal="center" vertical="center" wrapText="1"/>
    </xf>
    <xf numFmtId="0" fontId="1" fillId="0" borderId="16" xfId="0" applyFont="1" applyFill="1" applyBorder="1" applyAlignment="1">
      <alignment horizontal="left" vertical="center" wrapText="1"/>
    </xf>
    <xf numFmtId="164" fontId="7" fillId="0" borderId="16" xfId="0" applyNumberFormat="1" applyFont="1" applyBorder="1" applyAlignment="1">
      <alignment horizontal="right" vertical="center"/>
    </xf>
    <xf numFmtId="0" fontId="5" fillId="0" borderId="54" xfId="0" applyFont="1" applyBorder="1" applyAlignment="1">
      <alignment horizontal="center" vertical="center"/>
    </xf>
    <xf numFmtId="0" fontId="5" fillId="0" borderId="54" xfId="0" applyFont="1" applyBorder="1" applyAlignment="1">
      <alignment horizontal="left" vertical="center"/>
    </xf>
    <xf numFmtId="164" fontId="7" fillId="0" borderId="54" xfId="0" applyNumberFormat="1" applyFont="1" applyBorder="1" applyAlignment="1">
      <alignment horizontal="right" vertical="center"/>
    </xf>
    <xf numFmtId="10" fontId="9" fillId="0" borderId="25" xfId="0" applyNumberFormat="1" applyFont="1" applyBorder="1" applyAlignment="1">
      <alignment horizontal="center" vertical="center"/>
    </xf>
    <xf numFmtId="9" fontId="7" fillId="0" borderId="53" xfId="0" applyNumberFormat="1" applyFont="1" applyBorder="1" applyAlignment="1">
      <alignment horizontal="center" vertical="center"/>
    </xf>
    <xf numFmtId="9" fontId="7" fillId="0" borderId="56" xfId="0" applyNumberFormat="1" applyFont="1" applyBorder="1" applyAlignment="1">
      <alignment horizontal="center" vertical="center"/>
    </xf>
    <xf numFmtId="0" fontId="2" fillId="0" borderId="7" xfId="0" applyFont="1" applyBorder="1" applyAlignment="1">
      <alignment horizontal="center" vertical="center"/>
    </xf>
    <xf numFmtId="0" fontId="1" fillId="0" borderId="16" xfId="0" applyFont="1" applyBorder="1" applyAlignment="1">
      <alignment horizontal="center" vertical="center"/>
    </xf>
    <xf numFmtId="0" fontId="2" fillId="0" borderId="7" xfId="0" applyFont="1" applyBorder="1" applyAlignment="1">
      <alignment horizontal="center" vertical="center" wrapText="1"/>
    </xf>
    <xf numFmtId="0" fontId="1" fillId="0" borderId="10" xfId="0" applyFont="1" applyBorder="1" applyAlignment="1">
      <alignment horizontal="center" vertical="center"/>
    </xf>
    <xf numFmtId="0" fontId="1" fillId="0" borderId="16" xfId="0" applyFont="1" applyBorder="1" applyAlignment="1">
      <alignment horizontal="center" vertical="center" wrapText="1"/>
    </xf>
    <xf numFmtId="0" fontId="7" fillId="0" borderId="10" xfId="0" applyNumberFormat="1" applyFont="1" applyBorder="1" applyAlignment="1">
      <alignment horizontal="center" vertical="center"/>
    </xf>
    <xf numFmtId="0" fontId="1" fillId="0" borderId="16" xfId="0" applyNumberFormat="1" applyFont="1" applyFill="1" applyBorder="1" applyAlignment="1">
      <alignment horizontal="center" vertical="center"/>
    </xf>
    <xf numFmtId="0" fontId="27" fillId="0" borderId="0" xfId="0" applyFont="1"/>
    <xf numFmtId="167" fontId="1" fillId="0" borderId="16" xfId="0" applyNumberFormat="1" applyFont="1" applyFill="1" applyBorder="1" applyAlignment="1">
      <alignment horizontal="center" vertical="center" wrapText="1"/>
    </xf>
    <xf numFmtId="164" fontId="1" fillId="0" borderId="16" xfId="0" applyNumberFormat="1" applyFont="1" applyFill="1" applyBorder="1" applyAlignment="1">
      <alignment horizontal="center" vertical="center" wrapText="1"/>
    </xf>
    <xf numFmtId="0" fontId="26" fillId="0" borderId="0" xfId="5"/>
    <xf numFmtId="0" fontId="7" fillId="0" borderId="10" xfId="0" applyNumberFormat="1" applyFont="1" applyFill="1" applyBorder="1" applyAlignment="1">
      <alignment horizontal="center" vertical="center"/>
    </xf>
    <xf numFmtId="0" fontId="2" fillId="0" borderId="5" xfId="0" applyFont="1" applyBorder="1" applyAlignment="1">
      <alignment horizontal="center" vertical="center"/>
    </xf>
    <xf numFmtId="0" fontId="2" fillId="0" borderId="7" xfId="0" applyFont="1" applyBorder="1" applyAlignment="1">
      <alignment horizontal="center" vertical="center" wrapText="1"/>
    </xf>
    <xf numFmtId="0" fontId="2" fillId="0" borderId="7" xfId="0" applyFont="1" applyBorder="1" applyAlignment="1">
      <alignment horizontal="center" vertical="center"/>
    </xf>
    <xf numFmtId="0" fontId="1" fillId="0" borderId="16" xfId="0" applyFont="1" applyBorder="1" applyAlignment="1">
      <alignment horizontal="center" vertical="center" wrapText="1"/>
    </xf>
    <xf numFmtId="0" fontId="28" fillId="0" borderId="0" xfId="0" applyFont="1"/>
    <xf numFmtId="0" fontId="4" fillId="0" borderId="0" xfId="0" applyFont="1" applyAlignment="1">
      <alignment horizontal="center" vertical="center"/>
    </xf>
    <xf numFmtId="0" fontId="4" fillId="0" borderId="5" xfId="0" applyFont="1" applyBorder="1" applyAlignment="1">
      <alignment horizontal="center" vertical="center"/>
    </xf>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10" fontId="5" fillId="0" borderId="1" xfId="0" applyNumberFormat="1"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164" fontId="3" fillId="0" borderId="2" xfId="0" applyNumberFormat="1" applyFont="1" applyBorder="1" applyAlignment="1">
      <alignment horizontal="right" vertical="center"/>
    </xf>
    <xf numFmtId="0" fontId="3" fillId="0" borderId="4" xfId="0" applyFont="1" applyBorder="1" applyAlignment="1">
      <alignment horizontal="right" vertical="center"/>
    </xf>
    <xf numFmtId="0" fontId="5" fillId="0" borderId="2" xfId="0" applyFont="1" applyBorder="1" applyAlignment="1">
      <alignment horizontal="left" vertical="center"/>
    </xf>
    <xf numFmtId="0" fontId="5" fillId="0" borderId="3" xfId="0" applyFont="1" applyBorder="1" applyAlignment="1">
      <alignment horizontal="left" vertical="center"/>
    </xf>
    <xf numFmtId="0" fontId="6" fillId="0" borderId="3" xfId="0" applyFont="1" applyBorder="1" applyAlignment="1">
      <alignment horizontal="left" vertical="center"/>
    </xf>
    <xf numFmtId="0" fontId="23" fillId="0" borderId="2" xfId="0" applyFont="1" applyBorder="1" applyAlignment="1">
      <alignment horizontal="left" vertical="center"/>
    </xf>
    <xf numFmtId="0" fontId="24" fillId="0" borderId="3" xfId="0" applyFont="1" applyBorder="1" applyAlignment="1">
      <alignment horizontal="left" vertical="center"/>
    </xf>
    <xf numFmtId="0" fontId="5" fillId="0" borderId="4" xfId="0" applyFont="1" applyBorder="1" applyAlignment="1">
      <alignment horizontal="left" vertical="center"/>
    </xf>
    <xf numFmtId="0" fontId="23" fillId="0" borderId="4" xfId="0" applyFont="1" applyBorder="1" applyAlignment="1">
      <alignment horizontal="left"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164" fontId="3" fillId="0" borderId="3" xfId="0" applyNumberFormat="1" applyFont="1" applyBorder="1" applyAlignment="1">
      <alignment horizontal="right" vertical="center"/>
    </xf>
    <xf numFmtId="164" fontId="3" fillId="0" borderId="4" xfId="0" applyNumberFormat="1" applyFont="1" applyBorder="1" applyAlignment="1">
      <alignment horizontal="right" vertical="center"/>
    </xf>
    <xf numFmtId="0" fontId="2" fillId="0" borderId="18" xfId="0" applyFont="1" applyBorder="1" applyAlignment="1">
      <alignment horizontal="right" vertical="center" wrapText="1"/>
    </xf>
    <xf numFmtId="0" fontId="2" fillId="0" borderId="19" xfId="0" applyFont="1" applyBorder="1" applyAlignment="1">
      <alignment horizontal="right" vertical="center" wrapText="1"/>
    </xf>
    <xf numFmtId="0" fontId="2" fillId="0" borderId="20" xfId="0" applyFont="1" applyBorder="1" applyAlignment="1">
      <alignment horizontal="right" vertical="center" wrapText="1"/>
    </xf>
    <xf numFmtId="0" fontId="2" fillId="0" borderId="3" xfId="0" applyFont="1" applyBorder="1" applyAlignment="1">
      <alignment horizontal="center" vertical="center"/>
    </xf>
    <xf numFmtId="0" fontId="2" fillId="3" borderId="2"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14" fontId="1" fillId="0" borderId="13" xfId="0" applyNumberFormat="1" applyFont="1" applyBorder="1" applyAlignment="1">
      <alignment horizontal="center" vertical="center" wrapText="1"/>
    </xf>
    <xf numFmtId="0" fontId="1" fillId="0" borderId="14" xfId="0" applyFont="1" applyBorder="1" applyAlignment="1">
      <alignment horizontal="center" vertical="center" wrapText="1"/>
    </xf>
    <xf numFmtId="0" fontId="1" fillId="0" borderId="25" xfId="0" applyFont="1" applyBorder="1" applyAlignment="1">
      <alignment horizontal="center" vertical="center"/>
    </xf>
    <xf numFmtId="0" fontId="1" fillId="0" borderId="14" xfId="0" applyFont="1" applyBorder="1" applyAlignment="1">
      <alignment horizontal="center" vertical="center"/>
    </xf>
    <xf numFmtId="0" fontId="1" fillId="0" borderId="25" xfId="0" applyNumberFormat="1" applyFont="1" applyFill="1" applyBorder="1" applyAlignment="1">
      <alignment horizontal="center" vertical="center" wrapText="1"/>
    </xf>
    <xf numFmtId="0" fontId="1" fillId="0" borderId="14" xfId="0" applyNumberFormat="1" applyFont="1" applyFill="1" applyBorder="1" applyAlignment="1">
      <alignment horizontal="center" vertical="center" wrapText="1"/>
    </xf>
    <xf numFmtId="0" fontId="2" fillId="2" borderId="4" xfId="0" applyFont="1" applyFill="1" applyBorder="1" applyAlignment="1">
      <alignment horizontal="center" vertical="center"/>
    </xf>
    <xf numFmtId="0" fontId="2" fillId="2" borderId="2" xfId="0" applyFont="1" applyFill="1" applyBorder="1" applyAlignment="1">
      <alignment horizontal="left" vertical="center" wrapText="1"/>
    </xf>
    <xf numFmtId="0" fontId="2" fillId="2" borderId="3" xfId="0" applyFont="1" applyFill="1" applyBorder="1" applyAlignment="1">
      <alignment horizontal="left" vertical="center" wrapText="1"/>
    </xf>
    <xf numFmtId="0" fontId="2" fillId="2" borderId="4" xfId="0" applyFont="1" applyFill="1" applyBorder="1" applyAlignment="1">
      <alignment horizontal="left" vertical="center"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1" fillId="0" borderId="13" xfId="0" applyFont="1" applyBorder="1" applyAlignment="1">
      <alignment horizontal="center" vertical="center" wrapText="1"/>
    </xf>
    <xf numFmtId="0" fontId="2" fillId="0" borderId="18" xfId="0" applyFont="1" applyBorder="1" applyAlignment="1">
      <alignment horizontal="right" vertical="center"/>
    </xf>
    <xf numFmtId="0" fontId="2" fillId="0" borderId="19" xfId="0" applyFont="1" applyBorder="1" applyAlignment="1">
      <alignment horizontal="right" vertical="center"/>
    </xf>
    <xf numFmtId="0" fontId="2" fillId="0" borderId="20" xfId="0" applyFont="1" applyBorder="1" applyAlignment="1">
      <alignment horizontal="right" vertical="center"/>
    </xf>
    <xf numFmtId="0" fontId="1" fillId="0" borderId="13" xfId="0" applyFont="1" applyBorder="1" applyAlignment="1">
      <alignment horizontal="center" vertical="center"/>
    </xf>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1" fillId="0" borderId="15" xfId="0" applyFont="1" applyBorder="1" applyAlignment="1">
      <alignment horizontal="center" vertical="center"/>
    </xf>
    <xf numFmtId="0" fontId="1" fillId="0" borderId="16" xfId="0" applyFont="1" applyBorder="1" applyAlignment="1">
      <alignment horizontal="center" vertical="center"/>
    </xf>
    <xf numFmtId="0" fontId="2" fillId="0" borderId="22" xfId="0" applyFont="1" applyBorder="1" applyAlignment="1">
      <alignment horizontal="center" vertical="center"/>
    </xf>
    <xf numFmtId="0" fontId="2" fillId="0" borderId="5" xfId="0" applyFont="1" applyBorder="1" applyAlignment="1">
      <alignment horizontal="center" vertical="center"/>
    </xf>
    <xf numFmtId="0" fontId="2" fillId="0" borderId="29" xfId="0" applyFont="1" applyBorder="1" applyAlignment="1">
      <alignment horizontal="center" vertical="center"/>
    </xf>
    <xf numFmtId="0" fontId="1" fillId="0" borderId="9" xfId="0" applyFont="1" applyBorder="1" applyAlignment="1">
      <alignment horizontal="center" vertical="center" wrapText="1"/>
    </xf>
    <xf numFmtId="0" fontId="1" fillId="0" borderId="10" xfId="0" applyFont="1" applyBorder="1" applyAlignment="1">
      <alignment horizontal="center" vertical="center" wrapText="1"/>
    </xf>
    <xf numFmtId="0" fontId="2" fillId="2" borderId="2"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 xfId="0" applyFont="1" applyBorder="1" applyAlignment="1">
      <alignment horizontal="lef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4" xfId="0" applyFont="1" applyFill="1" applyBorder="1" applyAlignment="1">
      <alignment horizontal="left" vertical="center"/>
    </xf>
    <xf numFmtId="0" fontId="2" fillId="2" borderId="30" xfId="0" applyFont="1" applyFill="1" applyBorder="1" applyAlignment="1">
      <alignment horizontal="left" vertical="center" wrapText="1"/>
    </xf>
    <xf numFmtId="0" fontId="2" fillId="2" borderId="21"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18"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51" xfId="0" applyFont="1" applyFill="1" applyBorder="1" applyAlignment="1">
      <alignment horizontal="left" vertical="center" wrapText="1"/>
    </xf>
    <xf numFmtId="0" fontId="2" fillId="0" borderId="13" xfId="0" applyFont="1" applyBorder="1" applyAlignment="1">
      <alignment horizontal="right" vertical="center"/>
    </xf>
    <xf numFmtId="0" fontId="2" fillId="0" borderId="37" xfId="0" applyFont="1" applyBorder="1" applyAlignment="1">
      <alignment horizontal="right" vertical="center"/>
    </xf>
    <xf numFmtId="0" fontId="2" fillId="0" borderId="14" xfId="0" applyFont="1" applyBorder="1" applyAlignment="1">
      <alignment horizontal="right" vertical="center"/>
    </xf>
    <xf numFmtId="0" fontId="1" fillId="0" borderId="15" xfId="0" applyFont="1" applyBorder="1" applyAlignment="1">
      <alignment horizontal="center" vertical="center" wrapText="1"/>
    </xf>
    <xf numFmtId="0" fontId="1" fillId="0" borderId="16" xfId="0" applyFont="1" applyBorder="1" applyAlignment="1">
      <alignment horizontal="center" vertical="center" wrapText="1"/>
    </xf>
    <xf numFmtId="14" fontId="1" fillId="0" borderId="13" xfId="0" applyNumberFormat="1" applyFont="1" applyFill="1" applyBorder="1" applyAlignment="1">
      <alignment horizontal="center" vertical="center" wrapText="1"/>
    </xf>
    <xf numFmtId="0" fontId="1" fillId="0" borderId="14" xfId="0" applyFont="1" applyFill="1" applyBorder="1" applyAlignment="1">
      <alignment horizontal="center" vertical="center" wrapText="1"/>
    </xf>
    <xf numFmtId="0" fontId="1" fillId="0" borderId="25" xfId="0" applyFont="1" applyFill="1" applyBorder="1" applyAlignment="1">
      <alignment horizontal="center" vertical="center"/>
    </xf>
    <xf numFmtId="0" fontId="1" fillId="0" borderId="14" xfId="0" applyFont="1" applyFill="1" applyBorder="1" applyAlignment="1">
      <alignment horizontal="center" vertical="center"/>
    </xf>
    <xf numFmtId="0" fontId="1" fillId="0" borderId="25" xfId="0" applyFont="1" applyFill="1" applyBorder="1" applyAlignment="1">
      <alignment horizontal="center" vertical="center" wrapText="1"/>
    </xf>
    <xf numFmtId="0" fontId="2" fillId="0" borderId="3" xfId="0" applyFont="1" applyBorder="1" applyAlignment="1">
      <alignment horizontal="center" vertical="center" wrapText="1"/>
    </xf>
    <xf numFmtId="0" fontId="2" fillId="0" borderId="26" xfId="0" applyFont="1" applyBorder="1" applyAlignment="1">
      <alignment horizontal="center" vertical="center" wrapText="1"/>
    </xf>
    <xf numFmtId="0" fontId="2" fillId="0" borderId="2" xfId="0" applyFont="1" applyBorder="1" applyAlignment="1">
      <alignment horizontal="center" vertical="center" wrapText="1"/>
    </xf>
    <xf numFmtId="0" fontId="1" fillId="0" borderId="3" xfId="0" applyFont="1" applyBorder="1" applyAlignment="1">
      <alignment horizontal="center" vertical="center"/>
    </xf>
    <xf numFmtId="0" fontId="1" fillId="0" borderId="25" xfId="0" applyFont="1" applyBorder="1" applyAlignment="1">
      <alignment horizontal="center" vertical="center" wrapText="1"/>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2" fillId="0" borderId="3" xfId="0" applyFont="1" applyFill="1" applyBorder="1" applyAlignment="1">
      <alignment horizontal="left" vertical="center"/>
    </xf>
    <xf numFmtId="2" fontId="5" fillId="0" borderId="1" xfId="0" applyNumberFormat="1" applyFont="1" applyBorder="1" applyAlignment="1">
      <alignment horizontal="center" vertical="center" wrapText="1"/>
    </xf>
    <xf numFmtId="2" fontId="5" fillId="0" borderId="1" xfId="0" applyNumberFormat="1" applyFont="1" applyBorder="1" applyAlignment="1">
      <alignment horizontal="center" vertical="center"/>
    </xf>
    <xf numFmtId="0" fontId="0" fillId="0" borderId="3" xfId="0" applyBorder="1" applyAlignment="1">
      <alignment horizontal="left" vertical="center"/>
    </xf>
    <xf numFmtId="0" fontId="0" fillId="0" borderId="4" xfId="0" applyBorder="1" applyAlignment="1">
      <alignment horizontal="left" vertical="center"/>
    </xf>
    <xf numFmtId="0" fontId="5" fillId="0" borderId="55" xfId="0" applyFont="1" applyBorder="1" applyAlignment="1">
      <alignment horizontal="center" vertical="center"/>
    </xf>
    <xf numFmtId="0" fontId="5" fillId="0" borderId="53" xfId="0" applyFont="1" applyBorder="1" applyAlignment="1">
      <alignment horizontal="center" vertical="center"/>
    </xf>
    <xf numFmtId="0" fontId="5" fillId="0" borderId="13" xfId="0" applyFont="1" applyBorder="1" applyAlignment="1">
      <alignment horizontal="center" vertical="center"/>
    </xf>
    <xf numFmtId="0" fontId="5" fillId="0" borderId="14" xfId="0" applyFont="1" applyBorder="1" applyAlignment="1">
      <alignment horizontal="center" vertical="center"/>
    </xf>
    <xf numFmtId="0" fontId="5" fillId="0" borderId="50" xfId="0" applyFont="1" applyBorder="1" applyAlignment="1">
      <alignment horizontal="center" vertical="center"/>
    </xf>
    <xf numFmtId="0" fontId="5" fillId="0" borderId="52" xfId="0" applyFont="1" applyBorder="1" applyAlignment="1">
      <alignment horizontal="center" vertical="center"/>
    </xf>
    <xf numFmtId="1" fontId="10" fillId="0" borderId="39" xfId="1" applyNumberFormat="1" applyFont="1" applyBorder="1" applyAlignment="1">
      <alignment horizontal="left"/>
    </xf>
    <xf numFmtId="0" fontId="10" fillId="0" borderId="19" xfId="1" applyFont="1" applyBorder="1" applyAlignment="1">
      <alignment horizontal="left"/>
    </xf>
    <xf numFmtId="0" fontId="10" fillId="0" borderId="19" xfId="1" applyBorder="1" applyAlignment="1">
      <alignment horizontal="left"/>
    </xf>
    <xf numFmtId="0" fontId="10" fillId="0" borderId="20" xfId="1" applyBorder="1" applyAlignment="1">
      <alignment horizontal="left"/>
    </xf>
    <xf numFmtId="0" fontId="11" fillId="0" borderId="30" xfId="1" applyFont="1" applyFill="1" applyBorder="1" applyAlignment="1">
      <alignment horizontal="center" vertical="center"/>
    </xf>
    <xf numFmtId="0" fontId="11" fillId="0" borderId="21" xfId="1" applyFont="1" applyFill="1" applyBorder="1" applyAlignment="1">
      <alignment horizontal="center" vertical="center"/>
    </xf>
    <xf numFmtId="0" fontId="11" fillId="0" borderId="27" xfId="1" applyFont="1" applyFill="1" applyBorder="1" applyAlignment="1">
      <alignment horizontal="center" vertical="center"/>
    </xf>
    <xf numFmtId="0" fontId="11" fillId="0" borderId="31" xfId="1" applyFont="1" applyFill="1" applyBorder="1" applyAlignment="1">
      <alignment horizontal="center" vertical="center"/>
    </xf>
    <xf numFmtId="0" fontId="11" fillId="0" borderId="0" xfId="1" applyFont="1" applyFill="1" applyBorder="1" applyAlignment="1">
      <alignment horizontal="center" vertical="center"/>
    </xf>
    <xf numFmtId="0" fontId="11" fillId="0" borderId="28" xfId="1" applyFont="1" applyFill="1" applyBorder="1" applyAlignment="1">
      <alignment horizontal="center" vertical="center"/>
    </xf>
    <xf numFmtId="0" fontId="11" fillId="0" borderId="22" xfId="1" applyFont="1" applyFill="1" applyBorder="1" applyAlignment="1">
      <alignment horizontal="center" vertical="center"/>
    </xf>
    <xf numFmtId="0" fontId="11" fillId="0" borderId="5" xfId="1" applyFont="1" applyFill="1" applyBorder="1" applyAlignment="1">
      <alignment horizontal="center" vertical="center"/>
    </xf>
    <xf numFmtId="0" fontId="11" fillId="0" borderId="29" xfId="1" applyFont="1" applyFill="1" applyBorder="1" applyAlignment="1">
      <alignment horizontal="center" vertical="center"/>
    </xf>
    <xf numFmtId="0" fontId="23" fillId="0" borderId="1" xfId="1" applyFont="1" applyBorder="1" applyAlignment="1">
      <alignment horizontal="left"/>
    </xf>
    <xf numFmtId="0" fontId="13" fillId="0" borderId="32" xfId="1" applyFont="1" applyBorder="1" applyAlignment="1">
      <alignment horizontal="center" vertical="center"/>
    </xf>
    <xf numFmtId="0" fontId="13" fillId="0" borderId="3" xfId="1" applyFont="1" applyBorder="1" applyAlignment="1">
      <alignment horizontal="center" vertical="center"/>
    </xf>
    <xf numFmtId="0" fontId="13" fillId="0" borderId="33" xfId="1" applyFont="1" applyBorder="1" applyAlignment="1">
      <alignment horizontal="center" vertical="center"/>
    </xf>
    <xf numFmtId="1" fontId="12" fillId="5" borderId="32" xfId="1" applyNumberFormat="1" applyFont="1" applyFill="1" applyBorder="1" applyAlignment="1">
      <alignment horizontal="left"/>
    </xf>
    <xf numFmtId="1" fontId="12" fillId="5" borderId="3" xfId="1" applyNumberFormat="1" applyFont="1" applyFill="1" applyBorder="1" applyAlignment="1">
      <alignment horizontal="left"/>
    </xf>
    <xf numFmtId="1" fontId="12" fillId="5" borderId="33" xfId="1" applyNumberFormat="1" applyFont="1" applyFill="1" applyBorder="1" applyAlignment="1">
      <alignment horizontal="left"/>
    </xf>
    <xf numFmtId="1" fontId="10" fillId="0" borderId="23" xfId="1" applyNumberFormat="1" applyFont="1" applyBorder="1" applyAlignment="1">
      <alignment horizontal="left"/>
    </xf>
    <xf numFmtId="0" fontId="10" fillId="0" borderId="36" xfId="1" applyFont="1" applyBorder="1" applyAlignment="1">
      <alignment horizontal="left"/>
    </xf>
    <xf numFmtId="0" fontId="10" fillId="0" borderId="36" xfId="1" applyBorder="1" applyAlignment="1">
      <alignment horizontal="left"/>
    </xf>
    <xf numFmtId="0" fontId="10" fillId="0" borderId="24" xfId="1" applyBorder="1" applyAlignment="1">
      <alignment horizontal="left"/>
    </xf>
    <xf numFmtId="1" fontId="10" fillId="0" borderId="25" xfId="1" applyNumberFormat="1" applyFont="1" applyBorder="1" applyAlignment="1">
      <alignment horizontal="left"/>
    </xf>
    <xf numFmtId="0" fontId="10" fillId="0" borderId="37" xfId="1" applyFont="1" applyBorder="1" applyAlignment="1">
      <alignment horizontal="left"/>
    </xf>
    <xf numFmtId="0" fontId="10" fillId="0" borderId="37" xfId="1" applyBorder="1" applyAlignment="1">
      <alignment horizontal="left"/>
    </xf>
    <xf numFmtId="0" fontId="10" fillId="0" borderId="14" xfId="1" applyBorder="1" applyAlignment="1">
      <alignment horizontal="left"/>
    </xf>
    <xf numFmtId="1" fontId="10" fillId="0" borderId="32" xfId="1" applyNumberFormat="1" applyFont="1" applyBorder="1" applyAlignment="1">
      <alignment horizontal="left"/>
    </xf>
    <xf numFmtId="0" fontId="10" fillId="0" borderId="3" xfId="1" applyFont="1" applyBorder="1" applyAlignment="1">
      <alignment horizontal="left"/>
    </xf>
    <xf numFmtId="0" fontId="10" fillId="0" borderId="3" xfId="1" applyBorder="1" applyAlignment="1">
      <alignment horizontal="left"/>
    </xf>
    <xf numFmtId="0" fontId="10" fillId="0" borderId="33" xfId="1" applyBorder="1" applyAlignment="1">
      <alignment horizontal="left"/>
    </xf>
    <xf numFmtId="0" fontId="12" fillId="5" borderId="3" xfId="1" applyFont="1" applyFill="1" applyBorder="1" applyAlignment="1">
      <alignment horizontal="left"/>
    </xf>
    <xf numFmtId="0" fontId="10" fillId="5" borderId="3" xfId="1" applyFill="1" applyBorder="1" applyAlignment="1">
      <alignment horizontal="left"/>
    </xf>
    <xf numFmtId="0" fontId="10" fillId="5" borderId="33" xfId="1" applyFill="1" applyBorder="1" applyAlignment="1">
      <alignment horizontal="left"/>
    </xf>
    <xf numFmtId="1" fontId="10" fillId="0" borderId="36" xfId="1" applyNumberFormat="1" applyFont="1" applyBorder="1" applyAlignment="1">
      <alignment horizontal="left"/>
    </xf>
    <xf numFmtId="1" fontId="10" fillId="0" borderId="37" xfId="1" applyNumberFormat="1" applyFont="1" applyBorder="1" applyAlignment="1">
      <alignment horizontal="left"/>
    </xf>
    <xf numFmtId="0" fontId="21" fillId="0" borderId="2" xfId="1" applyFont="1" applyBorder="1" applyAlignment="1">
      <alignment horizontal="center" vertical="center" wrapText="1"/>
    </xf>
    <xf numFmtId="0" fontId="21" fillId="0" borderId="3" xfId="1" applyFont="1" applyBorder="1" applyAlignment="1">
      <alignment horizontal="center" vertical="center" wrapText="1"/>
    </xf>
    <xf numFmtId="0" fontId="21" fillId="0" borderId="4" xfId="1" applyFont="1" applyBorder="1" applyAlignment="1">
      <alignment horizontal="center" vertical="center" wrapText="1"/>
    </xf>
    <xf numFmtId="0" fontId="10" fillId="0" borderId="30" xfId="1" applyBorder="1" applyAlignment="1">
      <alignment horizontal="center"/>
    </xf>
    <xf numFmtId="0" fontId="10" fillId="0" borderId="21" xfId="1" applyBorder="1" applyAlignment="1">
      <alignment horizontal="center"/>
    </xf>
    <xf numFmtId="0" fontId="10" fillId="0" borderId="27" xfId="1" applyBorder="1" applyAlignment="1">
      <alignment horizontal="center"/>
    </xf>
    <xf numFmtId="0" fontId="10" fillId="0" borderId="31" xfId="1" applyBorder="1" applyAlignment="1">
      <alignment horizontal="center"/>
    </xf>
    <xf numFmtId="0" fontId="10" fillId="0" borderId="0" xfId="1" applyBorder="1" applyAlignment="1">
      <alignment horizontal="center"/>
    </xf>
    <xf numFmtId="0" fontId="10" fillId="0" borderId="28" xfId="1" applyBorder="1" applyAlignment="1">
      <alignment horizontal="center"/>
    </xf>
    <xf numFmtId="0" fontId="10" fillId="0" borderId="22" xfId="1" applyBorder="1" applyAlignment="1">
      <alignment horizontal="center"/>
    </xf>
    <xf numFmtId="0" fontId="10" fillId="0" borderId="5" xfId="1" applyBorder="1" applyAlignment="1">
      <alignment horizontal="center"/>
    </xf>
    <xf numFmtId="0" fontId="10" fillId="0" borderId="29" xfId="1" applyBorder="1" applyAlignment="1">
      <alignment horizontal="center"/>
    </xf>
    <xf numFmtId="0" fontId="12" fillId="0" borderId="1" xfId="1" applyNumberFormat="1" applyFont="1" applyFill="1" applyBorder="1" applyAlignment="1">
      <alignment horizontal="center" vertical="center"/>
    </xf>
    <xf numFmtId="10" fontId="12" fillId="0" borderId="1" xfId="1" applyNumberFormat="1" applyFont="1" applyFill="1" applyBorder="1" applyAlignment="1">
      <alignment horizontal="center" vertical="center" wrapText="1"/>
    </xf>
    <xf numFmtId="10" fontId="12" fillId="0" borderId="1" xfId="1" applyNumberFormat="1" applyFont="1" applyFill="1" applyBorder="1" applyAlignment="1">
      <alignment horizontal="center" vertical="center"/>
    </xf>
    <xf numFmtId="0" fontId="10" fillId="0" borderId="22" xfId="1" applyFont="1" applyFill="1" applyBorder="1" applyAlignment="1">
      <alignment horizontal="left"/>
    </xf>
    <xf numFmtId="0" fontId="10" fillId="0" borderId="5" xfId="1" applyFont="1" applyFill="1" applyBorder="1" applyAlignment="1">
      <alignment horizontal="left"/>
    </xf>
    <xf numFmtId="0" fontId="10" fillId="0" borderId="29" xfId="1" applyFont="1" applyFill="1" applyBorder="1" applyAlignment="1">
      <alignment horizontal="left"/>
    </xf>
    <xf numFmtId="0" fontId="10" fillId="0" borderId="2" xfId="1" applyFont="1" applyFill="1" applyBorder="1" applyAlignment="1">
      <alignment horizontal="left" vertical="center" wrapText="1"/>
    </xf>
    <xf numFmtId="0" fontId="10" fillId="0" borderId="3" xfId="1" applyFont="1" applyFill="1" applyBorder="1" applyAlignment="1">
      <alignment horizontal="left" vertical="center" wrapText="1"/>
    </xf>
    <xf numFmtId="0" fontId="10" fillId="0" borderId="4" xfId="1" applyFont="1" applyFill="1" applyBorder="1" applyAlignment="1">
      <alignment horizontal="left" vertical="center" wrapText="1"/>
    </xf>
    <xf numFmtId="0" fontId="18" fillId="5" borderId="2" xfId="1" applyFont="1" applyFill="1" applyBorder="1" applyAlignment="1">
      <alignment horizontal="center" vertical="center" wrapText="1"/>
    </xf>
    <xf numFmtId="0" fontId="18" fillId="5" borderId="3" xfId="1" applyFont="1" applyFill="1" applyBorder="1" applyAlignment="1">
      <alignment horizontal="center" vertical="center" wrapText="1"/>
    </xf>
    <xf numFmtId="0" fontId="18" fillId="5" borderId="4" xfId="1" applyFont="1" applyFill="1" applyBorder="1" applyAlignment="1">
      <alignment horizontal="center" vertical="center" wrapText="1"/>
    </xf>
    <xf numFmtId="0" fontId="13" fillId="0" borderId="2" xfId="1" applyFont="1" applyBorder="1" applyAlignment="1">
      <alignment horizontal="center"/>
    </xf>
    <xf numFmtId="0" fontId="13" fillId="0" borderId="3" xfId="1" applyFont="1" applyBorder="1" applyAlignment="1">
      <alignment horizontal="center"/>
    </xf>
    <xf numFmtId="0" fontId="13" fillId="0" borderId="4" xfId="1" applyFont="1" applyBorder="1" applyAlignment="1">
      <alignment horizontal="center"/>
    </xf>
    <xf numFmtId="1" fontId="12" fillId="0" borderId="22" xfId="1" applyNumberFormat="1" applyFont="1" applyBorder="1" applyAlignment="1">
      <alignment horizontal="center" vertical="center"/>
    </xf>
    <xf numFmtId="1" fontId="12" fillId="0" borderId="5" xfId="1" applyNumberFormat="1" applyFont="1" applyBorder="1" applyAlignment="1">
      <alignment horizontal="center" vertical="center"/>
    </xf>
    <xf numFmtId="1" fontId="12" fillId="0" borderId="29" xfId="1" applyNumberFormat="1" applyFont="1" applyBorder="1" applyAlignment="1">
      <alignment horizontal="center" vertical="center"/>
    </xf>
  </cellXfs>
  <cellStyles count="6">
    <cellStyle name="Hiperlink" xfId="5" builtinId="8"/>
    <cellStyle name="Moeda 2 2" xfId="4"/>
    <cellStyle name="Normal" xfId="0" builtinId="0"/>
    <cellStyle name="Normal 2 2 2" xfId="1"/>
    <cellStyle name="Normal 3 2" xfId="3"/>
    <cellStyle name="Porcentagem 2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7</xdr:col>
      <xdr:colOff>23054</xdr:colOff>
      <xdr:row>11</xdr:row>
      <xdr:rowOff>15022</xdr:rowOff>
    </xdr:from>
    <xdr:to>
      <xdr:col>7</xdr:col>
      <xdr:colOff>1004888</xdr:colOff>
      <xdr:row>11</xdr:row>
      <xdr:rowOff>157164</xdr:rowOff>
    </xdr:to>
    <xdr:sp macro="" textlink="">
      <xdr:nvSpPr>
        <xdr:cNvPr id="2" name="Seta para a esquerda 1">
          <a:extLst>
            <a:ext uri="{FF2B5EF4-FFF2-40B4-BE49-F238E27FC236}">
              <a16:creationId xmlns:a16="http://schemas.microsoft.com/office/drawing/2014/main" id="{00000000-0008-0000-0500-000015000000}"/>
            </a:ext>
          </a:extLst>
        </xdr:cNvPr>
        <xdr:cNvSpPr/>
      </xdr:nvSpPr>
      <xdr:spPr>
        <a:xfrm>
          <a:off x="8538404" y="2320072"/>
          <a:ext cx="981834" cy="142142"/>
        </a:xfrm>
        <a:prstGeom prst="leftArrow">
          <a:avLst/>
        </a:prstGeom>
        <a:solidFill>
          <a:sysClr val="window" lastClr="FFFFFF"/>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endParaRPr lang="pt-BR"/>
        </a:p>
      </xdr:txBody>
    </xdr:sp>
    <xdr:clientData/>
  </xdr:twoCellAnchor>
  <xdr:twoCellAnchor>
    <xdr:from>
      <xdr:col>7</xdr:col>
      <xdr:colOff>21773</xdr:colOff>
      <xdr:row>12</xdr:row>
      <xdr:rowOff>20516</xdr:rowOff>
    </xdr:from>
    <xdr:to>
      <xdr:col>7</xdr:col>
      <xdr:colOff>1003607</xdr:colOff>
      <xdr:row>12</xdr:row>
      <xdr:rowOff>159727</xdr:rowOff>
    </xdr:to>
    <xdr:sp macro="" textlink="">
      <xdr:nvSpPr>
        <xdr:cNvPr id="3" name="Seta para a esquerda 2">
          <a:extLst>
            <a:ext uri="{FF2B5EF4-FFF2-40B4-BE49-F238E27FC236}">
              <a16:creationId xmlns:a16="http://schemas.microsoft.com/office/drawing/2014/main" id="{00000000-0008-0000-0500-000016000000}"/>
            </a:ext>
          </a:extLst>
        </xdr:cNvPr>
        <xdr:cNvSpPr/>
      </xdr:nvSpPr>
      <xdr:spPr>
        <a:xfrm>
          <a:off x="8537123" y="2497016"/>
          <a:ext cx="981834" cy="139211"/>
        </a:xfrm>
        <a:prstGeom prst="leftArrow">
          <a:avLst/>
        </a:prstGeom>
        <a:solidFill>
          <a:sysClr val="window" lastClr="FFFFFF"/>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endParaRPr lang="pt-BR"/>
        </a:p>
      </xdr:txBody>
    </xdr:sp>
    <xdr:clientData/>
  </xdr:twoCellAnchor>
  <xdr:twoCellAnchor>
    <xdr:from>
      <xdr:col>7</xdr:col>
      <xdr:colOff>22505</xdr:colOff>
      <xdr:row>13</xdr:row>
      <xdr:rowOff>31324</xdr:rowOff>
    </xdr:from>
    <xdr:to>
      <xdr:col>7</xdr:col>
      <xdr:colOff>1004339</xdr:colOff>
      <xdr:row>14</xdr:row>
      <xdr:rowOff>1202</xdr:rowOff>
    </xdr:to>
    <xdr:sp macro="" textlink="">
      <xdr:nvSpPr>
        <xdr:cNvPr id="4" name="Seta para a esquerda 3">
          <a:extLst>
            <a:ext uri="{FF2B5EF4-FFF2-40B4-BE49-F238E27FC236}">
              <a16:creationId xmlns:a16="http://schemas.microsoft.com/office/drawing/2014/main" id="{00000000-0008-0000-0500-000017000000}"/>
            </a:ext>
          </a:extLst>
        </xdr:cNvPr>
        <xdr:cNvSpPr/>
      </xdr:nvSpPr>
      <xdr:spPr>
        <a:xfrm>
          <a:off x="8537855" y="2679274"/>
          <a:ext cx="981834" cy="141328"/>
        </a:xfrm>
        <a:prstGeom prst="leftArrow">
          <a:avLst/>
        </a:prstGeom>
        <a:solidFill>
          <a:sysClr val="window" lastClr="FFFFFF"/>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r>
            <a:rPr lang="pt-BR"/>
            <a:t>co</a:t>
          </a:r>
        </a:p>
      </xdr:txBody>
    </xdr:sp>
    <xdr:clientData/>
  </xdr:twoCellAnchor>
  <xdr:twoCellAnchor>
    <xdr:from>
      <xdr:col>7</xdr:col>
      <xdr:colOff>23788</xdr:colOff>
      <xdr:row>16</xdr:row>
      <xdr:rowOff>10259</xdr:rowOff>
    </xdr:from>
    <xdr:to>
      <xdr:col>7</xdr:col>
      <xdr:colOff>1005622</xdr:colOff>
      <xdr:row>16</xdr:row>
      <xdr:rowOff>149470</xdr:rowOff>
    </xdr:to>
    <xdr:sp macro="" textlink="">
      <xdr:nvSpPr>
        <xdr:cNvPr id="5" name="Seta para a esquerda 4">
          <a:extLst>
            <a:ext uri="{FF2B5EF4-FFF2-40B4-BE49-F238E27FC236}">
              <a16:creationId xmlns:a16="http://schemas.microsoft.com/office/drawing/2014/main" id="{00000000-0008-0000-0500-000018000000}"/>
            </a:ext>
          </a:extLst>
        </xdr:cNvPr>
        <xdr:cNvSpPr/>
      </xdr:nvSpPr>
      <xdr:spPr>
        <a:xfrm>
          <a:off x="8539138" y="3172559"/>
          <a:ext cx="981834" cy="139211"/>
        </a:xfrm>
        <a:prstGeom prst="leftArrow">
          <a:avLst/>
        </a:prstGeom>
        <a:solidFill>
          <a:sysClr val="window" lastClr="FFFFFF"/>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endParaRPr lang="pt-BR"/>
        </a:p>
      </xdr:txBody>
    </xdr:sp>
    <xdr:clientData/>
  </xdr:twoCellAnchor>
  <xdr:twoCellAnchor>
    <xdr:from>
      <xdr:col>7</xdr:col>
      <xdr:colOff>21165</xdr:colOff>
      <xdr:row>14</xdr:row>
      <xdr:rowOff>21166</xdr:rowOff>
    </xdr:from>
    <xdr:to>
      <xdr:col>7</xdr:col>
      <xdr:colOff>1002999</xdr:colOff>
      <xdr:row>14</xdr:row>
      <xdr:rowOff>160377</xdr:rowOff>
    </xdr:to>
    <xdr:sp macro="" textlink="">
      <xdr:nvSpPr>
        <xdr:cNvPr id="6" name="Seta para a esquerda 5">
          <a:extLst>
            <a:ext uri="{FF2B5EF4-FFF2-40B4-BE49-F238E27FC236}">
              <a16:creationId xmlns:a16="http://schemas.microsoft.com/office/drawing/2014/main" id="{00000000-0008-0000-0500-000019000000}"/>
            </a:ext>
          </a:extLst>
        </xdr:cNvPr>
        <xdr:cNvSpPr/>
      </xdr:nvSpPr>
      <xdr:spPr>
        <a:xfrm>
          <a:off x="8536515" y="2840566"/>
          <a:ext cx="981834" cy="139211"/>
        </a:xfrm>
        <a:prstGeom prst="leftArrow">
          <a:avLst/>
        </a:prstGeom>
        <a:solidFill>
          <a:sysClr val="window" lastClr="FFFFFF"/>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r>
            <a:rPr lang="pt-BR"/>
            <a:t>co</a:t>
          </a:r>
        </a:p>
      </xdr:txBody>
    </xdr:sp>
    <xdr:clientData/>
  </xdr:twoCellAnchor>
  <xdr:oneCellAnchor>
    <xdr:from>
      <xdr:col>2</xdr:col>
      <xdr:colOff>1394809</xdr:colOff>
      <xdr:row>29</xdr:row>
      <xdr:rowOff>15875</xdr:rowOff>
    </xdr:from>
    <xdr:ext cx="3345468" cy="441211"/>
    <mc:AlternateContent xmlns:mc="http://schemas.openxmlformats.org/markup-compatibility/2006" xmlns:a14="http://schemas.microsoft.com/office/drawing/2010/main">
      <mc:Choice Requires="a14">
        <xdr:sp macro="" textlink="">
          <xdr:nvSpPr>
            <xdr:cNvPr id="7" name="CaixaDeTexto 6">
              <a:extLst>
                <a:ext uri="{FF2B5EF4-FFF2-40B4-BE49-F238E27FC236}">
                  <a16:creationId xmlns:a16="http://schemas.microsoft.com/office/drawing/2014/main" id="{00000000-0008-0000-0500-000002000000}"/>
                </a:ext>
              </a:extLst>
            </xdr:cNvPr>
            <xdr:cNvSpPr txBox="1"/>
          </xdr:nvSpPr>
          <xdr:spPr>
            <a:xfrm>
              <a:off x="2709259" y="5816600"/>
              <a:ext cx="3345468" cy="44121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pt-BR" sz="1800" i="0">
                  <a:latin typeface="Arial" panose="020B0604020202020204" pitchFamily="34" charset="0"/>
                  <a:cs typeface="Arial" panose="020B0604020202020204" pitchFamily="34" charset="0"/>
                </a:rPr>
                <a:t>BDI</a:t>
              </a:r>
              <a14:m>
                <m:oMath xmlns:m="http://schemas.openxmlformats.org/officeDocument/2006/math">
                  <m:r>
                    <a:rPr lang="pt-BR" sz="1800" i="0">
                      <a:latin typeface="Cambria Math" panose="02040503050406030204" pitchFamily="18" charset="0"/>
                    </a:rPr>
                    <m:t>=</m:t>
                  </m:r>
                  <m:f>
                    <m:fPr>
                      <m:ctrlPr>
                        <a:rPr lang="pt-BR" sz="1800" i="1">
                          <a:latin typeface="Cambria Math" panose="02040503050406030204" pitchFamily="18" charset="0"/>
                        </a:rPr>
                      </m:ctrlPr>
                    </m:fPr>
                    <m:num>
                      <m:r>
                        <a:rPr lang="pt-BR" sz="1800" b="0" i="0">
                          <a:latin typeface="Cambria Math" panose="02040503050406030204" pitchFamily="18" charset="0"/>
                        </a:rPr>
                        <m:t>(1+</m:t>
                      </m:r>
                      <m:r>
                        <m:rPr>
                          <m:sty m:val="p"/>
                        </m:rPr>
                        <a:rPr lang="pt-BR" sz="1800" b="0" i="0">
                          <a:latin typeface="Cambria Math" panose="02040503050406030204" pitchFamily="18" charset="0"/>
                        </a:rPr>
                        <m:t>AC</m:t>
                      </m:r>
                      <m:r>
                        <a:rPr lang="pt-BR" sz="1800" b="0" i="0">
                          <a:latin typeface="Cambria Math" panose="02040503050406030204" pitchFamily="18" charset="0"/>
                        </a:rPr>
                        <m:t>+</m:t>
                      </m:r>
                      <m:r>
                        <m:rPr>
                          <m:sty m:val="p"/>
                        </m:rPr>
                        <a:rPr lang="pt-BR" sz="1800" b="0" i="0">
                          <a:latin typeface="Cambria Math" panose="02040503050406030204" pitchFamily="18" charset="0"/>
                        </a:rPr>
                        <m:t>R</m:t>
                      </m:r>
                      <m:r>
                        <a:rPr lang="pt-BR" sz="1800" b="0" i="0">
                          <a:latin typeface="Cambria Math" panose="02040503050406030204" pitchFamily="18" charset="0"/>
                        </a:rPr>
                        <m:t>+</m:t>
                      </m:r>
                      <m:r>
                        <m:rPr>
                          <m:sty m:val="p"/>
                        </m:rPr>
                        <a:rPr lang="pt-BR" sz="1800" b="0" i="0">
                          <a:latin typeface="Cambria Math" panose="02040503050406030204" pitchFamily="18" charset="0"/>
                        </a:rPr>
                        <m:t>S</m:t>
                      </m:r>
                      <m:r>
                        <a:rPr lang="pt-BR" sz="1800" b="0" i="0">
                          <a:latin typeface="Cambria Math" panose="02040503050406030204" pitchFamily="18" charset="0"/>
                        </a:rPr>
                        <m:t>+</m:t>
                      </m:r>
                      <m:r>
                        <m:rPr>
                          <m:sty m:val="p"/>
                        </m:rPr>
                        <a:rPr lang="pt-BR" sz="1800" b="0" i="0">
                          <a:latin typeface="Cambria Math" panose="02040503050406030204" pitchFamily="18" charset="0"/>
                        </a:rPr>
                        <m:t>G</m:t>
                      </m:r>
                      <m:r>
                        <a:rPr lang="pt-BR" sz="1800" b="0" i="0">
                          <a:latin typeface="Cambria Math" panose="02040503050406030204" pitchFamily="18" charset="0"/>
                        </a:rPr>
                        <m:t>)(1+</m:t>
                      </m:r>
                      <m:r>
                        <m:rPr>
                          <m:sty m:val="p"/>
                        </m:rPr>
                        <a:rPr lang="pt-BR" sz="1800" b="0" i="0">
                          <a:latin typeface="Cambria Math" panose="02040503050406030204" pitchFamily="18" charset="0"/>
                        </a:rPr>
                        <m:t>DF</m:t>
                      </m:r>
                      <m:r>
                        <a:rPr lang="pt-BR" sz="1800" b="0" i="0">
                          <a:latin typeface="Cambria Math" panose="02040503050406030204" pitchFamily="18" charset="0"/>
                        </a:rPr>
                        <m:t>)(1+</m:t>
                      </m:r>
                      <m:r>
                        <m:rPr>
                          <m:sty m:val="p"/>
                        </m:rPr>
                        <a:rPr lang="pt-BR" sz="1800" b="0" i="0">
                          <a:latin typeface="Cambria Math" panose="02040503050406030204" pitchFamily="18" charset="0"/>
                        </a:rPr>
                        <m:t>L</m:t>
                      </m:r>
                      <m:r>
                        <a:rPr lang="pt-BR" sz="1800" b="0" i="0">
                          <a:latin typeface="Cambria Math" panose="02040503050406030204" pitchFamily="18" charset="0"/>
                        </a:rPr>
                        <m:t>)</m:t>
                      </m:r>
                    </m:num>
                    <m:den>
                      <m:r>
                        <a:rPr lang="pt-BR" sz="1800" b="0" i="0">
                          <a:latin typeface="Cambria Math" panose="02040503050406030204" pitchFamily="18" charset="0"/>
                        </a:rPr>
                        <m:t>(1−</m:t>
                      </m:r>
                      <m:r>
                        <m:rPr>
                          <m:sty m:val="p"/>
                        </m:rPr>
                        <a:rPr lang="pt-BR" sz="1800" b="0" i="0">
                          <a:latin typeface="Cambria Math" panose="02040503050406030204" pitchFamily="18" charset="0"/>
                        </a:rPr>
                        <m:t>I</m:t>
                      </m:r>
                      <m:r>
                        <a:rPr lang="pt-BR" sz="1800" b="0" i="0">
                          <a:latin typeface="Cambria Math" panose="02040503050406030204" pitchFamily="18" charset="0"/>
                        </a:rPr>
                        <m:t>)</m:t>
                      </m:r>
                    </m:den>
                  </m:f>
                  <m:r>
                    <a:rPr lang="pt-BR" sz="1800" b="0" i="0">
                      <a:latin typeface="Cambria Math" panose="02040503050406030204" pitchFamily="18" charset="0"/>
                    </a:rPr>
                    <m:t>−1</m:t>
                  </m:r>
                </m:oMath>
              </a14:m>
              <a:endParaRPr lang="pt-BR" sz="1800" i="0">
                <a:latin typeface="Arial" panose="020B0604020202020204" pitchFamily="34" charset="0"/>
                <a:cs typeface="Arial" panose="020B0604020202020204" pitchFamily="34" charset="0"/>
              </a:endParaRPr>
            </a:p>
          </xdr:txBody>
        </xdr:sp>
      </mc:Choice>
      <mc:Fallback xmlns="">
        <xdr:sp macro="" textlink="">
          <xdr:nvSpPr>
            <xdr:cNvPr id="7" name="CaixaDeTexto 6">
              <a:extLst>
                <a:ext uri="{FF2B5EF4-FFF2-40B4-BE49-F238E27FC236}">
                  <a16:creationId xmlns="" xmlns:a16="http://schemas.microsoft.com/office/drawing/2014/main" xmlns:a14="http://schemas.microsoft.com/office/drawing/2010/main" id="{00000000-0008-0000-0500-000002000000}"/>
                </a:ext>
              </a:extLst>
            </xdr:cNvPr>
            <xdr:cNvSpPr txBox="1"/>
          </xdr:nvSpPr>
          <xdr:spPr>
            <a:xfrm>
              <a:off x="2709259" y="5816600"/>
              <a:ext cx="3345468" cy="44121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pt-BR" sz="1800" i="0">
                  <a:latin typeface="Arial" panose="020B0604020202020204" pitchFamily="34" charset="0"/>
                  <a:cs typeface="Arial" panose="020B0604020202020204" pitchFamily="34" charset="0"/>
                </a:rPr>
                <a:t>BDI</a:t>
              </a:r>
              <a:r>
                <a:rPr lang="pt-BR" sz="1800" i="0">
                  <a:latin typeface="Cambria Math" panose="02040503050406030204" pitchFamily="18" charset="0"/>
                </a:rPr>
                <a:t>=(</a:t>
              </a:r>
              <a:r>
                <a:rPr lang="pt-BR" sz="1800" b="0" i="0">
                  <a:latin typeface="Cambria Math" panose="02040503050406030204" pitchFamily="18" charset="0"/>
                </a:rPr>
                <a:t>(1+AC+R+S+G)(1+DF)(1+L))/((1−I))−1</a:t>
              </a:r>
              <a:endParaRPr lang="pt-BR" sz="1800" i="0">
                <a:latin typeface="Arial" panose="020B0604020202020204" pitchFamily="34" charset="0"/>
                <a:cs typeface="Arial" panose="020B0604020202020204" pitchFamily="34" charset="0"/>
              </a:endParaRPr>
            </a:p>
          </xdr:txBody>
        </xdr:sp>
      </mc:Fallback>
    </mc:AlternateContent>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PC\01%20-%20PARTICULAR\01%20-%20PROJETOS,%20OR&#199;AMENTOS\P1\Senar\2%20-%20NOVA%20BANDEIRANTES\10%20-%20PLANILHA%20OR&#199;AMENT&#193;RIA\SINAPI\SINAPI%20MAR22\SINAPI_Custo_Ref_Composicoes_Analitico_MT_202203_Desonerado.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PC\01%20-%20PARTICULAR\01%20-%20PROJETOS,%20OR&#199;AMENTOS\P1\Senar\2%20-%20NOVA%20BANDEIRANTES\10%20-%20PLANILHA%20OR&#199;AMENT&#193;RIA\SINAPI\SINAPI%20MAR22\SINAPI_Custo_Ref_Composicoes_Sintetico_MT_202203_Desonerado.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l. Analítico"/>
      <sheetName val="Incidência AS"/>
    </sheetNames>
    <sheetDataSet>
      <sheetData sheetId="0">
        <row r="32070">
          <cell r="F32070">
            <v>65</v>
          </cell>
        </row>
        <row r="32071">
          <cell r="F32071">
            <v>813</v>
          </cell>
        </row>
        <row r="32072">
          <cell r="F32072">
            <v>3529</v>
          </cell>
        </row>
        <row r="32073">
          <cell r="F32073">
            <v>3540</v>
          </cell>
        </row>
        <row r="32074">
          <cell r="F32074">
            <v>6016</v>
          </cell>
        </row>
        <row r="32075">
          <cell r="F32075">
            <v>9868</v>
          </cell>
        </row>
        <row r="32076">
          <cell r="F32076">
            <v>9875</v>
          </cell>
        </row>
        <row r="32077">
          <cell r="F32077">
            <v>20080</v>
          </cell>
        </row>
        <row r="32078">
          <cell r="F32078">
            <v>20083</v>
          </cell>
        </row>
        <row r="32079">
          <cell r="F32079">
            <v>38383</v>
          </cell>
        </row>
        <row r="32080">
          <cell r="F32080">
            <v>88248</v>
          </cell>
        </row>
        <row r="32081">
          <cell r="F32081">
            <v>88267</v>
          </cell>
        </row>
      </sheetData>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ilhanull"/>
    </sheetNames>
    <sheetDataSet>
      <sheetData sheetId="0">
        <row r="6">
          <cell r="A6">
            <v>97141</v>
          </cell>
          <cell r="B6" t="str">
            <v>ASSENTAMENTO DE TUBO DE FERRO FUNDIDO PARA REDE DE ÁGUA, DN 80 MM, JUNTA ELÁSTICA, INSTALADO EM LOCAL COM NÍVEL ALTO DE INTERFERÊNCIAS (NÃO INCLUI FORNECIMENTO). AF_11/2017</v>
          </cell>
          <cell r="D6">
            <v>97141</v>
          </cell>
          <cell r="E6">
            <v>6.43</v>
          </cell>
        </row>
        <row r="7">
          <cell r="A7">
            <v>97142</v>
          </cell>
          <cell r="B7" t="str">
            <v>ASSENTAMENTO DE TUBO DE FERRO FUNDIDO PARA REDE DE ÁGUA, DN 100 MM, JUNTA ELÁSTICA, INSTALADO EM LOCAL COM NÍVEL ALTO DE INTERFERÊNCIAS (NÃO INCLUI FORNECIMENTO). AF_11/2017</v>
          </cell>
          <cell r="D7">
            <v>97142</v>
          </cell>
          <cell r="E7">
            <v>7.16</v>
          </cell>
        </row>
        <row r="8">
          <cell r="A8">
            <v>97143</v>
          </cell>
          <cell r="B8" t="str">
            <v>ASSENTAMENTO DE TUBO DE FERRO FUNDIDO PARA REDE DE ÁGUA, DN 150 MM, JUNTA ELÁSTICA, INSTALADO EM LOCAL COM NÍVEL ALTO DE INTERFERÊNCIAS (NÃO INCLUI FORNECIMENTO). AF_11/2017</v>
          </cell>
          <cell r="D8">
            <v>97143</v>
          </cell>
          <cell r="E8">
            <v>8.9600000000000009</v>
          </cell>
        </row>
        <row r="9">
          <cell r="A9">
            <v>97144</v>
          </cell>
          <cell r="B9" t="str">
            <v>ASSENTAMENTO DE TUBO DE FERRO FUNDIDO PARA REDE DE ÁGUA, DN 200 MM, JUNTA ELÁSTICA, INSTALADO EM LOCAL COM NÍVEL ALTO DE INTERFERÊNCIAS (NÃO INCLUI FORNECIMENTO). AF_11/2017</v>
          </cell>
          <cell r="D9">
            <v>97144</v>
          </cell>
          <cell r="E9">
            <v>10.74</v>
          </cell>
        </row>
        <row r="10">
          <cell r="A10">
            <v>97145</v>
          </cell>
          <cell r="B10" t="str">
            <v>ASSENTAMENTO DE TUBO DE FERRO FUNDIDO PARA REDE DE ÁGUA, DN 250 MM, JUNTA ELÁSTICA, INSTALADO EM LOCAL COM NÍVEL ALTO DE INTERFERÊNCIAS (NÃO INCLUI FORNECIMENTO). AF_11/2017</v>
          </cell>
          <cell r="D10">
            <v>97145</v>
          </cell>
          <cell r="E10">
            <v>12.56</v>
          </cell>
        </row>
        <row r="11">
          <cell r="A11">
            <v>97146</v>
          </cell>
          <cell r="B11" t="str">
            <v>ASSENTAMENTO DE TUBO DE FERRO FUNDIDO PARA REDE DE ÁGUA, DN 300 MM, JUNTA ELÁSTICA, INSTALADO EM LOCAL COM NÍVEL ALTO DE INTERFERÊNCIAS (NÃO INCLUI FORNECIMENTO). AF_11/2017</v>
          </cell>
          <cell r="D11">
            <v>97146</v>
          </cell>
          <cell r="E11">
            <v>14.39</v>
          </cell>
        </row>
        <row r="12">
          <cell r="A12">
            <v>97147</v>
          </cell>
          <cell r="B12" t="str">
            <v>ASSENTAMENTO DE TUBO DE FERRO FUNDIDO PARA REDE DE ÁGUA, DN 350 MM, JUNTA ELÁSTICA, INSTALADO EM LOCAL COM NÍVEL ALTO DE INTERFERÊNCIAS (NÃO INCLUI FORNECIMENTO). AF_11/2017</v>
          </cell>
          <cell r="D12">
            <v>97147</v>
          </cell>
          <cell r="E12">
            <v>16.22</v>
          </cell>
        </row>
        <row r="13">
          <cell r="A13">
            <v>97148</v>
          </cell>
          <cell r="B13" t="str">
            <v>ASSENTAMENTO DE TUBO DE FERRO FUNDIDO PARA REDE DE ÁGUA, DN 400 MM, JUNTA ELÁSTICA, INSTALADO EM LOCAL COM NÍVEL ALTO DE INTERFERÊNCIAS (NÃO INCLUI FORNECIMENTO). AF_11/2017</v>
          </cell>
          <cell r="D13">
            <v>97148</v>
          </cell>
          <cell r="E13">
            <v>18.04</v>
          </cell>
        </row>
        <row r="14">
          <cell r="A14">
            <v>97149</v>
          </cell>
          <cell r="B14" t="str">
            <v>ASSENTAMENTO DE TUBO DE FERRO FUNDIDO PARA REDE DE ÁGUA, DN 450 MM, JUNTA ELÁSTICA, INSTALADO EM LOCAL COM NÍVEL ALTO DE INTERFERÊNCIAS (NÃO INCLUI FORNECIMENTO). AF_11/2017</v>
          </cell>
          <cell r="D14">
            <v>97149</v>
          </cell>
          <cell r="E14">
            <v>19.89</v>
          </cell>
        </row>
        <row r="15">
          <cell r="A15">
            <v>97150</v>
          </cell>
          <cell r="B15" t="str">
            <v>ASSENTAMENTO DE TUBO DE FERRO FUNDIDO PARA REDE DE ÁGUA, DN 500 MM, JUNTA ELÁSTICA, INSTALADO EM LOCAL COM NÍVEL ALTO DE INTERFERÊNCIAS (NÃO INCLUI FORNECIMENTO). AF_11/2017</v>
          </cell>
          <cell r="D15">
            <v>97150</v>
          </cell>
          <cell r="E15">
            <v>26.91</v>
          </cell>
        </row>
        <row r="16">
          <cell r="A16">
            <v>97151</v>
          </cell>
          <cell r="B16" t="str">
            <v>ASSENTAMENTO DE TUBO DE FERRO FUNDIDO PARA REDE DE ÁGUA, DN 600 MM, JUNTA ELÁSTICA, INSTALADO EM LOCAL COM NÍVEL ALTO DE INTERFERÊNCIAS (NÃO INCLUI FORNECIMENTO). AF_11/2017</v>
          </cell>
          <cell r="D16">
            <v>97151</v>
          </cell>
          <cell r="E16">
            <v>31.35</v>
          </cell>
        </row>
        <row r="17">
          <cell r="A17">
            <v>97152</v>
          </cell>
          <cell r="B17" t="str">
            <v>ASSENTAMENTO DE TUBO DE FERRO FUNDIDO PARA REDE DE ÁGUA, DN 700 MM, JUNTA ELÁSTICA, INSTALADO EM LOCAL COM NÍVEL ALTO DE INTERFERÊNCIAS (NÃO INCLUI FORNECIMENTO). AF_11/2017</v>
          </cell>
          <cell r="D17">
            <v>97152</v>
          </cell>
          <cell r="E17">
            <v>35.479999999999997</v>
          </cell>
        </row>
        <row r="18">
          <cell r="A18">
            <v>97153</v>
          </cell>
          <cell r="B18" t="str">
            <v>ASSENTAMENTO DE TUBO DE FERRO FUNDIDO PARA REDE DE ÁGUA, DN 800 MM, JUNTA ELÁSTICA, INSTALADO EM LOCAL COM NÍVEL ALTO DE INTERFERÊNCIAS (NÃO INCLUI FORNECIMENTO). AF_11/2017</v>
          </cell>
          <cell r="D18">
            <v>97153</v>
          </cell>
          <cell r="E18">
            <v>39.799999999999997</v>
          </cell>
        </row>
        <row r="19">
          <cell r="A19">
            <v>97154</v>
          </cell>
          <cell r="B19" t="str">
            <v>ASSENTAMENTO DE TUBO DE FERRO FUNDIDO PARA REDE DE ÁGUA, DN 900 MM, JUNTA ELÁSTICA, INSTALADO EM LOCAL COM NÍVEL ALTO DE INTERFERÊNCIAS (NÃO INCLUI FORNECIMENTO). AF_11/2017</v>
          </cell>
          <cell r="D19">
            <v>97154</v>
          </cell>
          <cell r="E19">
            <v>44.15</v>
          </cell>
        </row>
        <row r="20">
          <cell r="A20">
            <v>97155</v>
          </cell>
          <cell r="B20" t="str">
            <v>ASSENTAMENTO DE TUBO DE FERRO FUNDIDO PARA REDE DE ÁGUA, DN 1000 MM, JUNTA ELÁSTICA, INSTALADO EM LOCAL COM NÍVEL ALTO DE INTERFERÊNCIAS (NÃO INCLUI FORNECIMENTO). AF_11/2017</v>
          </cell>
          <cell r="D20">
            <v>97155</v>
          </cell>
          <cell r="E20">
            <v>48.52</v>
          </cell>
        </row>
        <row r="21">
          <cell r="A21">
            <v>97156</v>
          </cell>
          <cell r="B21" t="str">
            <v>ASSENTAMENTO DE TUBO DE FERRO FUNDIDO PARA REDE DE ÁGUA, DN 1200 MM, JUNTA ELÁSTICA, INSTALADO EM LOCAL COM NÍVEL ALTO DE INTERFERÊNCIAS (NÃO INCLUI FORNECIMENTO). AF_11/2017</v>
          </cell>
          <cell r="D21">
            <v>97156</v>
          </cell>
          <cell r="E21">
            <v>57.76</v>
          </cell>
        </row>
        <row r="22">
          <cell r="A22">
            <v>97157</v>
          </cell>
          <cell r="B22" t="str">
            <v>ASSENTAMENTO DE TUBO DE FERRO FUNDIDO PARA REDE DE ÁGUA, DN 80 MM, JUNTA ELÁSTICA, INSTALADO EM LOCAL COM NÍVEL BAIXO DE INTERFERÊNCIAS (NÃO INCLUI FORNECIMENTO). AF_11/2017</v>
          </cell>
          <cell r="D22">
            <v>97157</v>
          </cell>
          <cell r="E22">
            <v>4.01</v>
          </cell>
        </row>
        <row r="23">
          <cell r="A23">
            <v>97158</v>
          </cell>
          <cell r="B23" t="str">
            <v>ASSENTAMENTO DE TUBO DE FERRO FUNDIDO PARA REDE DE ÁGUA, DN 100 MM, JUNTA ELÁSTICA, INSTALADO EM LOCAL COM NÍVEL BAIXO DE INTERFERÊNCIAS (NÃO INCLUI FORNECIMENTO). AF_11/2017</v>
          </cell>
          <cell r="D23">
            <v>97158</v>
          </cell>
          <cell r="E23">
            <v>4.47</v>
          </cell>
        </row>
        <row r="24">
          <cell r="A24">
            <v>97159</v>
          </cell>
          <cell r="B24" t="str">
            <v>ASSENTAMENTO DE TUBO DE FERRO FUNDIDO PARA REDE DE ÁGUA, DN 150 MM, JUNTA ELÁSTICA, INSTALADO EM LOCAL COM NÍVEL BAIXO DE INTERFERÊNCIAS (NÃO INCLUI FORNECIMENTO). AF_11/2017</v>
          </cell>
          <cell r="D24">
            <v>97159</v>
          </cell>
          <cell r="E24">
            <v>5.59</v>
          </cell>
        </row>
        <row r="25">
          <cell r="A25">
            <v>97160</v>
          </cell>
          <cell r="B25" t="str">
            <v>ASSENTAMENTO DE TUBO DE FERRO FUNDIDO PARA REDE DE ÁGUA, DN 200 MM, JUNTA ELÁSTICA, INSTALADO EM LOCAL COM NÍVEL BAIXO DE INTERFERÊNCIAS (NÃO INCLUI FORNECIMENTO). AF_11/2017</v>
          </cell>
          <cell r="D25">
            <v>97160</v>
          </cell>
          <cell r="E25">
            <v>6.69</v>
          </cell>
        </row>
        <row r="26">
          <cell r="A26">
            <v>97161</v>
          </cell>
          <cell r="B26" t="str">
            <v>ASSENTAMENTO DE TUBO DE FERRO FUNDIDO PARA REDE DE ÁGUA, DN 250 MM, JUNTA ELÁSTICA, INSTALADO EM LOCAL COM NÍVEL BAIXO DE INTERFERÊNCIAS (NÃO INCLUI FORNECIMENTO). AF_11/2017</v>
          </cell>
          <cell r="D26">
            <v>97161</v>
          </cell>
          <cell r="E26">
            <v>7.85</v>
          </cell>
        </row>
        <row r="27">
          <cell r="A27">
            <v>97162</v>
          </cell>
          <cell r="B27" t="str">
            <v>ASSENTAMENTO DE TUBO DE FERRO FUNDIDO PARA REDE DE ÁGUA, DN 300 MM, JUNTA ELÁSTICA, INSTALADO EM LOCAL COM NÍVEL BAIXO DE INTERFERÊNCIAS (NÃO INCLUI FORNECIMENTO). AF_11/2017</v>
          </cell>
          <cell r="D27">
            <v>97162</v>
          </cell>
          <cell r="E27">
            <v>9</v>
          </cell>
        </row>
        <row r="28">
          <cell r="A28">
            <v>97163</v>
          </cell>
          <cell r="B28" t="str">
            <v>ASSENTAMENTO DE TUBO DE FERRO FUNDIDO PARA REDE DE ÁGUA, DN 350 MM, JUNTA ELÁSTICA, INSTALADO EM LOCAL COM NÍVEL BAIXO DE INTERFERÊNCIAS (NÃO INCLUI FORNECIMENTO). AF_11/2017</v>
          </cell>
          <cell r="D28">
            <v>97163</v>
          </cell>
          <cell r="E28">
            <v>10.14</v>
          </cell>
        </row>
        <row r="29">
          <cell r="A29">
            <v>97164</v>
          </cell>
          <cell r="B29" t="str">
            <v>ASSENTAMENTO DE TUBO DE FERRO FUNDIDO PARA REDE DE ÁGUA, DN 400 MM, JUNTA ELÁSTICA, INSTALADO EM LOCAL COM NÍVEL BAIXO DE INTERFERÊNCIAS (NÃO INCLUI FORNECIMENTO). AF_11/2017</v>
          </cell>
          <cell r="D29">
            <v>97164</v>
          </cell>
          <cell r="E29">
            <v>11.28</v>
          </cell>
        </row>
        <row r="30">
          <cell r="A30">
            <v>97165</v>
          </cell>
          <cell r="B30" t="str">
            <v>ASSENTAMENTO DE TUBO DE FERRO FUNDIDO PARA REDE DE ÁGUA, DN 450 MM, JUNTA ELÁSTICA, INSTALADO EM LOCAL COM NÍVEL BAIXO DE INTERFERÊNCIAS (NÃO INCLUI FORNECIMENTO). AF_11/2017</v>
          </cell>
          <cell r="D30">
            <v>97165</v>
          </cell>
          <cell r="E30">
            <v>12.47</v>
          </cell>
        </row>
        <row r="31">
          <cell r="A31">
            <v>97166</v>
          </cell>
          <cell r="B31" t="str">
            <v>ASSENTAMENTO DE TUBO DE FERRO FUNDIDO PARA REDE DE ÁGUA, DN 500 MM, JUNTA ELÁSTICA, INSTALADO EM LOCAL COM NÍVEL BAIXO DE INTERFERÊNCIAS (NÃO INCLUI FORNECIMENTO). AF_11/2017</v>
          </cell>
          <cell r="D31">
            <v>97166</v>
          </cell>
          <cell r="E31">
            <v>16.79</v>
          </cell>
        </row>
        <row r="32">
          <cell r="A32">
            <v>97167</v>
          </cell>
          <cell r="B32" t="str">
            <v>ASSENTAMENTO DE TUBO DE FERRO FUNDIDO PARA REDE DE ÁGUA, DN 600 MM, JUNTA ELÁSTICA, INSTALADO EM LOCAL COM NÍVEL BAIXO DE INTERFERÊNCIAS (NÃO INCLUI FORNECIMENTO). AF_11/2017</v>
          </cell>
          <cell r="D32">
            <v>97167</v>
          </cell>
          <cell r="E32">
            <v>19.57</v>
          </cell>
        </row>
        <row r="33">
          <cell r="A33">
            <v>97168</v>
          </cell>
          <cell r="B33" t="str">
            <v>ASSENTAMENTO DE TUBO DE FERRO FUNDIDO PARA REDE DE ÁGUA, DN 700 MM, JUNTA ELÁSTICA, INSTALADO EM LOCAL COM NÍVEL BAIXO DE INTERFERÊNCIAS (NÃO INCLUI FORNECIMENTO). AF_11/2017</v>
          </cell>
          <cell r="D33">
            <v>97168</v>
          </cell>
          <cell r="E33">
            <v>22.06</v>
          </cell>
        </row>
        <row r="34">
          <cell r="A34">
            <v>97169</v>
          </cell>
          <cell r="B34" t="str">
            <v>ASSENTAMENTO DE TUBO DE FERRO FUNDIDO PARA REDE DE ÁGUA, DN 800 MM, JUNTA ELÁSTICA, INSTALADO EM LOCAL COM NÍVEL BAIXO DE INTERFERÊNCIAS (NÃO INCLUI FORNECIMENTO). AF_11/2017</v>
          </cell>
          <cell r="D34">
            <v>97169</v>
          </cell>
          <cell r="E34">
            <v>24.75</v>
          </cell>
        </row>
        <row r="35">
          <cell r="A35">
            <v>97170</v>
          </cell>
          <cell r="B35" t="str">
            <v>ASSENTAMENTO DE TUBO DE FERRO FUNDIDO PARA REDE DE ÁGUA, DN 900 MM, JUNTA ELÁSTICA, INSTALADO EM LOCAL COM NÍVEL BAIXO DE INTERFERÊNCIAS (NÃO INCLUI FORNECIMENTO). AF_11/2017</v>
          </cell>
          <cell r="D35">
            <v>97170</v>
          </cell>
          <cell r="E35">
            <v>27.45</v>
          </cell>
        </row>
        <row r="36">
          <cell r="A36">
            <v>97171</v>
          </cell>
          <cell r="B36" t="str">
            <v>ASSENTAMENTO DE TUBO DE FERRO FUNDIDO PARA REDE DE ÁGUA, DN 1000 MM, JUNTA ELÁSTICA, INSTALADO EM LOCAL COM NÍVEL BAIXO DE INTERFERÊNCIAS (NÃO INCLUI FORNECIMENTO). AF_11/2017</v>
          </cell>
          <cell r="D36">
            <v>97171</v>
          </cell>
          <cell r="E36">
            <v>30.2</v>
          </cell>
        </row>
        <row r="37">
          <cell r="A37">
            <v>97172</v>
          </cell>
          <cell r="B37" t="str">
            <v>ASSENTAMENTO DE TUBO DE FERRO FUNDIDO PARA REDE DE ÁGUA, DN 1200 MM, JUNTA ELÁSTICA, INSTALADO EM LOCAL COM NÍVEL BAIXO DE INTERFERÊNCIAS (NÃO INCLUI FORNECIMENTO). AF_11/2017</v>
          </cell>
          <cell r="D37">
            <v>97172</v>
          </cell>
          <cell r="E37">
            <v>36.14</v>
          </cell>
        </row>
        <row r="38">
          <cell r="A38">
            <v>97173</v>
          </cell>
          <cell r="B38" t="str">
            <v>ASSENTAMENTO DE TUBO DE AÇO CARBONO PARA REDE DE ÁGUA, DN 600 MM (24), JUNTA SOLDADA, INSTALADO EM LOCAL COM NÍVEL ALTO DE INTERFERÊNCIAS (NÃO INCLUI FORNECIMENTO). AF_11/2017</v>
          </cell>
          <cell r="D38">
            <v>97173</v>
          </cell>
          <cell r="E38">
            <v>30.39</v>
          </cell>
        </row>
        <row r="39">
          <cell r="A39">
            <v>97174</v>
          </cell>
          <cell r="B39" t="str">
            <v>ASSENTAMENTO DE TUBO DE AÇO CARBONO PARA REDE DE ÁGUA, DN 700 MM (28), JUNTA SOLDADA, INSTALADO EM LOCAL COM NÍVEL ALTO DE INTERFERÊNCIAS (NÃO INCLUI FORNECIMENTO). AF_11/2017</v>
          </cell>
          <cell r="D39">
            <v>97174</v>
          </cell>
          <cell r="E39">
            <v>35.22</v>
          </cell>
        </row>
        <row r="40">
          <cell r="A40">
            <v>97175</v>
          </cell>
          <cell r="B40" t="str">
            <v>ASSENTAMENTO DE TUBO DE AÇO CARBONO PARA REDE DE ÁGUA, DN 800 MM (32), JUNTA SOLDADA, INSTALADO EM LOCAL COM NÍVEL ALTO DE INTERFERÊNCIAS (NÃO INCLUI FORNECIMENTO). AF_11/2017</v>
          </cell>
          <cell r="D40">
            <v>97175</v>
          </cell>
          <cell r="E40">
            <v>40.03</v>
          </cell>
        </row>
        <row r="41">
          <cell r="A41">
            <v>97176</v>
          </cell>
          <cell r="B41" t="str">
            <v>ASSENTAMENTO DE TUBO DE AÇO CARBONO PARA REDE DE ÁGUA, DN 900 MM (36), JUNTA SOLDADA, INSTALADO EM LOCAL COM NÍVEL ALTO DE INTERFERÊNCIAS (NÃO INCLUI FORNECIMENTO). AF_11/2017</v>
          </cell>
          <cell r="D41">
            <v>97176</v>
          </cell>
          <cell r="E41">
            <v>44.85</v>
          </cell>
        </row>
        <row r="42">
          <cell r="A42">
            <v>97177</v>
          </cell>
          <cell r="B42" t="str">
            <v>ASSENTAMENTO DE TUBO DE AÇO CARBONO PARA REDE DE ÁGUA, DN 1000 MM (40) OU DN 1100 MM (44), JUNTA SOLDADA, INSTALADO EM LOCAL COM NÍVEL ALTO DE INTERFERÊNCIAS (NÃO INCLUI FORNECIMENTO). AF_11/2017</v>
          </cell>
          <cell r="D42">
            <v>97177</v>
          </cell>
          <cell r="E42">
            <v>54.49</v>
          </cell>
        </row>
        <row r="43">
          <cell r="A43">
            <v>97178</v>
          </cell>
          <cell r="B43" t="str">
            <v>ASSENTAMENTO DE TUBO DE AÇO CARBONO PARA REDE DE ÁGUA, DN 1200 MM (48) OU DN 1300 MM (52), JUNTA SOLDADA, INSTALADO EM LOCAL COM NÍVEL ALTO DE INTERFERÊNCIAS (NÃO INCLUI FORNECIMENTO). AF_11/2017</v>
          </cell>
          <cell r="D43">
            <v>97178</v>
          </cell>
          <cell r="E43">
            <v>64.11</v>
          </cell>
        </row>
        <row r="44">
          <cell r="A44">
            <v>97179</v>
          </cell>
          <cell r="B44" t="str">
            <v>ASSENTAMENTO DE TUBO DE AÇO CARBONO PARA REDE DE ÁGUA, DN 1400 MM (56'') OU DN 1500 MM (60), JUNTA SOLDADA, INSTALADO EM LOCAL COM NÍVEL ALTO DE INTERFERÊNCIAS (NÃO INCLUI FORNECIMENTO). AF_11/2017</v>
          </cell>
          <cell r="D44">
            <v>97179</v>
          </cell>
          <cell r="E44">
            <v>73.77</v>
          </cell>
        </row>
        <row r="45">
          <cell r="A45">
            <v>97180</v>
          </cell>
          <cell r="B45" t="str">
            <v>ASSENTAMENTO DE TUBO DE AÇO CARBONO PARA REDE DE ÁGUA, DN 1600 MM (64) OU DN 1700 MM (68), JUNTA SOLDADA, INSTALADO EM LOCAL COM NÍVEL ALTO DE INTERFERÊNCIAS (NÃO INCLUI FORNECIMENTO). AF_11/2017</v>
          </cell>
          <cell r="D45">
            <v>97180</v>
          </cell>
          <cell r="E45">
            <v>83.41</v>
          </cell>
        </row>
        <row r="46">
          <cell r="A46">
            <v>97181</v>
          </cell>
          <cell r="B46" t="str">
            <v>ASSENTAMENTO DE TUBO DE AÇO CARBONO PARA REDE DE ÁGUA, DN 1800 MM (72) OU DN 1900 MM (76), JUNTA SOLDADA, INSTALADO EM LOCAL COM NÍVEL ALTO DE INTERFERÊNCIAS (NÃO INCLUI FORNECIMENTO). AF_11/2017</v>
          </cell>
          <cell r="D46">
            <v>97181</v>
          </cell>
          <cell r="E46">
            <v>97.64</v>
          </cell>
        </row>
        <row r="47">
          <cell r="A47">
            <v>97182</v>
          </cell>
          <cell r="B47" t="str">
            <v>ASSENTAMENTO DE TUBO DE AÇO CARBONO PARA REDE DE ÁGUA, DN 2000 MM (80) OU DN 2100 MM (84), JUNTA SOLDADA, INSTALADO EM LOCAL COM NÍVEL ALTO DE INTERFERÊNCIAS (NÃO INCLUI FORNECIMENTO). AF_11/2017</v>
          </cell>
          <cell r="D47">
            <v>97182</v>
          </cell>
          <cell r="E47">
            <v>107.76</v>
          </cell>
        </row>
        <row r="48">
          <cell r="A48">
            <v>97183</v>
          </cell>
          <cell r="B48" t="str">
            <v>ASSENTAMENTO DE TUBO DE AÇO CARBONO PARA REDE DE ÁGUA, DN 600 MM (24), JUNTA SOLDADA, INSTALADO EM LOCAL COM NÍVEL BAIXO DE INTERFERÊNCIAS (NÃO INCLUI FORNECIMENTO). AF_11/2017</v>
          </cell>
          <cell r="D48">
            <v>97183</v>
          </cell>
          <cell r="E48">
            <v>24.6</v>
          </cell>
        </row>
        <row r="49">
          <cell r="A49">
            <v>97184</v>
          </cell>
          <cell r="B49" t="str">
            <v>ASSENTAMENTO DE TUBO DE AÇO CARBONO PARA REDE DE ÁGUA, DN 700 MM (28), JUNTA SOLDADA, INSTALADO EM LOCAL COM NÍVEL BAIXO DE INTERFERÊNCIAS (NÃO INCLUI FORNECIMENTO). AF_11/2017</v>
          </cell>
          <cell r="D49">
            <v>97184</v>
          </cell>
          <cell r="E49">
            <v>28.56</v>
          </cell>
        </row>
        <row r="50">
          <cell r="A50">
            <v>97185</v>
          </cell>
          <cell r="B50" t="str">
            <v>ASSENTAMENTO DE TUBO DE AÇO CARBONO PARA REDE DE ÁGUA, DN 800 MM (32), JUNTA SOLDADA, INSTALADO EM LOCAL COM NÍVEL BAIXO DE INTERFERÊNCIAS (NÃO INCLUI FORNECIMENTO). AF_11/2017</v>
          </cell>
          <cell r="D50">
            <v>97185</v>
          </cell>
          <cell r="E50">
            <v>32.5</v>
          </cell>
        </row>
        <row r="51">
          <cell r="A51">
            <v>97186</v>
          </cell>
          <cell r="B51" t="str">
            <v>ASSENTAMENTO DE TUBO DE AÇO CARBONO PARA REDE DE ÁGUA, DN 900 MM (36), JUNTA SOLDADA, INSTALADO EM LOCAL COM NÍVEL BAIXO DE INTERFERÊNCIAS (NÃO INCLUI FORNECIMENTO). AF_11/2017</v>
          </cell>
          <cell r="D51">
            <v>97186</v>
          </cell>
          <cell r="E51">
            <v>36.46</v>
          </cell>
        </row>
        <row r="52">
          <cell r="A52">
            <v>97187</v>
          </cell>
          <cell r="B52" t="str">
            <v>ASSENTAMENTO DE TUBO DE AÇO CARBONO PARA REDE DE ÁGUA, DN 1000 MM (40  ) OU DN 1100 MM (44  ), JUNTA SOLDADA, INSTALADO EM LOCAL COM NÍVEL BAIXO DE INTERFERÊNCIAS (NÃO INCLUI FORNECIMENTO). AF_11/2017</v>
          </cell>
          <cell r="D52">
            <v>97187</v>
          </cell>
          <cell r="E52">
            <v>44.35</v>
          </cell>
        </row>
        <row r="53">
          <cell r="A53">
            <v>97188</v>
          </cell>
          <cell r="B53" t="str">
            <v>ASSENTAMENTO DE TUBO DE AÇO CARBONO PARA REDE DE ÁGUA, DN 1200 MM (48) OU DN 1300 MM (52), JUNTA SOLDADA, INSTALADO EM LOCAL COM NÍVEL BAIXO DE INTERFERÊNCIAS (NÃO INCLUI FORNECIMENTO). AF_11/2017</v>
          </cell>
          <cell r="D53">
            <v>97188</v>
          </cell>
          <cell r="E53">
            <v>52.25</v>
          </cell>
        </row>
        <row r="54">
          <cell r="A54">
            <v>97189</v>
          </cell>
          <cell r="B54" t="str">
            <v>ASSENTAMENTO DE TUBO DE AÇO CARBONO PARA REDE DE ÁGUA, DN 1400 MM (56'') OU DN 1500 MM (60), JUNTA SOLDADA, INSTALADO EM LOCAL COM NÍVEL BAIXO DE INTERFERÊNCIAS (NÃO INCLUI FORNECIMENTO). AF_11/2017</v>
          </cell>
          <cell r="D54">
            <v>97189</v>
          </cell>
          <cell r="E54">
            <v>60.17</v>
          </cell>
        </row>
        <row r="55">
          <cell r="A55">
            <v>97190</v>
          </cell>
          <cell r="B55" t="str">
            <v>ASSENTAMENTO DE TUBO DE AÇO CARBONO PARA REDE DE ÁGUA, DN 1600 MM (64) OU DN 1700 MM (68), JUNTA SOLDADA, INSTALADO EM LOCAL COM NÍVEL BAIXO DE INTERFERÊNCIAS (NÃO INCLUI FORNECIMENTO). AF_11/2017</v>
          </cell>
          <cell r="D55">
            <v>97190</v>
          </cell>
          <cell r="E55">
            <v>68.069999999999993</v>
          </cell>
        </row>
        <row r="56">
          <cell r="A56">
            <v>97191</v>
          </cell>
          <cell r="B56" t="str">
            <v>ASSENTAMENTO DE TUBO DE AÇO CARBONO PARA REDE DE ÁGUA, DN 1800 MM (72) OU DN 1900 MM (76), JUNTA SOLDADA, INSTALADO EM LOCAL COM NÍVEL BAIXO DE INTERFERÊNCIAS (NÃO INCLUI FORNECIMENTO). AF_11/2017</v>
          </cell>
          <cell r="D56">
            <v>97191</v>
          </cell>
          <cell r="E56">
            <v>79.42</v>
          </cell>
        </row>
        <row r="57">
          <cell r="A57">
            <v>97192</v>
          </cell>
          <cell r="B57" t="str">
            <v>ASSENTAMENTO DE TUBO DE AÇO CARBONO PARA REDE DE ÁGUA, DN 2000 MM (80) OU DN 2100 MM (84), JUNTA SOLDADA, INSTALADO EM LOCAL COM NÍVEL BAIXO DE INTERFERÊNCIAS (NÃO INCLUI FORNECIMENTO). AF_11/2017</v>
          </cell>
          <cell r="D57">
            <v>97192</v>
          </cell>
          <cell r="E57">
            <v>87.69</v>
          </cell>
        </row>
        <row r="58">
          <cell r="A58">
            <v>90694</v>
          </cell>
          <cell r="B58" t="str">
            <v>TUBO DE PVC PARA REDE COLETORA DE ESGOTO DE PAREDE MACIÇA, DN 100 MM, JUNTA ELÁSTICA - FORNECIMENTO E ASSENTAMENTO. AF_01/2021</v>
          </cell>
          <cell r="D58">
            <v>90694</v>
          </cell>
          <cell r="E58">
            <v>44.21</v>
          </cell>
        </row>
        <row r="59">
          <cell r="A59">
            <v>90695</v>
          </cell>
          <cell r="B59" t="str">
            <v>TUBO DE PVC PARA REDE COLETORA DE ESGOTO DE PAREDE MACIÇA, DN 150 MM, JUNTA ELÁSTICA  - FORNECIMENTO E ASSENTAMENTO. AF_01/2021</v>
          </cell>
          <cell r="D59">
            <v>90695</v>
          </cell>
          <cell r="E59">
            <v>92.68</v>
          </cell>
        </row>
        <row r="60">
          <cell r="A60">
            <v>90696</v>
          </cell>
          <cell r="B60" t="str">
            <v>TUBO DE PVC PARA REDE COLETORA DE ESGOTO DE PAREDE MACIÇA, DN 200 MM, JUNTA ELÁSTICA - FORNECIMENTO E ASSENTAMENTO. AF_01/2021</v>
          </cell>
          <cell r="D60">
            <v>90696</v>
          </cell>
          <cell r="E60">
            <v>137.96</v>
          </cell>
        </row>
        <row r="61">
          <cell r="A61">
            <v>90697</v>
          </cell>
          <cell r="B61" t="str">
            <v>TUBO DE PVC PARA REDE COLETORA DE ESGOTO DE PAREDE MACIÇA, DN 250 MM, JUNTA ELÁSTICA  - FORNECIMENTO E ASSENTAMENTO. AF_01/2021</v>
          </cell>
          <cell r="D61">
            <v>90697</v>
          </cell>
          <cell r="E61">
            <v>233.09</v>
          </cell>
        </row>
        <row r="62">
          <cell r="A62">
            <v>90698</v>
          </cell>
          <cell r="B62" t="str">
            <v>TUBO DE PVC PARA REDE COLETORA DE ESGOTO DE PAREDE MACIÇA, DN 300 MM, JUNTA ELÁSTICA,  FORNECIMENTO E ASSENTAMENTO. AF_01/2021</v>
          </cell>
          <cell r="D62">
            <v>90698</v>
          </cell>
          <cell r="E62">
            <v>374.3</v>
          </cell>
        </row>
        <row r="63">
          <cell r="A63">
            <v>90699</v>
          </cell>
          <cell r="B63" t="str">
            <v>TUBO DE PVC PARA REDE COLETORA DE ESGOTO DE PAREDE MACIÇA, DN 350 MM, JUNTA ELÁSTICA  - FORNECIMENTO E ASSENTAMENTO. AF_01/2021</v>
          </cell>
          <cell r="D63">
            <v>90699</v>
          </cell>
          <cell r="E63">
            <v>462.95</v>
          </cell>
        </row>
        <row r="64">
          <cell r="A64">
            <v>90700</v>
          </cell>
          <cell r="B64" t="str">
            <v>TUBO DE PVC PARA REDE COLETORA DE ESGOTO DE PAREDE MACIÇA, DN 400 MM, JUNTA ELÁSTICA  FORNECIMENTO E ASSENTAMENTO. AF_01/2021</v>
          </cell>
          <cell r="D64">
            <v>90700</v>
          </cell>
          <cell r="E64">
            <v>600.54</v>
          </cell>
        </row>
        <row r="65">
          <cell r="A65">
            <v>90701</v>
          </cell>
          <cell r="B65" t="str">
            <v>TUBO DE PVC CORRUGADO DE DUPLA PAREDE PARA REDE COLETORA DE ESGOTO, DN 150 MM, JUNTA ELÁSTICA - FORNECIMENTO E ASSENTAMENTO. AF_01/2021</v>
          </cell>
          <cell r="D65">
            <v>90701</v>
          </cell>
          <cell r="E65">
            <v>75.760000000000005</v>
          </cell>
        </row>
        <row r="66">
          <cell r="A66">
            <v>90702</v>
          </cell>
          <cell r="B66" t="str">
            <v>TUBO DE PVC CORRUGADO DE DUPLA PAREDE PARA REDE COLETORA DE ESGOTO, DN 200 MM, JUNTA ELÁSTICA - FORNECIMENTO E ASSENTAMENTO. AF_01/2021</v>
          </cell>
          <cell r="D66">
            <v>90702</v>
          </cell>
          <cell r="E66">
            <v>121.8</v>
          </cell>
        </row>
        <row r="67">
          <cell r="A67">
            <v>90703</v>
          </cell>
          <cell r="B67" t="str">
            <v>TUBO DE PVC CORRUGADO DE DUPLA PAREDE PARA REDE COLETORA DE ESGOTO, DN 250 MM, JUNTA ELÁSTICA - FORNECIMENTO E ASSENTAMENTO. AF_01/2021</v>
          </cell>
          <cell r="D67">
            <v>90703</v>
          </cell>
          <cell r="E67">
            <v>202.96</v>
          </cell>
        </row>
        <row r="68">
          <cell r="A68">
            <v>90704</v>
          </cell>
          <cell r="B68" t="str">
            <v>TUBO DE PVC CORRUGADO DE DUPLA PAREDE PARA REDE COLETORA DE ESGOTO, DN 300 MM, JUNTA ELÁSTICA - FORNECIMENTO E ASSENTAMENTO. AF_01/2021</v>
          </cell>
          <cell r="D68">
            <v>90704</v>
          </cell>
          <cell r="E68">
            <v>290.5</v>
          </cell>
        </row>
        <row r="69">
          <cell r="A69">
            <v>90705</v>
          </cell>
          <cell r="B69" t="str">
            <v>TUBO DE PVC CORRUGADO DE DUPLA PAREDE PARA REDE COLETORA DE ESGOTO, DN 350 MM, JUNTA ELÁSTICA - FORNECIMENTO E ASSENTAMENTO. AF_01/2021</v>
          </cell>
          <cell r="D69">
            <v>90705</v>
          </cell>
          <cell r="E69">
            <v>391.98</v>
          </cell>
        </row>
        <row r="70">
          <cell r="A70">
            <v>90706</v>
          </cell>
          <cell r="B70" t="str">
            <v>TUBO DE PVC CORRUGADO DE DUPLA PAREDE PARA REDE COLETORA DE ESGOTO, DN 400 MM, JUNTA ELÁSTICA - FORNECIMENTO E ASSENTAMENTO. AF_01/2021</v>
          </cell>
          <cell r="D70">
            <v>90706</v>
          </cell>
          <cell r="E70">
            <v>460.61</v>
          </cell>
        </row>
        <row r="71">
          <cell r="A71">
            <v>90708</v>
          </cell>
          <cell r="B71" t="str">
            <v>TUBO DE PEAD CORRUGADO DE DUPLA PAREDE PARA REDE COLETORA DE ESGOTO, DN 600 MM, JUNTA ELÁSTICA INTEGRADA - FORNECIMENTO E ASSENTAMENTO. AF_01/2021</v>
          </cell>
          <cell r="D71">
            <v>90708</v>
          </cell>
          <cell r="E71">
            <v>559.32000000000005</v>
          </cell>
        </row>
        <row r="72">
          <cell r="A72">
            <v>90724</v>
          </cell>
          <cell r="B72" t="str">
            <v>JUNTA ARGAMASSADA ENTRE TUBO DN 100 MM E O POÇO DE VISITA/ CAIXA DE CONCRETO OU ALVENARIA EM REDES DE ESGOTO. AF_01/2021</v>
          </cell>
          <cell r="D72">
            <v>90724</v>
          </cell>
          <cell r="E72">
            <v>17.77</v>
          </cell>
        </row>
        <row r="73">
          <cell r="A73">
            <v>90725</v>
          </cell>
          <cell r="B73" t="str">
            <v>JUNTA ARGAMASSADA ENTRE TUBO DN 150 MM E O POÇO DE VISITA/ CAIXA DE CONCRETO OU ALVENARIA EM REDES DE ESGOTO. AF_01/2021</v>
          </cell>
          <cell r="D73">
            <v>90725</v>
          </cell>
          <cell r="E73">
            <v>21.89</v>
          </cell>
        </row>
        <row r="74">
          <cell r="A74">
            <v>90726</v>
          </cell>
          <cell r="B74" t="str">
            <v>JUNTA ARGAMASSADA ENTRE TUBO DN 200 MM E O POÇO/ CAIXA DE CONCRETO OU ALVENARIA EM REDES DE ESGOTO. AF_01/2021</v>
          </cell>
          <cell r="D74">
            <v>90726</v>
          </cell>
          <cell r="E74">
            <v>26.09</v>
          </cell>
        </row>
        <row r="75">
          <cell r="A75">
            <v>90727</v>
          </cell>
          <cell r="B75" t="str">
            <v>JUNTA ARGAMASSADA ENTRE TUBO DN 250 MM E O POÇO DE VISITA/ CAIXA DE CONCRETO OU ALVENARIA EM REDES DE ESGOTO. AF_01/2021</v>
          </cell>
          <cell r="D75">
            <v>90727</v>
          </cell>
          <cell r="E75">
            <v>30.22</v>
          </cell>
        </row>
        <row r="76">
          <cell r="A76">
            <v>90728</v>
          </cell>
          <cell r="B76" t="str">
            <v>JUNTA ARGAMASSADA ENTRE TUBO DN 300 MM E O POÇO DE VISITA/ CAIXA DE CONCRETO OU ALVENARIA EM REDES DE ESGOTO. AF_01/2021</v>
          </cell>
          <cell r="D76">
            <v>90728</v>
          </cell>
          <cell r="E76">
            <v>34.35</v>
          </cell>
        </row>
        <row r="77">
          <cell r="A77">
            <v>90729</v>
          </cell>
          <cell r="B77" t="str">
            <v>JUNTA ARGAMASSADA ENTRE TUBO DN 350 MM E O POÇO DE VISITA/ CAIXA DE CONCRETO OU ALVENARIA EM REDES DE ESGOTO. AF_01/2021</v>
          </cell>
          <cell r="D77">
            <v>90729</v>
          </cell>
          <cell r="E77">
            <v>38.479999999999997</v>
          </cell>
        </row>
        <row r="78">
          <cell r="A78">
            <v>90730</v>
          </cell>
          <cell r="B78" t="str">
            <v>JUNTA ARGAMASSADA ENTRE TUBO DN 400 MM E O POÇO DE VISITA/ CAIXA DE CONCRETO OU ALVENARIA EM REDES DE ESGOTO. AF_01/2021</v>
          </cell>
          <cell r="D78">
            <v>90730</v>
          </cell>
          <cell r="E78">
            <v>42.6</v>
          </cell>
        </row>
        <row r="79">
          <cell r="A79">
            <v>90731</v>
          </cell>
          <cell r="B79" t="str">
            <v>JUNTA ARGAMASSADA ENTRE TUBO DN 450 MM E O POÇO DE VISITA/ CAIXA DE CONCRETO OU ALVENARIA EM REDES DE ESGOTO. AF_01/2021</v>
          </cell>
          <cell r="D79">
            <v>90731</v>
          </cell>
          <cell r="E79">
            <v>46.74</v>
          </cell>
        </row>
        <row r="80">
          <cell r="A80">
            <v>90732</v>
          </cell>
          <cell r="B80" t="str">
            <v>JUNTA ARGAMASSADA ENTRE TUBO DN 600 MM E O POÇO DE VISITA/ CAIXA DE CONCRETO OU ALVENARIA EM REDES DE ESGOTO. AF_01/2021</v>
          </cell>
          <cell r="D80">
            <v>90732</v>
          </cell>
          <cell r="E80">
            <v>59.13</v>
          </cell>
        </row>
        <row r="81">
          <cell r="A81">
            <v>90733</v>
          </cell>
          <cell r="B81" t="str">
            <v>ASSENTAMENTO DE TUBO DE PVC PARA REDE COLETORA DE ESGOTO DE PAREDE MACIÇA, DN 100 MM, JUNTA ELÁSTICA (NÃO INCLUI FORNECIMENTO). AF_01/2021</v>
          </cell>
          <cell r="D81">
            <v>90733</v>
          </cell>
          <cell r="E81">
            <v>2.4700000000000002</v>
          </cell>
        </row>
        <row r="82">
          <cell r="A82">
            <v>90734</v>
          </cell>
          <cell r="B82" t="str">
            <v>ASSENTAMENTO DE TUBO DE PVC PARA REDE COLETORA DE ESGOTO DE PAREDE MACIÇA, DN 150 MM, JUNTA ELÁSTICA,  (NÃO INCLUI FORNECIMENTO). AF_01/2021</v>
          </cell>
          <cell r="D82">
            <v>90734</v>
          </cell>
          <cell r="E82">
            <v>2.92</v>
          </cell>
        </row>
        <row r="83">
          <cell r="A83">
            <v>90735</v>
          </cell>
          <cell r="B83" t="str">
            <v>ASSENTAMENTO DE TUBO DE PVC PARA REDE COLETORA DE ESGOTO DE PAREDE MACIÇA, DN 200 MM, JUNTA ELÁSTICA (NÃO INCLUI FORNECIMENTO). AF_01/2021</v>
          </cell>
          <cell r="D83">
            <v>90735</v>
          </cell>
          <cell r="E83">
            <v>3.38</v>
          </cell>
        </row>
        <row r="84">
          <cell r="A84">
            <v>90736</v>
          </cell>
          <cell r="B84" t="str">
            <v>ASSENTAMENTO DE TUBO DE PVC PARA REDE COLETORA DE ESGOTO DE PAREDE MACIÇA, DN 250 MM, JUNTA ELÁSTICA (NÃO INCLUI FORNECIMENTO). AF_01/2021</v>
          </cell>
          <cell r="D84">
            <v>90736</v>
          </cell>
          <cell r="E84">
            <v>3.84</v>
          </cell>
        </row>
        <row r="85">
          <cell r="A85">
            <v>90737</v>
          </cell>
          <cell r="B85" t="str">
            <v>ASSENTAMENTO DE TUBO DE PVC PARA REDE COLETORA DE ESGOTO DE PAREDE MACIÇA, DN 300 MM, JUNTA ELÁSTICA  (NÃO INCLUI FORNECIMENTO). AF_01/2021</v>
          </cell>
          <cell r="D85">
            <v>90737</v>
          </cell>
          <cell r="E85">
            <v>4.29</v>
          </cell>
        </row>
        <row r="86">
          <cell r="A86">
            <v>90738</v>
          </cell>
          <cell r="B86" t="str">
            <v>ASSENTAMENTO DE TUBO DE PVC PARA REDE COLETORA DE ESGOTO DE PAREDE MACIÇA, DN 350 MM, JUNTA ELÁSTICA (NÃO INCLUI FORNECIMENTO). AF_01/2021</v>
          </cell>
          <cell r="D86">
            <v>90738</v>
          </cell>
          <cell r="E86">
            <v>4.75</v>
          </cell>
        </row>
        <row r="87">
          <cell r="A87">
            <v>90739</v>
          </cell>
          <cell r="B87" t="str">
            <v>ASSENTAMENTO DE TUBO DE PVC PARA REDE COLETORA DE ESGOTO DE PAREDE MACIÇA, DN 400 MM, JUNTA ELÁSTICA (NÃO INCLUI FORNECIMENTO). AF_01/2021</v>
          </cell>
          <cell r="D87">
            <v>90739</v>
          </cell>
          <cell r="E87">
            <v>7.2</v>
          </cell>
        </row>
        <row r="88">
          <cell r="A88">
            <v>90740</v>
          </cell>
          <cell r="B88" t="str">
            <v>ASSENTAMENTO DE TUBO DE PVC CORRUGADO DE DUPLA PAREDE PARA REDE COLETORA DE ESGOTO, DN 150 MM, JUNTA ELÁSTICA (NÃO INCLUI FORNECIMENTO). AF_01/2021</v>
          </cell>
          <cell r="D88">
            <v>90740</v>
          </cell>
          <cell r="E88">
            <v>3.26</v>
          </cell>
        </row>
        <row r="89">
          <cell r="A89">
            <v>90741</v>
          </cell>
          <cell r="B89" t="str">
            <v>ASSENTAMENTO DE TUBO DE PVC CORRUGADO DE DUPLA PAREDE PARA REDE COLETORA DE ESGOTO, DN 200 MM, JUNTA ELÁSTICA (NÃO INCLUI FORNECIMENTO). AF_01/2021</v>
          </cell>
          <cell r="D89">
            <v>90741</v>
          </cell>
          <cell r="E89">
            <v>3.71</v>
          </cell>
        </row>
        <row r="90">
          <cell r="A90">
            <v>90742</v>
          </cell>
          <cell r="B90" t="str">
            <v>ASSENTAMENTO DE TUBO DE PVC CORRUGADO DE DUPLA PAREDE PARA REDE COLETORA DE ESGOTO, DN 250 MM, JUNTA ELÁSTICA (NÃO INCLUI FORNECIMENTO). AF_01/2021</v>
          </cell>
          <cell r="D90">
            <v>90742</v>
          </cell>
          <cell r="E90">
            <v>4.17</v>
          </cell>
        </row>
        <row r="91">
          <cell r="A91">
            <v>90743</v>
          </cell>
          <cell r="B91" t="str">
            <v>ASSENTAMENTO DE TUBO DE PVC CORRUGADO DE DUPLA PAREDE PARA REDE COLETORA DE ESGOTO, DN 300 MM, JUNTA ELÁSTICA (NÃO INCLUI FORNECIMENTO). AF_01/2021</v>
          </cell>
          <cell r="D91">
            <v>90743</v>
          </cell>
          <cell r="E91">
            <v>4.62</v>
          </cell>
        </row>
        <row r="92">
          <cell r="A92">
            <v>90744</v>
          </cell>
          <cell r="B92" t="str">
            <v>ASSENTAMENTO DE TUBO DE PVC CORRUGADO DE DUPLA PAREDE PARA REDE COLETORA DE ESGOTO, DN 350 MM, JUNTA ELÁSTICA (NÃO INCLUI FORNECIMENTO). AF_01/2021</v>
          </cell>
          <cell r="D92">
            <v>90744</v>
          </cell>
          <cell r="E92">
            <v>5.09</v>
          </cell>
        </row>
        <row r="93">
          <cell r="A93">
            <v>90745</v>
          </cell>
          <cell r="B93" t="str">
            <v>ASSENTAMENTO DE TUBO DE PVC CORRUGADO DE DUPLA PAREDE PARA REDE COLETORA DE ESGOTO, DN 400 MM, JUNTA ELÁSTICA  (NÃO INCLUI FORNECIMENTO). AF_01/2021</v>
          </cell>
          <cell r="D93">
            <v>90745</v>
          </cell>
          <cell r="E93">
            <v>8.0500000000000007</v>
          </cell>
        </row>
        <row r="94">
          <cell r="A94">
            <v>90746</v>
          </cell>
          <cell r="B94" t="str">
            <v>ASSENTAMENTO DE TUBO DE PEAD CORRUGADO DE DUPLA PAREDE PARA REDE COLETORA DE ESGOTO, DN 450 MM, JUNTA ELÁSTICA INTEGRADA (NÃO INCLUI FORNECIMENTO). AF_01/2021</v>
          </cell>
          <cell r="D94">
            <v>90746</v>
          </cell>
          <cell r="E94">
            <v>2.67</v>
          </cell>
        </row>
        <row r="95">
          <cell r="A95">
            <v>90747</v>
          </cell>
          <cell r="B95" t="str">
            <v>ASSENTAMENTO DE TUBO DE PEAD CORRUGADO DE DUPLA PAREDE PARA REDE COLETORA DE ESGOTO, DN 600 MM, JUNTA ELÁSTICA INTEGRADA (NÃO INCLUI FORNECIMENTO). AF_01/2021</v>
          </cell>
          <cell r="D95">
            <v>90747</v>
          </cell>
          <cell r="E95">
            <v>14.65</v>
          </cell>
        </row>
        <row r="96">
          <cell r="A96">
            <v>94869</v>
          </cell>
          <cell r="B96" t="str">
            <v>TUBO DE PEAD CORRUGADO DE DUPLA PAREDE PARA REDE COLETORA DE ESGOTO, DN 250 MM, JUNTA ELÁSTICA INTEGRADA - FORNECIMENTO E ASSENTAMENTO. AF_01/2021</v>
          </cell>
          <cell r="D96">
            <v>94869</v>
          </cell>
          <cell r="E96">
            <v>98.5</v>
          </cell>
        </row>
        <row r="97">
          <cell r="A97">
            <v>94870</v>
          </cell>
          <cell r="B97" t="str">
            <v>ASSENTAMENTO DE TUBO DE PEAD CORRUGADO DE DUPLA PAREDE PARA REDE COLETORA DE ESGOTO, DN 250 MM, JUNTA ELÁSTICA INTEGRADA (NÃO INCLUI FORNECIMENTO). AF_01/2021</v>
          </cell>
          <cell r="D97">
            <v>94870</v>
          </cell>
          <cell r="E97">
            <v>1.85</v>
          </cell>
        </row>
        <row r="98">
          <cell r="A98">
            <v>94871</v>
          </cell>
          <cell r="B98" t="str">
            <v>TUBO DE PEAD CORRUGADO DE DUPLA PAREDE PARA REDE COLETORA DE ESGOTO, DN 300 MM, JUNTA ELÁSTICA INTEGRADA - FORNECIMENTO E ASSENTAMENTO. AF_01/2021</v>
          </cell>
          <cell r="D98">
            <v>94871</v>
          </cell>
          <cell r="E98">
            <v>153.88</v>
          </cell>
        </row>
        <row r="99">
          <cell r="A99">
            <v>94872</v>
          </cell>
          <cell r="B99" t="str">
            <v>ASSENTAMENTO DE TUBO DE PEAD CORRUGADO DE DUPLA PAREDE PARA REDE COLETORA DE ESGOTO, DN 300 MM, JUNTA ELÁSTICA INTEGRADA  (NÃO INCLUI FORNECIMENTO). AF_01/2021</v>
          </cell>
          <cell r="D99">
            <v>94872</v>
          </cell>
          <cell r="E99">
            <v>2.4500000000000002</v>
          </cell>
        </row>
        <row r="100">
          <cell r="A100">
            <v>94875</v>
          </cell>
          <cell r="B100" t="str">
            <v>TUBO DE PEAD CORRUGADO DE DUPLA PAREDE PARA REDE COLETORA DE ESGOTO, DN 800 MM, JUNTA ELÁSTICA INTEGRADA - FORNECIMENTO E ASSENTAMENTO. AF_01/2021</v>
          </cell>
          <cell r="D100">
            <v>94875</v>
          </cell>
          <cell r="E100">
            <v>907.81</v>
          </cell>
        </row>
        <row r="101">
          <cell r="A101">
            <v>94876</v>
          </cell>
          <cell r="B101" t="str">
            <v>ASSENTAMENTO DE TUBO DE PEAD CORRUGADO DE DUPLA PAREDE PARA REDE COLETORA DE ESGOTO, DN 800 MM, JUNTA ELÁSTICA INTEGRADA  (NÃO INCLUI FORNECIMENTO). AF_01/2021</v>
          </cell>
          <cell r="D101">
            <v>94876</v>
          </cell>
          <cell r="E101">
            <v>25.46</v>
          </cell>
        </row>
        <row r="102">
          <cell r="A102">
            <v>94878</v>
          </cell>
          <cell r="B102" t="str">
            <v>ASSENTAMENTO DE TUBO DE PEAD CORRUGADO DE DUPLA PAREDE PARA REDE COLETORA DE ESGOTO, DN 900 MM, JUNTA ELÁSTICA INTEGRADA (NÃO INCLUI FORNECIMENTO). AF_01/2021</v>
          </cell>
          <cell r="D102">
            <v>94878</v>
          </cell>
          <cell r="E102">
            <v>29.32</v>
          </cell>
        </row>
        <row r="103">
          <cell r="A103">
            <v>94879</v>
          </cell>
          <cell r="B103" t="str">
            <v>TUBO DE PEAD CORRUGADO DE DUPLA PAREDE PARA REDE COLETORA DE ESGOTO, DN 1000 MM, JUNTA ELÁSTICA INTEGRADA - FORNECIMENTO E ASSENTAMENTO. AF_01/2021</v>
          </cell>
          <cell r="D103">
            <v>94879</v>
          </cell>
          <cell r="E103">
            <v>1397.71</v>
          </cell>
        </row>
        <row r="104">
          <cell r="A104">
            <v>94880</v>
          </cell>
          <cell r="B104" t="str">
            <v>ASSENTAMENTO DE TUBO DE PEAD CORRUGADO DE DUPLA PAREDE PARA REDE COLETORA DE ESGOTO, DN 1000 MM, JUNTA ELÁSTICA INTEGRADA (NÃO INCLUI FORNECIMENTO). AF_01/2021</v>
          </cell>
          <cell r="D104">
            <v>94880</v>
          </cell>
          <cell r="E104">
            <v>38.47</v>
          </cell>
        </row>
        <row r="105">
          <cell r="A105">
            <v>94881</v>
          </cell>
          <cell r="B105" t="str">
            <v>TUBO DE PEAD CORRUGADO DE DUPLA PAREDE PARA REDE COLETORA DE ESGOTO, DN 1200 MM, JUNTA ELÁSTICA INTEGRADA - FORNECIMENTO E ASSENTAMENTO. AF_01/2021</v>
          </cell>
          <cell r="D105">
            <v>94881</v>
          </cell>
          <cell r="E105">
            <v>1922.96</v>
          </cell>
        </row>
        <row r="106">
          <cell r="A106">
            <v>94882</v>
          </cell>
          <cell r="B106" t="str">
            <v>ASSENTAMENTO DE TUBO DE PEAD CORRUGADO DE DUPLA PAREDE PARA REDE COLETORA DE ESGOTO, DN 1200 MM, JUNTA ELÁSTICA INTEGRADA (NÃO INCLUI FORNECIMENTO). AF_01/2021</v>
          </cell>
          <cell r="D106">
            <v>94882</v>
          </cell>
          <cell r="E106">
            <v>44.4</v>
          </cell>
        </row>
        <row r="107">
          <cell r="A107">
            <v>94884</v>
          </cell>
          <cell r="B107" t="str">
            <v>ASSENTAMENTO DE TUBO DE PEAD CORRUGADO DE DUPLA PAREDE PARA REDE COLETORA DE ESGOTO, DN 1500 MM, JUNTA ELÁSTICA INTEGRADA (NÃO INCLUI FORNECIMENTO). AF_01/2021</v>
          </cell>
          <cell r="D107">
            <v>94884</v>
          </cell>
          <cell r="E107">
            <v>56.43</v>
          </cell>
        </row>
        <row r="108">
          <cell r="A108">
            <v>97121</v>
          </cell>
          <cell r="B108" t="str">
            <v>ASSENTAMENTO DE TUBO DE PVC PBA PARA REDE DE ÁGUA, DN 50 MM, JUNTA ELÁSTICA INTEGRADA, INSTALADO EM LOCAL COM NÍVEL ALTO DE INTERFERÊNCIAS (NÃO INCLUI FORNECIMENTO). AF_11/2017</v>
          </cell>
          <cell r="D108">
            <v>97121</v>
          </cell>
          <cell r="E108">
            <v>1.52</v>
          </cell>
        </row>
        <row r="109">
          <cell r="A109">
            <v>97122</v>
          </cell>
          <cell r="B109" t="str">
            <v>ASSENTAMENTO DE TUBO DE PVC PBA PARA REDE DE ÁGUA, DN 75 MM, JUNTA ELÁSTICA INTEGRADA, INSTALADO EM LOCAL COM NÍVEL ALTO DE INTERFERÊNCIAS (NÃO INCLUI FORNECIMENTO). AF_11/2017</v>
          </cell>
          <cell r="D109">
            <v>97122</v>
          </cell>
          <cell r="E109">
            <v>2.14</v>
          </cell>
        </row>
        <row r="110">
          <cell r="A110">
            <v>97123</v>
          </cell>
          <cell r="B110" t="str">
            <v>ASSENTAMENTO DE TUBO DE PVC PBA PARA REDE DE ÁGUA, DN 100 MM, JUNTA ELÁSTICA INTEGRADA, INSTALADO EM LOCAL COM NÍVEL ALTO DE INTERFERÊNCIAS (NÃO INCLUI FORNECIMENTO). AF_11/2017</v>
          </cell>
          <cell r="D110">
            <v>97123</v>
          </cell>
          <cell r="E110">
            <v>2.72</v>
          </cell>
        </row>
        <row r="111">
          <cell r="A111">
            <v>97124</v>
          </cell>
          <cell r="B111" t="str">
            <v>ASSENTAMENTO DE TUBO DE PVC PBA PARA REDE DE ÁGUA, DN 50 MM, JUNTA ELÁSTICA INTEGRADA, INSTALADO EM LOCAL COM NÍVEL BAIXO DE INTERFERÊNCIAS (NÃO INCLUI FORNECIMENTO). AF_11/2017</v>
          </cell>
          <cell r="D111">
            <v>97124</v>
          </cell>
          <cell r="E111">
            <v>0.7</v>
          </cell>
        </row>
        <row r="112">
          <cell r="A112">
            <v>97125</v>
          </cell>
          <cell r="B112" t="str">
            <v>ASSENTAMENTO DE TUBO DE PVC PBA PARA REDE DE ÁGUA, DN 75 MM, JUNTA ELÁSTICA INTEGRADA, INSTALADO EM LOCAL COM NÍVEL BAIXO DE INTERFERÊNCIAS (NÃO INCLUI FORNECIMENTO). AF_11/2017</v>
          </cell>
          <cell r="D112">
            <v>97125</v>
          </cell>
          <cell r="E112">
            <v>1.01</v>
          </cell>
        </row>
        <row r="113">
          <cell r="A113">
            <v>97126</v>
          </cell>
          <cell r="B113" t="str">
            <v>ASSENTAMENTO DE TUBO DE PVC PBA PARA REDE DE ÁGUA, DN 100 MM, JUNTA ELÁSTICA INTEGRADA, INSTALADO EM LOCAL COM NÍVEL BAIXO DE INTERFERÊNCIAS (NÃO INCLUI FORNECIMENTO). AF_11/2017</v>
          </cell>
          <cell r="D113">
            <v>97126</v>
          </cell>
          <cell r="E113">
            <v>1.29</v>
          </cell>
        </row>
        <row r="114">
          <cell r="A114">
            <v>102264</v>
          </cell>
          <cell r="B114" t="str">
            <v>TUBO DE PVC BRANCO PARA REDE COLETORA DE ESGOTO CONDOMINIAL DE PAREDE MACIÇA, DN 100 MM, JUNTA ELÁSTICA - FORNECIMENTO E ASSENTAMENTO. AF_01/2021</v>
          </cell>
          <cell r="D114">
            <v>102264</v>
          </cell>
          <cell r="E114">
            <v>22.75</v>
          </cell>
        </row>
        <row r="115">
          <cell r="A115">
            <v>102265</v>
          </cell>
          <cell r="B115" t="str">
            <v>JUNTA ARGAMASSADA ENTRE TUBO DN 800 MM E O POÇO DE VISITA/ CAIXA DE CONCRETO OU ALVENARIA EM REDES DE ESGOTO. AF_01/2021</v>
          </cell>
          <cell r="D115">
            <v>102265</v>
          </cell>
          <cell r="E115">
            <v>75.650000000000006</v>
          </cell>
        </row>
        <row r="116">
          <cell r="A116">
            <v>102266</v>
          </cell>
          <cell r="B116" t="str">
            <v>JUNTA ARGAMASSADA ENTRE TUBO DN 900 MM E O POÇO DE VISITA/ CAIXA DE CONCRETO OU ALVENARIA EM REDES DE ESGOTO. AF_01/2021</v>
          </cell>
          <cell r="D116">
            <v>102266</v>
          </cell>
          <cell r="E116">
            <v>83.9</v>
          </cell>
        </row>
        <row r="117">
          <cell r="A117">
            <v>102267</v>
          </cell>
          <cell r="B117" t="str">
            <v>JUNTA ARGAMASSADA ENTRE TUBO DN 1000 MM E O POÇO DE VISITA/ CAIXA DE CONCRETO OU ALVENARIA EM REDES DE ESGOTO. AF_01/2021</v>
          </cell>
          <cell r="D117">
            <v>102267</v>
          </cell>
          <cell r="E117">
            <v>96.36</v>
          </cell>
        </row>
        <row r="118">
          <cell r="A118">
            <v>102268</v>
          </cell>
          <cell r="B118" t="str">
            <v>JUNTA ARGAMASSADA ENTRE TUBO DN 1200 MM E O POÇO DE VISITA/ CAIXA DE CONCRETO OU ALVENARIA EM REDES DE ESGOTO. AF_01/2021</v>
          </cell>
          <cell r="D118">
            <v>102268</v>
          </cell>
          <cell r="E118">
            <v>108.74</v>
          </cell>
        </row>
        <row r="119">
          <cell r="A119">
            <v>102269</v>
          </cell>
          <cell r="B119" t="str">
            <v>JUNTA ARGAMASSADA ENTRE TUBO DN 1500 MM E O POÇO DE VISITA/ CAIXA DE CONCRETO OU ALVENARIA EM REDES DE ESGOTO. AF_01/2021</v>
          </cell>
          <cell r="D119">
            <v>102269</v>
          </cell>
          <cell r="E119">
            <v>133.52000000000001</v>
          </cell>
        </row>
        <row r="120">
          <cell r="A120">
            <v>92833</v>
          </cell>
          <cell r="B120" t="str">
            <v>TUBO DE CONCRETO PARA REDES COLETORAS DE ESGOTO SANITÁRIO, DIÂMETRO DE 300 MM, JUNTA ELÁSTICA, INSTALADO EM LOCAL COM BAIXO NÍVEL DE INTERFERÊNCIAS - FORNECIMENTO E ASSENTAMENTO. AF_12/2015</v>
          </cell>
          <cell r="D120">
            <v>92833</v>
          </cell>
          <cell r="E120">
            <v>190.81</v>
          </cell>
        </row>
        <row r="121">
          <cell r="A121">
            <v>92834</v>
          </cell>
          <cell r="B121" t="str">
            <v>ASSENTAMENTO DE TUBO DE CONCRETO PARA REDES COLETORAS DE ESGOTO SANITÁRIO, DIÂMETRO DE 300 MM, JUNTA ELÁSTICA, INSTALADO EM LOCAL COM BAIXO NÍVEL DE INTERFERÊNCIAS (NÃO INCLUI FORNECIMENTO). AF_12/2015</v>
          </cell>
          <cell r="D121">
            <v>92834</v>
          </cell>
          <cell r="E121">
            <v>7.62</v>
          </cell>
        </row>
        <row r="122">
          <cell r="A122">
            <v>92835</v>
          </cell>
          <cell r="B122" t="str">
            <v>TUBO DE CONCRETO PARA REDES COLETORAS DE ESGOTO SANITÁRIO, DIÂMETRO DE 400 MM, JUNTA ELÁSTICA, INSTALADO EM LOCAL COM BAIXO NÍVEL DE INTERFERÊNCIAS - FORNECIMENTO E ASSENTAMENTO. AF_12/2015</v>
          </cell>
          <cell r="D122">
            <v>92835</v>
          </cell>
          <cell r="E122">
            <v>200.62</v>
          </cell>
        </row>
        <row r="123">
          <cell r="A123">
            <v>92836</v>
          </cell>
          <cell r="B123" t="str">
            <v>ASSENTAMENTO DE TUBO DE CONCRETO PARA REDES COLETORAS DE ESGOTO SANITÁRIO, DIÂMETRO DE 400 MM, JUNTA ELÁSTICA, INSTALADO EM LOCAL COM BAIXO NÍVEL DE INTERFERÊNCIAS (NÃO INCLUI FORNECIMENTO). AF_12/2015</v>
          </cell>
          <cell r="D123">
            <v>92836</v>
          </cell>
          <cell r="E123">
            <v>9.74</v>
          </cell>
        </row>
        <row r="124">
          <cell r="A124">
            <v>92837</v>
          </cell>
          <cell r="B124" t="str">
            <v>TUBO DE CONCRETO PARA REDES COLETORAS DE ESGOTO SANITÁRIO, DIÂMETRO DE 500 MM, JUNTA ELÁSTICA, INSTALADO EM LOCAL COM BAIXO NÍVEL DE INTERFERÊNCIAS - FORNECIMENTO E ASSENTAMENTO. AF_12/2015</v>
          </cell>
          <cell r="D124">
            <v>92837</v>
          </cell>
          <cell r="E124">
            <v>350.85</v>
          </cell>
        </row>
        <row r="125">
          <cell r="A125">
            <v>92838</v>
          </cell>
          <cell r="B125" t="str">
            <v>ASSENTAMENTO DE TUBO DE CONCRETO PARA REDES COLETORAS DE ESGOTO SANITÁRIO, DIÂMETRO DE 500 MM, JUNTA ELÁSTICA, INSTALADO EM LOCAL COM BAIXO NÍVEL DE INTERFERÊNCIAS (NÃO INCLUI FORNECIMENTO). AF_12/2015</v>
          </cell>
          <cell r="D125">
            <v>92838</v>
          </cell>
          <cell r="E125">
            <v>11.67</v>
          </cell>
        </row>
        <row r="126">
          <cell r="A126">
            <v>92839</v>
          </cell>
          <cell r="B126" t="str">
            <v>TUBO DE CONCRETO PARA REDES COLETORAS DE ESGOTO SANITÁRIO, DIÂMETRO DE 600 MM, JUNTA ELÁSTICA, INSTALADO EM LOCAL COM BAIXO NÍVEL DE INTERFERÊNCIAS - FORNECIMENTO E ASSENTAMENTO. AF_12/2015</v>
          </cell>
          <cell r="D126">
            <v>92839</v>
          </cell>
          <cell r="E126">
            <v>428.99</v>
          </cell>
        </row>
        <row r="127">
          <cell r="A127">
            <v>92840</v>
          </cell>
          <cell r="B127" t="str">
            <v>ASSENTAMENTO DE TUBO DE CONCRETO PARA REDES COLETORAS DE ESGOTO SANITÁRIO, DIÂMETRO DE 600 MM, JUNTA ELÁSTICA, INSTALADO EM LOCAL COM BAIXO NÍVEL DE INTERFERÊNCIAS (NÃO INCLUI FORNECIMENTO). AF_12/2015</v>
          </cell>
          <cell r="D127">
            <v>92840</v>
          </cell>
          <cell r="E127">
            <v>13.85</v>
          </cell>
        </row>
        <row r="128">
          <cell r="A128">
            <v>92841</v>
          </cell>
          <cell r="B128" t="str">
            <v>TUBO DE CONCRETO PARA REDES COLETORAS DE ESGOTO SANITÁRIO, DIÂMETRO DE 700 MM, JUNTA ELÁSTICA, INSTALADO EM LOCAL COM BAIXO NÍVEL DE INTERFERÊNCIAS - FORNECIMENTO E ASSENTAMENTO. AF_12/2015</v>
          </cell>
          <cell r="D128">
            <v>92841</v>
          </cell>
          <cell r="E128">
            <v>559.76</v>
          </cell>
        </row>
        <row r="129">
          <cell r="A129">
            <v>92842</v>
          </cell>
          <cell r="B129" t="str">
            <v>ASSENTAMENTO DE TUBO DE CONCRETO PARA REDES COLETORAS DE ESGOTO SANITÁRIO, DIÂMETRO DE 700 MM, JUNTA ELÁSTICA, INSTALADO EM LOCAL COM BAIXO NÍVEL DE INTERFERÊNCIAS (NÃO INCLUI FORNECIMENTO). AF_12/2015</v>
          </cell>
          <cell r="D129">
            <v>92842</v>
          </cell>
          <cell r="E129">
            <v>15.79</v>
          </cell>
        </row>
        <row r="130">
          <cell r="A130">
            <v>92843</v>
          </cell>
          <cell r="B130" t="str">
            <v>TUBO DE CONCRETO PARA REDES COLETORAS DE ESGOTO SANITÁRIO, DIÂMETRO DE 800 MM, JUNTA ELÁSTICA, INSTALADO EM LOCAL COM BAIXO NÍVEL DE INTERFERÊNCIAS - FORNECIMENTO E ASSENTAMENTO. AF_12/2015</v>
          </cell>
          <cell r="D130">
            <v>92843</v>
          </cell>
          <cell r="E130">
            <v>582.54999999999995</v>
          </cell>
        </row>
        <row r="131">
          <cell r="A131">
            <v>92844</v>
          </cell>
          <cell r="B131" t="str">
            <v>ASSENTAMENTO DE TUBO DE CONCRETO PARA REDES COLETORAS DE ESGOTO SANITÁRIO, DIÂMETRO DE 800 MM, JUNTA ELÁSTICA, INSTALADO EM LOCAL COM BAIXO NÍVEL DE INTERFERÊNCIAS (NÃO INCLUI FORNECIMENTO). AF_12/2015</v>
          </cell>
          <cell r="D131">
            <v>92844</v>
          </cell>
          <cell r="E131">
            <v>17.96</v>
          </cell>
        </row>
        <row r="132">
          <cell r="A132">
            <v>92845</v>
          </cell>
          <cell r="B132" t="str">
            <v>TUBO DE CONCRETO PARA REDES COLETORAS DE ESGOTO SANITÁRIO, DIÂMETRO DE 900 MM, JUNTA ELÁSTICA, INSTALADO EM LOCAL COM BAIXO NÍVEL DE INTERFERÊNCIAS - FORNECIMENTO E ASSENTAMENTO. AF_12/2015</v>
          </cell>
          <cell r="D132">
            <v>92845</v>
          </cell>
          <cell r="E132">
            <v>857.97</v>
          </cell>
        </row>
        <row r="133">
          <cell r="A133">
            <v>92846</v>
          </cell>
          <cell r="B133" t="str">
            <v>ASSENTAMENTO DE TUBO DE CONCRETO PARA REDES COLETORAS DE ESGOTO SANITÁRIO, DIÂMETRO DE 900 MM, JUNTA ELÁSTICA, INSTALADO EM LOCAL COM BAIXO NÍVEL DE INTERFERÊNCIAS (NÃO INCLUI FORNECIMENTO). AF_12/2015</v>
          </cell>
          <cell r="D133">
            <v>92846</v>
          </cell>
          <cell r="E133">
            <v>19.89</v>
          </cell>
        </row>
        <row r="134">
          <cell r="A134">
            <v>92847</v>
          </cell>
          <cell r="B134" t="str">
            <v>TUBO DE CONCRETO PARA REDES COLETORAS DE ESGOTO SANITÁRIO, DIÂMETRO DE 1000 MM, JUNTA ELÁSTICA, INSTALADO EM LOCAL COM BAIXO NÍVEL DE INTERFERÊNCIAS - FORNECIMENTO E ASSENTAMENTO. AF_12/2015</v>
          </cell>
          <cell r="D134">
            <v>92847</v>
          </cell>
          <cell r="E134">
            <v>886.21</v>
          </cell>
        </row>
        <row r="135">
          <cell r="A135">
            <v>92848</v>
          </cell>
          <cell r="B135" t="str">
            <v>ASSENTAMENTO DE TUBO DE CONCRETO PARA REDES COLETORAS DE ESGOTO SANITÁRIO, DIÂMETRO DE 1000 MM, JUNTA ELÁSTICA, INSTALADO EM LOCAL COM BAIXO NÍVEL DE INTERFERÊNCIAS (NÃO INCLUI FORNECIMENTO). AF_12/2015</v>
          </cell>
          <cell r="D135">
            <v>92848</v>
          </cell>
          <cell r="E135">
            <v>22.09</v>
          </cell>
        </row>
        <row r="136">
          <cell r="A136">
            <v>92849</v>
          </cell>
          <cell r="B136" t="str">
            <v>TUBO DE CONCRETO PARA REDES COLETORAS DE ESGOTO SANITÁRIO, DIÂMETRO DE 300 MM, JUNTA ELÁSTICA, INSTALADO EM LOCAL COM ALTO NÍVEL DE INTERFERÊNCIAS - FORNECIMENTO E ASSENTAMENTO. AF_12/2015</v>
          </cell>
          <cell r="D136">
            <v>92849</v>
          </cell>
          <cell r="E136">
            <v>197.62</v>
          </cell>
        </row>
        <row r="137">
          <cell r="A137">
            <v>92850</v>
          </cell>
          <cell r="B137" t="str">
            <v>ASSENTAMENTO DE TUBO DE CONCRETO PARA REDES COLETORAS DE ESGOTO SANITÁRIO, DIÂMETRO DE 300 MM, JUNTA ELÁSTICA, INSTALADO EM LOCAL COM ALTO NÍVEL DE INTERFERÊNCIAS (NÃO INCLUI FORNECIMENTO). AF_12/2015</v>
          </cell>
          <cell r="D137">
            <v>92850</v>
          </cell>
          <cell r="E137">
            <v>14.43</v>
          </cell>
        </row>
        <row r="138">
          <cell r="A138">
            <v>92851</v>
          </cell>
          <cell r="B138" t="str">
            <v>TUBO DE CONCRETO PARA REDES COLETORAS DE ESGOTO SANITÁRIO, DIÂMETRO DE 400 MM, JUNTA ELÁSTICA, INSTALADO EM LOCAL COM ALTO NÍVEL DE INTERFERÊNCIAS - FORNECIMENTO E ASSENTAMENTO. AF_12/2015</v>
          </cell>
          <cell r="D138">
            <v>92851</v>
          </cell>
          <cell r="E138">
            <v>209.06</v>
          </cell>
        </row>
        <row r="139">
          <cell r="A139">
            <v>92852</v>
          </cell>
          <cell r="B139" t="str">
            <v>ASSENTAMENTO DE TUBO DE CONCRETO PARA REDES COLETORAS DE ESGOTO SANITÁRIO, DIÂMETRO DE 400 MM, JUNTA ELÁSTICA, INSTALADO EM LOCAL COM ALTO NÍVEL DE INTERFERÊNCIAS (NÃO INCLUI FORNECIMENTO). AF_12/2015</v>
          </cell>
          <cell r="D139">
            <v>92852</v>
          </cell>
          <cell r="E139">
            <v>18.18</v>
          </cell>
        </row>
        <row r="140">
          <cell r="A140">
            <v>92853</v>
          </cell>
          <cell r="B140" t="str">
            <v>TUBO DE CONCRETO PARA REDES COLETORAS DE ESGOTO SANITÁRIO, DIÂMETRO DE 500 MM, JUNTA ELÁSTICA, INSTALADO EM LOCAL COM ALTO NÍVEL DE INTERFERÊNCIAS - FORNECIMENTO E ASSENTAMENTO. AF_12/2015</v>
          </cell>
          <cell r="D140">
            <v>92853</v>
          </cell>
          <cell r="E140">
            <v>361.33</v>
          </cell>
        </row>
        <row r="141">
          <cell r="A141">
            <v>92854</v>
          </cell>
          <cell r="B141" t="str">
            <v>ASSENTAMENTO DE TUBO DE CONCRETO PARA REDES COLETORAS DE ESGOTO SANITÁRIO, DIÂMETRO DE 500 MM, JUNTA ELÁSTICA, INSTALADO EM LOCAL COM ALTO NÍVEL DE INTERFERÊNCIAS (NÃO INCLUI FORNECIMENTO). AF_12/2015</v>
          </cell>
          <cell r="D141">
            <v>92854</v>
          </cell>
          <cell r="E141">
            <v>22.15</v>
          </cell>
        </row>
        <row r="142">
          <cell r="A142">
            <v>92855</v>
          </cell>
          <cell r="B142" t="str">
            <v>TUBO DE CONCRETO PARA REDES COLETORAS DE ESGOTO SANITÁRIO, DIÂMETRO DE 600 MM, JUNTA ELÁSTICA, INSTALADO EM LOCAL COM ALTO NÍVEL DE INTERFERÊNCIAS - FORNECIMENTO E ASSENTAMENTO. AF_12/2015</v>
          </cell>
          <cell r="D142">
            <v>92855</v>
          </cell>
          <cell r="E142">
            <v>441.26</v>
          </cell>
        </row>
        <row r="143">
          <cell r="A143">
            <v>92856</v>
          </cell>
          <cell r="B143" t="str">
            <v>ASSENTAMENTO DE TUBO DE CONCRETO PARA REDES COLETORAS DE ESGOTO SANITÁRIO, DIÂMETRO DE 600 MM, JUNTA ELÁSTICA, INSTALADO EM LOCAL COM ALTO NÍVEL DE INTERFERÊNCIAS (NÃO INCLUI FORNECIMENTO). AF_12/2015</v>
          </cell>
          <cell r="D143">
            <v>92856</v>
          </cell>
          <cell r="E143">
            <v>26.12</v>
          </cell>
        </row>
        <row r="144">
          <cell r="A144">
            <v>92857</v>
          </cell>
          <cell r="B144" t="str">
            <v>TUBO DE CONCRETO PARA REDES COLETORAS DE ESGOTO SANITÁRIO, DIÂMETRO DE 700 MM, JUNTA ELÁSTICA, INSTALADO EM LOCAL COM ALTO NÍVEL DE INTERFERÊNCIAS - FORNECIMENTO E ASSENTAMENTO. AF_12/2015</v>
          </cell>
          <cell r="D144">
            <v>92857</v>
          </cell>
          <cell r="E144">
            <v>573.85</v>
          </cell>
        </row>
        <row r="145">
          <cell r="A145">
            <v>92858</v>
          </cell>
          <cell r="B145" t="str">
            <v>ASSENTAMENTO DE TUBO DE CONCRETO PARA REDES COLETORAS DE ESGOTO SANITÁRIO, DIÂMETRO DE 700 MM, JUNTA ELÁSTICA, INSTALADO EM LOCAL COM ALTO NÍVEL DE INTERFERÊNCIAS (NÃO INCLUI FORNECIMENTO). AF_12/2015</v>
          </cell>
          <cell r="D145">
            <v>92858</v>
          </cell>
          <cell r="E145">
            <v>29.88</v>
          </cell>
        </row>
        <row r="146">
          <cell r="A146">
            <v>92859</v>
          </cell>
          <cell r="B146" t="str">
            <v>TUBO DE CONCRETO PARA REDES COLETORAS DE ESGOTO SANITÁRIO, DIÂMETRO DE 800 MM, JUNTA ELÁSTICA, INSTALADO EM LOCAL COM ALTO NÍVEL DE INTERFERÊNCIAS - FORNECIMENTO E ASSENTAMENTO. AF_12/2015</v>
          </cell>
          <cell r="D146">
            <v>92859</v>
          </cell>
          <cell r="E146">
            <v>598.53</v>
          </cell>
        </row>
        <row r="147">
          <cell r="A147">
            <v>92860</v>
          </cell>
          <cell r="B147" t="str">
            <v>ASSENTAMENTO DE TUBO DE CONCRETO PARA REDES COLETORAS DE ESGOTO SANITÁRIO, DIÂMETRO DE 800 MM, JUNTA ELÁSTICA, INSTALADO EM LOCAL COM ALTO NÍVEL DE INTERFERÊNCIAS (NÃO INCLUI FORNECIMENTO). AF_12/2015</v>
          </cell>
          <cell r="D147">
            <v>92860</v>
          </cell>
          <cell r="E147">
            <v>33.94</v>
          </cell>
        </row>
        <row r="148">
          <cell r="A148">
            <v>92861</v>
          </cell>
          <cell r="B148" t="str">
            <v>TUBO DE CONCRETO PARA REDES COLETORAS DE ESGOTO SANITÁRIO, DIÂMETRO DE 900 MM, JUNTA ELÁSTICA, INSTALADO EM LOCAL COM ALTO NÍVEL DE INTERFERÊNCIAS - FORNECIMENTO E ASSENTAMENTO. AF_12/2015</v>
          </cell>
          <cell r="D148">
            <v>92861</v>
          </cell>
          <cell r="E148">
            <v>875.97</v>
          </cell>
        </row>
        <row r="149">
          <cell r="A149">
            <v>92862</v>
          </cell>
          <cell r="B149" t="str">
            <v>ASSENTAMENTO DE TUBO DE CONCRETO PARA REDES COLETORAS DE ESGOTO SANITÁRIO, DIÂMETRO DE 900 MM, JUNTA ELÁSTICA, INSTALADO EM LOCAL COM ALTO NÍVEL DE INTERFERÊNCIAS (NÃO INCLUI FORNECIMENTO). AF_12/2015</v>
          </cell>
          <cell r="D149">
            <v>92862</v>
          </cell>
          <cell r="E149">
            <v>37.89</v>
          </cell>
        </row>
        <row r="150">
          <cell r="A150">
            <v>92863</v>
          </cell>
          <cell r="B150" t="str">
            <v>TUBO DE CONCRETO PARA REDES COLETORAS DE ESGOTO SANITÁRIO, DIÂMETRO DE 1000 MM, JUNTA ELÁSTICA, INSTALADO EM LOCAL COM ALTO NÍVEL DE INTERFERÊNCIAS - FORNECIMENTO E ASSENTAMENTO. AF_12/2015</v>
          </cell>
          <cell r="D150">
            <v>92863</v>
          </cell>
          <cell r="E150">
            <v>905.97</v>
          </cell>
        </row>
        <row r="151">
          <cell r="A151">
            <v>92864</v>
          </cell>
          <cell r="B151" t="str">
            <v>ASSENTAMENTO DE TUBO DE CONCRETO PARA REDES COLETORAS DE ESGOTO SANITÁRIO, DIÂMETRO DE 1000 MM, JUNTA ELÁSTICA, INSTALADO EM LOCAL COM ALTO NÍVEL DE INTERFERÊNCIAS (NÃO INCLUI FORNECIMENTO). AF_12/2015</v>
          </cell>
          <cell r="D151">
            <v>92864</v>
          </cell>
          <cell r="E151">
            <v>41.85</v>
          </cell>
        </row>
        <row r="152">
          <cell r="A152">
            <v>92210</v>
          </cell>
          <cell r="B152" t="str">
            <v>TUBO DE CONCRETO PARA REDES COLETORAS DE ÁGUAS PLUVIAIS, DIÂMETRO DE 400 MM, JUNTA RÍGIDA, INSTALADO EM LOCAL COM BAIXO NÍVEL DE INTERFERÊNCIAS - FORNECIMENTO E ASSENTAMENTO. AF_12/2015</v>
          </cell>
          <cell r="D152">
            <v>92210</v>
          </cell>
          <cell r="E152">
            <v>148.47999999999999</v>
          </cell>
        </row>
        <row r="153">
          <cell r="A153">
            <v>92211</v>
          </cell>
          <cell r="B153" t="str">
            <v>TUBO DE CONCRETO PARA REDES COLETORAS DE ÁGUAS PLUVIAIS, DIÂMETRO DE 500 MM, JUNTA RÍGIDA, INSTALADO EM LOCAL COM BAIXO NÍVEL DE INTERFERÊNCIAS - FORNECIMENTO E ASSENTAMENTO. AF_12/2015</v>
          </cell>
          <cell r="D153">
            <v>92211</v>
          </cell>
          <cell r="E153">
            <v>178.43</v>
          </cell>
        </row>
        <row r="154">
          <cell r="A154">
            <v>92212</v>
          </cell>
          <cell r="B154" t="str">
            <v>TUBO DE CONCRETO PARA REDES COLETORAS DE ÁGUAS PLUVIAIS, DIÂMETRO DE 600 MM, JUNTA RÍGIDA, INSTALADO EM LOCAL COM BAIXO NÍVEL DE INTERFERÊNCIAS - FORNECIMENTO E ASSENTAMENTO. AF_12/2015</v>
          </cell>
          <cell r="D154">
            <v>92212</v>
          </cell>
          <cell r="E154">
            <v>266</v>
          </cell>
        </row>
        <row r="155">
          <cell r="A155">
            <v>92213</v>
          </cell>
          <cell r="B155" t="str">
            <v>TUBO DE CONCRETO PARA REDES COLETORAS DE ÁGUAS PLUVIAIS, DIÂMETRO DE 700 MM, JUNTA RÍGIDA, INSTALADO EM LOCAL COM BAIXO NÍVEL DE INTERFERÊNCIAS - FORNECIMENTO E ASSENTAMENTO. AF_12/2015</v>
          </cell>
          <cell r="D155">
            <v>92213</v>
          </cell>
          <cell r="E155">
            <v>349.45</v>
          </cell>
        </row>
        <row r="156">
          <cell r="A156">
            <v>92214</v>
          </cell>
          <cell r="B156" t="str">
            <v>TUBO DE CONCRETO PARA REDES COLETORAS DE ÁGUAS PLUVIAIS, DIÂMETRO DE 800 MM, JUNTA RÍGIDA, INSTALADO EM LOCAL COM BAIXO NÍVEL DE INTERFERÊNCIAS - FORNECIMENTO E ASSENTAMENTO. AF_12/2015</v>
          </cell>
          <cell r="D156">
            <v>92214</v>
          </cell>
          <cell r="E156">
            <v>422.29</v>
          </cell>
        </row>
        <row r="157">
          <cell r="A157">
            <v>92215</v>
          </cell>
          <cell r="B157" t="str">
            <v>TUBO DE CONCRETO PARA REDES COLETORAS DE ÁGUAS PLUVIAIS, DIÂMETRO DE 900 MM, JUNTA RÍGIDA, INSTALADO EM LOCAL COM BAIXO NÍVEL DE INTERFERÊNCIAS - FORNECIMENTO E ASSENTAMENTO. AF_12/2015</v>
          </cell>
          <cell r="D157">
            <v>92215</v>
          </cell>
          <cell r="E157">
            <v>485.07</v>
          </cell>
        </row>
        <row r="158">
          <cell r="A158">
            <v>92216</v>
          </cell>
          <cell r="B158" t="str">
            <v>TUBO DE CONCRETO PARA REDES COLETORAS DE ÁGUAS PLUVIAIS, DIÂMETRO DE 1000 MM, JUNTA RÍGIDA, INSTALADO EM LOCAL COM BAIXO NÍVEL DE INTERFERÊNCIAS - FORNECIMENTO E ASSENTAMENTO. AF_12/2015</v>
          </cell>
          <cell r="D158">
            <v>92216</v>
          </cell>
          <cell r="E158">
            <v>507.48</v>
          </cell>
        </row>
        <row r="159">
          <cell r="A159">
            <v>92219</v>
          </cell>
          <cell r="B159" t="str">
            <v>TUBO DE CONCRETO PARA REDES COLETORAS DE ÁGUAS PLUVIAIS, DIÂMETRO DE 400 MM, JUNTA RÍGIDA, INSTALADO EM LOCAL COM ALTO NÍVEL DE INTERFERÊNCIAS - FORNECIMENTO E ASSENTAMENTO. AF_12/2015</v>
          </cell>
          <cell r="D159">
            <v>92219</v>
          </cell>
          <cell r="E159">
            <v>156.93</v>
          </cell>
        </row>
        <row r="160">
          <cell r="A160">
            <v>92220</v>
          </cell>
          <cell r="B160" t="str">
            <v>TUBO DE CONCRETO PARA REDES COLETORAS DE ÁGUAS PLUVIAIS, DIÂMETRO DE 500 MM, JUNTA RÍGIDA, INSTALADO EM LOCAL COM ALTO NÍVEL DE INTERFERÊNCIAS - FORNECIMENTO E ASSENTAMENTO. AF_12/2015</v>
          </cell>
          <cell r="D160">
            <v>92220</v>
          </cell>
          <cell r="E160">
            <v>188.92</v>
          </cell>
        </row>
        <row r="161">
          <cell r="A161">
            <v>92221</v>
          </cell>
          <cell r="B161" t="str">
            <v>TUBO DE CONCRETO PARA REDES COLETORAS DE ÁGUAS PLUVIAIS, DIÂMETRO DE 600 MM, JUNTA RÍGIDA, INSTALADO EM LOCAL COM ALTO NÍVEL DE INTERFERÊNCIAS - FORNECIMENTO E ASSENTAMENTO. AF_12/2015</v>
          </cell>
          <cell r="D161">
            <v>92221</v>
          </cell>
          <cell r="E161">
            <v>278.27</v>
          </cell>
        </row>
        <row r="162">
          <cell r="A162">
            <v>92222</v>
          </cell>
          <cell r="B162" t="str">
            <v>TUBO DE CONCRETO PARA REDES COLETORAS DE ÁGUAS PLUVIAIS, DIÂMETRO DE 700 MM, JUNTA RÍGIDA, INSTALADO EM LOCAL COM ALTO NÍVEL DE INTERFERÊNCIAS - FORNECIMENTO E ASSENTAMENTO. AF_12/2015</v>
          </cell>
          <cell r="D162">
            <v>92222</v>
          </cell>
          <cell r="E162">
            <v>363.74</v>
          </cell>
        </row>
        <row r="163">
          <cell r="A163">
            <v>92223</v>
          </cell>
          <cell r="B163" t="str">
            <v>TUBO DE CONCRETO PARA REDES COLETORAS DE ÁGUAS PLUVIAIS, DIÂMETRO DE 800 MM, JUNTA RÍGIDA, INSTALADO EM LOCAL COM ALTO NÍVEL DE INTERFERÊNCIAS - FORNECIMENTO E ASSENTAMENTO. AF_12/2015</v>
          </cell>
          <cell r="D163">
            <v>92223</v>
          </cell>
          <cell r="E163">
            <v>438.26</v>
          </cell>
        </row>
        <row r="164">
          <cell r="A164">
            <v>92224</v>
          </cell>
          <cell r="B164" t="str">
            <v>TUBO DE CONCRETO PARA REDES COLETORAS DE ÁGUAS PLUVIAIS, DIÂMETRO DE 900 MM, JUNTA RÍGIDA, INSTALADO EM LOCAL COM ALTO NÍVEL DE INTERFERÊNCIAS - FORNECIMENTO E ASSENTAMENTO. AF_12/2015</v>
          </cell>
          <cell r="D164">
            <v>92224</v>
          </cell>
          <cell r="E164">
            <v>502.79</v>
          </cell>
        </row>
        <row r="165">
          <cell r="A165">
            <v>92226</v>
          </cell>
          <cell r="B165" t="str">
            <v>TUBO DE CONCRETO PARA REDES COLETORAS DE ÁGUAS PLUVIAIS, DIÂMETRO DE 1000 MM, JUNTA RÍGIDA, INSTALADO EM LOCAL COM ALTO NÍVEL DE INTERFERÊNCIAS - FORNECIMENTO E ASSENTAMENTO. AF_12/2015</v>
          </cell>
          <cell r="D165">
            <v>92226</v>
          </cell>
          <cell r="E165">
            <v>527.33000000000004</v>
          </cell>
        </row>
        <row r="166">
          <cell r="A166">
            <v>92808</v>
          </cell>
          <cell r="B166" t="str">
            <v>ASSENTAMENTO DE TUBO DE CONCRETO PARA REDES COLETORAS DE ÁGUAS PLUVIAIS, DIÂMETRO DE 300 MM, JUNTA RÍGIDA, INSTALADO EM LOCAL COM BAIXO NÍVEL DE INTERFERÊNCIAS (NÃO INCLUI FORNECIMENTO). AF_12/2015</v>
          </cell>
          <cell r="D166">
            <v>92808</v>
          </cell>
          <cell r="E166">
            <v>34.39</v>
          </cell>
        </row>
        <row r="167">
          <cell r="A167">
            <v>92809</v>
          </cell>
          <cell r="B167" t="str">
            <v>ASSENTAMENTO DE TUBO DE CONCRETO PARA REDES COLETORAS DE ÁGUAS PLUVIAIS, DIÂMETRO DE 400 MM, JUNTA RÍGIDA, INSTALADO EM LOCAL COM BAIXO NÍVEL DE INTERFERÊNCIAS (NÃO INCLUI FORNECIMENTO). AF_12/2015</v>
          </cell>
          <cell r="D167">
            <v>92809</v>
          </cell>
          <cell r="E167">
            <v>44.16</v>
          </cell>
        </row>
        <row r="168">
          <cell r="A168">
            <v>92810</v>
          </cell>
          <cell r="B168" t="str">
            <v>ASSENTAMENTO DE TUBO DE CONCRETO PARA REDES COLETORAS DE ÁGUAS PLUVIAIS, DIÂMETRO DE 500 MM, JUNTA RÍGIDA, INSTALADO EM LOCAL COM BAIXO NÍVEL DE INTERFERÊNCIAS (NÃO INCLUI FORNECIMENTO). AF_12/2015</v>
          </cell>
          <cell r="D168">
            <v>92810</v>
          </cell>
          <cell r="E168">
            <v>53.75</v>
          </cell>
        </row>
        <row r="169">
          <cell r="A169">
            <v>92811</v>
          </cell>
          <cell r="B169" t="str">
            <v>ASSENTAMENTO DE TUBO DE CONCRETO PARA REDES COLETORAS DE ÁGUAS PLUVIAIS, DIÂMETRO DE 600 MM, JUNTA RÍGIDA, INSTALADO EM LOCAL COM BAIXO NÍVEL DE INTERFERÊNCIAS (NÃO INCLUI FORNECIMENTO). AF_12/2015</v>
          </cell>
          <cell r="D169">
            <v>92811</v>
          </cell>
          <cell r="E169">
            <v>64.12</v>
          </cell>
        </row>
        <row r="170">
          <cell r="A170">
            <v>92812</v>
          </cell>
          <cell r="B170" t="str">
            <v>ASSENTAMENTO DE TUBO DE CONCRETO PARA REDES COLETORAS DE ÁGUAS PLUVIAIS, DIÂMETRO DE 700 MM, JUNTA RÍGIDA, INSTALADO EM LOCAL COM BAIXO NÍVEL DE INTERFERÊNCIAS (NÃO INCLUI FORNECIMENTO). AF_12/2015</v>
          </cell>
          <cell r="D170">
            <v>92812</v>
          </cell>
          <cell r="E170">
            <v>74.290000000000006</v>
          </cell>
        </row>
        <row r="171">
          <cell r="A171">
            <v>92813</v>
          </cell>
          <cell r="B171" t="str">
            <v>ASSENTAMENTO DE TUBO DE CONCRETO PARA REDES COLETORAS DE ÁGUAS PLUVIAIS, DIÂMETRO DE 800 MM, JUNTA RÍGIDA, INSTALADO EM LOCAL COM BAIXO NÍVEL DE INTERFERÊNCIAS (NÃO INCLUI FORNECIMENTO). AF_12/2015</v>
          </cell>
          <cell r="D171">
            <v>92813</v>
          </cell>
          <cell r="E171">
            <v>86.4</v>
          </cell>
        </row>
        <row r="172">
          <cell r="A172">
            <v>92814</v>
          </cell>
          <cell r="B172" t="str">
            <v>ASSENTAMENTO DE TUBO DE CONCRETO PARA REDES COLETORAS DE ÁGUAS PLUVIAIS, DIÂMETRO DE 900 MM, JUNTA RÍGIDA, INSTALADO EM LOCAL COM BAIXO NÍVEL DE INTERFERÊNCIAS (NÃO INCLUI FORNECIMENTO). AF_12/2015</v>
          </cell>
          <cell r="D172">
            <v>92814</v>
          </cell>
          <cell r="E172">
            <v>99.13</v>
          </cell>
        </row>
        <row r="173">
          <cell r="A173">
            <v>92815</v>
          </cell>
          <cell r="B173" t="str">
            <v>ASSENTAMENTO DE TUBO DE CONCRETO PARA REDES COLETORAS DE ÁGUAS PLUVIAIS, DIÂMETRO DE 1000 MM, JUNTA RÍGIDA, INSTALADO EM LOCAL COM BAIXO NÍVEL DE INTERFERÊNCIAS (NÃO INCLUI FORNECIMENTO). AF_12/2015</v>
          </cell>
          <cell r="D173">
            <v>92815</v>
          </cell>
          <cell r="E173">
            <v>113.91</v>
          </cell>
        </row>
        <row r="174">
          <cell r="A174">
            <v>92816</v>
          </cell>
          <cell r="B174" t="str">
            <v>TUBO DE CONCRETO PARA REDES COLETORAS DE ÁGUAS PLUVIAIS, DIÂMETRO DE 1200 MM, JUNTA RÍGIDA, INSTALADO EM LOCAL COM BAIXO NÍVEL DE INTERFERÊNCIAS - FORNECIMENTO E ASSENTAMENTO. AF_12/2015</v>
          </cell>
          <cell r="D174">
            <v>92816</v>
          </cell>
          <cell r="E174">
            <v>730.35</v>
          </cell>
        </row>
        <row r="175">
          <cell r="A175">
            <v>92817</v>
          </cell>
          <cell r="B175" t="str">
            <v>ASSENTAMENTO DE TUBO DE CONCRETO PARA REDES COLETORAS DE ÁGUAS PLUVIAIS, DIÂMETRO DE 1200 MM, JUNTA RÍGIDA, INSTALADO EM LOCAL COM BAIXO NÍVEL DE INTERFERÊNCIAS (NÃO INCLUI FORNECIMENTO). AF_12/2015</v>
          </cell>
          <cell r="D175">
            <v>92817</v>
          </cell>
          <cell r="E175">
            <v>142.53</v>
          </cell>
        </row>
        <row r="176">
          <cell r="A176">
            <v>92818</v>
          </cell>
          <cell r="B176" t="str">
            <v>TUBO DE CONCRETO PARA REDES COLETORAS DE ÁGUAS PLUVIAIS, DIÂMETRO DE 1500 MM, JUNTA RÍGIDA, INSTALADO EM LOCAL COM BAIXO NÍVEL DE INTERFERÊNCIAS - FORNECIMENTO E ASSENTAMENTO. AF_12/2015</v>
          </cell>
          <cell r="D176">
            <v>92818</v>
          </cell>
          <cell r="E176">
            <v>1043.48</v>
          </cell>
        </row>
        <row r="177">
          <cell r="A177">
            <v>92819</v>
          </cell>
          <cell r="B177" t="str">
            <v>ASSENTAMENTO DE TUBO DE CONCRETO PARA REDES COLETORAS DE ÁGUAS PLUVIAIS, DIÂMETRO DE 1500 MM, JUNTA RÍGIDA, INSTALADO EM LOCAL COM BAIXO NÍVEL DE INTERFERÊNCIAS (NÃO INCLUI FORNECIMENTO). AF_12/2015</v>
          </cell>
          <cell r="D177">
            <v>92819</v>
          </cell>
          <cell r="E177">
            <v>191.86</v>
          </cell>
        </row>
        <row r="178">
          <cell r="A178">
            <v>92820</v>
          </cell>
          <cell r="B178" t="str">
            <v>ASSENTAMENTO DE TUBO DE CONCRETO PARA REDES COLETORAS DE ÁGUAS PLUVIAIS, DIÂMETRO DE 300 MM, JUNTA RÍGIDA, INSTALADO EM LOCAL COM ALTO NÍVEL DE INTERFERÊNCIAS (NÃO INCLUI FORNECIMENTO). AF_12/2015</v>
          </cell>
          <cell r="D178">
            <v>92820</v>
          </cell>
          <cell r="E178">
            <v>40.98</v>
          </cell>
        </row>
        <row r="179">
          <cell r="A179">
            <v>92821</v>
          </cell>
          <cell r="B179" t="str">
            <v>ASSENTAMENTO DE TUBO DE CONCRETO PARA REDES COLETORAS DE ÁGUAS PLUVIAIS, DIÂMETRO DE 400 MM, JUNTA RÍGIDA, INSTALADO EM LOCAL COM ALTO NÍVEL DE INTERFERÊNCIAS (NÃO INCLUI FORNECIMENTO). AF_12/2015</v>
          </cell>
          <cell r="D179">
            <v>92821</v>
          </cell>
          <cell r="E179">
            <v>52.61</v>
          </cell>
        </row>
        <row r="180">
          <cell r="A180">
            <v>92822</v>
          </cell>
          <cell r="B180" t="str">
            <v>ASSENTAMENTO DE TUBO DE CONCRETO PARA REDES COLETORAS DE ÁGUAS PLUVIAIS, DIÂMETRO DE 500 MM, JUNTA RÍGIDA, INSTALADO EM LOCAL COM ALTO NÍVEL DE INTERFERÊNCIAS (NÃO INCLUI FORNECIMENTO). AF_12/2015</v>
          </cell>
          <cell r="D180">
            <v>92822</v>
          </cell>
          <cell r="E180">
            <v>64.239999999999995</v>
          </cell>
        </row>
        <row r="181">
          <cell r="A181">
            <v>92824</v>
          </cell>
          <cell r="B181" t="str">
            <v>ASSENTAMENTO DE TUBO DE CONCRETO PARA REDES COLETORAS DE ÁGUAS PLUVIAIS, DIÂMETRO DE 600 MM, JUNTA RÍGIDA, INSTALADO EM LOCAL COM ALTO NÍVEL DE INTERFERÊNCIAS (NÃO INCLUI FORNECIMENTO). AF_12/2015</v>
          </cell>
          <cell r="D181">
            <v>92824</v>
          </cell>
          <cell r="E181">
            <v>76.39</v>
          </cell>
        </row>
        <row r="182">
          <cell r="A182">
            <v>92825</v>
          </cell>
          <cell r="B182" t="str">
            <v>ASSENTAMENTO DE TUBO DE CONCRETO PARA REDES COLETORAS DE ÁGUAS PLUVIAIS, DIÂMETRO DE 700 MM, JUNTA RÍGIDA, INSTALADO EM LOCAL COM ALTO NÍVEL DE INTERFERÊNCIAS (NÃO INCLUI FORNECIMENTO). AF_12/2015</v>
          </cell>
          <cell r="D182">
            <v>92825</v>
          </cell>
          <cell r="E182">
            <v>88.58</v>
          </cell>
        </row>
        <row r="183">
          <cell r="A183">
            <v>92826</v>
          </cell>
          <cell r="B183" t="str">
            <v>ASSENTAMENTO DE TUBO DE CONCRETO PARA REDES COLETORAS DE ÁGUAS PLUVIAIS, DIÂMETRO DE 800 MM, JUNTA RÍGIDA, INSTALADO EM LOCAL COM ALTO NÍVEL DE INTERFERÊNCIAS (NÃO INCLUI FORNECIMENTO). AF_12/2015</v>
          </cell>
          <cell r="D183">
            <v>92826</v>
          </cell>
          <cell r="E183">
            <v>102.37</v>
          </cell>
        </row>
        <row r="184">
          <cell r="A184">
            <v>92827</v>
          </cell>
          <cell r="B184" t="str">
            <v>ASSENTAMENTO DE TUBO DE CONCRETO PARA REDES COLETORAS DE ÁGUAS PLUVIAIS, DIÂMETRO DE 900 MM, JUNTA RÍGIDA, INSTALADO EM LOCAL COM ALTO NÍVEL DE INTERFERÊNCIAS (NÃO INCLUI FORNECIMENTO). AF_12/2015</v>
          </cell>
          <cell r="D184">
            <v>92827</v>
          </cell>
          <cell r="E184">
            <v>116.85</v>
          </cell>
        </row>
        <row r="185">
          <cell r="A185">
            <v>92828</v>
          </cell>
          <cell r="B185" t="str">
            <v>ASSENTAMENTO DE TUBO DE CONCRETO PARA REDES COLETORAS DE ÁGUAS PLUVIAIS, DIÂMETRO DE 1000 MM, JUNTA RÍGIDA, INSTALADO EM LOCAL COM ALTO NÍVEL DE INTERFERÊNCIAS (NÃO INCLUI FORNECIMENTO). AF_12/2015</v>
          </cell>
          <cell r="D185">
            <v>92828</v>
          </cell>
          <cell r="E185">
            <v>133.76</v>
          </cell>
        </row>
        <row r="186">
          <cell r="A186">
            <v>92829</v>
          </cell>
          <cell r="B186" t="str">
            <v>TUBO DE CONCRETO PARA REDES COLETORAS DE ÁGUAS PLUVIAIS, DIÂMETRO DE 1200 MM, JUNTA RÍGIDA, INSTALADO EM LOCAL COM ALTO NÍVEL DE INTERFERÊNCIAS - FORNECIMENTO E ASSENTAMENTO. AF_12/2015</v>
          </cell>
          <cell r="D186">
            <v>92829</v>
          </cell>
          <cell r="E186">
            <v>753.74</v>
          </cell>
        </row>
        <row r="187">
          <cell r="A187">
            <v>92830</v>
          </cell>
          <cell r="B187" t="str">
            <v>ASSENTAMENTO DE TUBO DE CONCRETO PARA REDES COLETORAS DE ÁGUAS PLUVIAIS, DIÂMETRO DE 1200 MM, JUNTA RÍGIDA, INSTALADO EM LOCAL COM ALTO NÍVEL DE INTERFERÊNCIAS (NÃO INCLUI FORNECIMENTO). AF_12/2015</v>
          </cell>
          <cell r="D187">
            <v>92830</v>
          </cell>
          <cell r="E187">
            <v>165.92</v>
          </cell>
        </row>
        <row r="188">
          <cell r="A188">
            <v>92831</v>
          </cell>
          <cell r="B188" t="str">
            <v>TUBO DE CONCRETO PARA REDES COLETORAS DE ÁGUAS PLUVIAIS, DIÂMETRO DE 1500 MM, JUNTA RÍGIDA, INSTALADO EM LOCAL COM ALTO NÍVEL DE INTERFERÊNCIAS - FORNECIMENTO E ASSENTAMENTO. AF_12/2015</v>
          </cell>
          <cell r="D188">
            <v>92831</v>
          </cell>
          <cell r="E188">
            <v>1072.2</v>
          </cell>
        </row>
        <row r="189">
          <cell r="A189">
            <v>92832</v>
          </cell>
          <cell r="B189" t="str">
            <v>ASSENTAMENTO DE TUBO DE CONCRETO PARA REDES COLETORAS DE ÁGUAS PLUVIAIS, DIÂMETRO DE 1500 MM, JUNTA RÍGIDA, INSTALADO EM LOCAL COM ALTO NÍVEL DE INTERFERÊNCIAS (NÃO INCLUI FORNECIMENTO). AF_12/2015</v>
          </cell>
          <cell r="D189">
            <v>92832</v>
          </cell>
          <cell r="E189">
            <v>220.58</v>
          </cell>
        </row>
        <row r="190">
          <cell r="A190">
            <v>95565</v>
          </cell>
          <cell r="B190" t="str">
            <v>TUBO DE CONCRETO PARA REDES COLETORAS DE ÁGUAS PLUVIAIS, DIÂMETRO DE 300MM, JUNTA RÍGIDA, INSTALADO EM LOCAL COM BAIXO NÍVEL DE INTERFERÊNCIAS - FORNECIMENTO E ASSENTAMENTO. AF_12/2015</v>
          </cell>
          <cell r="D190">
            <v>95565</v>
          </cell>
          <cell r="E190">
            <v>126.84</v>
          </cell>
        </row>
        <row r="191">
          <cell r="A191">
            <v>95566</v>
          </cell>
          <cell r="B191" t="str">
            <v>TUBO DE CONCRETO PARA REDES COLETORAS DE ÁGUAS PLUVIAIS, DIÂMETRO DE 300MM, JUNTA RÍGIDA, INSTALADO EM LOCAL COM ALTO NÍVEL DE INTERFERÊNCIAS - FORNECIMENTO E ASSENTAMENTO. AF_12/2015</v>
          </cell>
          <cell r="D191">
            <v>95566</v>
          </cell>
          <cell r="E191">
            <v>133.43</v>
          </cell>
        </row>
        <row r="192">
          <cell r="A192">
            <v>95567</v>
          </cell>
          <cell r="B192" t="str">
            <v>TUBO DE CONCRETO (SIMPLES) PARA REDES COLETORAS DE ÁGUAS PLUVIAIS, DIÂMETRO DE 300 MM, JUNTA RÍGIDA, INSTALADO EM LOCAL COM BAIXO NÍVEL DE INTERFERÊNCIAS - FORNECIMENTO E ASSENTAMENTO. AF_12/2015</v>
          </cell>
          <cell r="D192">
            <v>95567</v>
          </cell>
          <cell r="E192">
            <v>77.63</v>
          </cell>
        </row>
        <row r="193">
          <cell r="A193">
            <v>95568</v>
          </cell>
          <cell r="B193" t="str">
            <v>TUBO DE CONCRETO (SIMPLES) PARA REDES COLETORAS DE ÁGUAS PLUVIAIS, DIÂMETRO DE 400 MM, JUNTA RÍGIDA, INSTALADO EM LOCAL COM BAIXO NÍVEL DE INTERFERÊNCIAS - FORNECIMENTO E ASSENTAMENTO. AF_12/2015</v>
          </cell>
          <cell r="D193">
            <v>95568</v>
          </cell>
          <cell r="E193">
            <v>95.26</v>
          </cell>
        </row>
        <row r="194">
          <cell r="A194">
            <v>95569</v>
          </cell>
          <cell r="B194" t="str">
            <v>TUBO DE CONCRETO (SIMPLES) PARA REDES COLETORAS DE ÁGUAS PLUVIAIS, DIÂMETRO DE 500 MM, JUNTA RÍGIDA, INSTALADO EM LOCAL COM BAIXO NÍVEL DE INTERFERÊNCIAS - FORNECIMENTO E ASSENTAMENTO. AF_12/2015</v>
          </cell>
          <cell r="D194">
            <v>95569</v>
          </cell>
          <cell r="E194">
            <v>129.81</v>
          </cell>
        </row>
        <row r="195">
          <cell r="A195">
            <v>95570</v>
          </cell>
          <cell r="B195" t="str">
            <v>TUBO DE CONCRETO (SIMPLES) PARA REDES COLETORAS DE ÁGUAS PLUVIAIS, DIÂMETRO DE 300 MM, JUNTA RÍGIDA, INSTALADO EM LOCAL COM ALTO NÍVEL DE INTERFERÊNCIAS - FORNECIMENTO E ASSENTAMENTO. AF_12/2015</v>
          </cell>
          <cell r="D195">
            <v>95570</v>
          </cell>
          <cell r="E195">
            <v>84.22</v>
          </cell>
        </row>
        <row r="196">
          <cell r="A196">
            <v>95571</v>
          </cell>
          <cell r="B196" t="str">
            <v>TUBO DE CONCRETO (SIMPLES) PARA REDES COLETORAS DE ÁGUAS PLUVIAIS, DIÂMETRO DE 400 MM, JUNTA RÍGIDA, INSTALADO EM LOCAL COM ALTO NÍVEL DE INTERFERÊNCIAS - FORNECIMENTO E ASSENTAMENTO. AF_12/2015</v>
          </cell>
          <cell r="D196">
            <v>95571</v>
          </cell>
          <cell r="E196">
            <v>103.71</v>
          </cell>
        </row>
        <row r="197">
          <cell r="A197">
            <v>95572</v>
          </cell>
          <cell r="B197" t="str">
            <v>TUBO DE CONCRETO (SIMPLES) PARA REDES COLETORAS DE ÁGUAS PLUVIAIS, DIÂMETRO DE 500 MM, JUNTA RÍGIDA, INSTALADO EM LOCAL COM ALTO NÍVEL DE INTERFERÊNCIAS - FORNECIMENTO E ASSENTAMENTO. AF_12/2015</v>
          </cell>
          <cell r="D197">
            <v>95572</v>
          </cell>
          <cell r="E197">
            <v>140.30000000000001</v>
          </cell>
        </row>
        <row r="198">
          <cell r="A198">
            <v>97127</v>
          </cell>
          <cell r="B198" t="str">
            <v>ASSENTAMENTO DE TUBO DE PVC DEFOFO OU PRFV OU RPVC PARA REDE DE ÁGUA, DN 150 MM, JUNTA ELÁSTICA INTEGRADA, INSTALADO EM LOCAL COM NÍVEL ALTO DE INTERFERÊNCIAS (NÃO INCLUI FORNECIMENTO). AF_11/2017</v>
          </cell>
          <cell r="D198">
            <v>97127</v>
          </cell>
          <cell r="E198">
            <v>3.9</v>
          </cell>
        </row>
        <row r="199">
          <cell r="A199">
            <v>97128</v>
          </cell>
          <cell r="B199" t="str">
            <v>ASSENTAMENTO DE TUBO DE PVC DEFOFO OU PRFV OU RPVC PARA REDE DE ÁGUA, DN 200 MM, JUNTA ELÁSTICA INTEGRADA, INSTALADO EM LOCAL COM NÍVEL ALTO DE INTERFERÊNCIAS (NÃO INCLUI FORNECIMENTO). AF_11/2017</v>
          </cell>
          <cell r="D199">
            <v>97128</v>
          </cell>
          <cell r="E199">
            <v>7.95</v>
          </cell>
        </row>
        <row r="200">
          <cell r="A200">
            <v>97129</v>
          </cell>
          <cell r="B200" t="str">
            <v>ASSENTAMENTO DE TUBO DE PVC DEFOFO OU PRFV OU RPVC PARA REDE DE ÁGUA, DN 250 MM, JUNTA ELÁSTICA INTEGRADA, INSTALADO EM LOCAL COM NÍVEL ALTO DE INTERFERÊNCIAS (NÃO INCLUI FORNECIMENTO). AF_11/2017</v>
          </cell>
          <cell r="D200">
            <v>97129</v>
          </cell>
          <cell r="E200">
            <v>9.8000000000000007</v>
          </cell>
        </row>
        <row r="201">
          <cell r="A201">
            <v>97130</v>
          </cell>
          <cell r="B201" t="str">
            <v>ASSENTAMENTO DE TUBO DE PVC DEFOFO OU PRFV OU RPVC PARA REDE DE ÁGUA, DN 300 MM, JUNTA ELÁSTICA INTEGRADA, INSTALADO EM LOCAL COM NÍVEL ALTO DE INTERFERÊNCIAS (NÃO INCLUI FORNECIMENTO). AF_11/2017</v>
          </cell>
          <cell r="D201">
            <v>97130</v>
          </cell>
          <cell r="E201">
            <v>11.63</v>
          </cell>
        </row>
        <row r="202">
          <cell r="A202">
            <v>97131</v>
          </cell>
          <cell r="B202" t="str">
            <v>ASSENTAMENTO DE TUBO DE PVC DEFOFO OU PRFV OU RPVC PARA REDE DE ÁGUA, DN 350 MM, JUNTA ELÁSTICA INTEGRADA, INSTALADO EM LOCAL COM NÍVEL ALTO DE INTERFERÊNCIAS (NÃO INCLUI FORNECIMENTO). AF_11/2017</v>
          </cell>
          <cell r="D202">
            <v>97131</v>
          </cell>
          <cell r="E202">
            <v>13.47</v>
          </cell>
        </row>
        <row r="203">
          <cell r="A203">
            <v>97132</v>
          </cell>
          <cell r="B203" t="str">
            <v>ASSENTAMENTO DE TUBO DE PVC DEFOFO OU PRFV OU RPVC PARA REDE DE ÁGUA, DN 400 MM, JUNTA ELÁSTICA INTEGRADA, INSTALADO EM LOCAL COM NÍVEL ALTO DE INTERFERÊNCIAS (NÃO INCLUI FORNECIMENTO). AF_11/2017</v>
          </cell>
          <cell r="D203">
            <v>97132</v>
          </cell>
          <cell r="E203">
            <v>15.27</v>
          </cell>
        </row>
        <row r="204">
          <cell r="A204">
            <v>97133</v>
          </cell>
          <cell r="B204" t="str">
            <v>ASSENTAMENTO DE TUBO DE PVC DEFOFO OU PRFV OU RPVC PARA REDE DE ÁGUA, DN 500 MM, JUNTA ELÁSTICA INTEGRADA, INSTALADO EM LOCAL COM NÍVEL ALTO DE INTERFERÊNCIAS (NÃO INCLUI FORNECIMENTO). AF_11/2017</v>
          </cell>
          <cell r="D204">
            <v>97133</v>
          </cell>
          <cell r="E204">
            <v>18.93</v>
          </cell>
        </row>
        <row r="205">
          <cell r="A205">
            <v>97134</v>
          </cell>
          <cell r="B205" t="str">
            <v>ASSENTAMENTO DE TUBO DE PVC DEFOFO OU PRFV OU RPVC PARA REDE DE ÁGUA, DN 150 MM, JUNTA ELÁSTICA INTEGRADA, INSTALADO EM LOCAL COM NÍVEL BAIXO DE INTERFERÊNCIAS (NÃO INCLUI FORNECIMENTO). AF_11/2017</v>
          </cell>
          <cell r="D205">
            <v>97134</v>
          </cell>
          <cell r="E205">
            <v>1.89</v>
          </cell>
        </row>
        <row r="206">
          <cell r="A206">
            <v>97135</v>
          </cell>
          <cell r="B206" t="str">
            <v>ASSENTAMENTO DE TUBO DE PVC DEFOFO OU PRFV OU RPVC PARA REDE DE ÁGUA, DN 200 MM, JUNTA ELÁSTICA INTEGRADA, INSTALADO EM LOCAL COM NÍVEL BAIXO DE INTERFERÊNCIAS (NÃO INCLUI FORNECIMENTO). AF_11/2017</v>
          </cell>
          <cell r="D206">
            <v>97135</v>
          </cell>
          <cell r="E206">
            <v>4.25</v>
          </cell>
        </row>
        <row r="207">
          <cell r="A207">
            <v>97136</v>
          </cell>
          <cell r="B207" t="str">
            <v>ASSENTAMENTO DE TUBO DE PVC DEFOFO OU PRFV OU RPVC PARA REDE DE ÁGUA, DN 250 MM, JUNTA ELÁSTICA INTEGRADA, INSTALADO EM LOCAL COM NÍVEL BAIXO DE INTERFERÊNCIAS (NÃO INCLUI FORNECIMENTO). AF_11/2017</v>
          </cell>
          <cell r="D207">
            <v>97136</v>
          </cell>
          <cell r="E207">
            <v>5.24</v>
          </cell>
        </row>
        <row r="208">
          <cell r="A208">
            <v>97137</v>
          </cell>
          <cell r="B208" t="str">
            <v>ASSENTAMENTO DE TUBO DE PVC DEFOFO OU PRFV OU RPVC PARA REDE DE ÁGUA, DN 300 MM, JUNTA ELÁSTICA INTEGRADA, INSTALADO EM LOCAL COM NÍVEL BAIXO DE INTERFERÊNCIAS (NÃO INCLUI FORNECIMENTO). AF_11/2017</v>
          </cell>
          <cell r="D208">
            <v>97137</v>
          </cell>
          <cell r="E208">
            <v>6.23</v>
          </cell>
        </row>
        <row r="209">
          <cell r="A209">
            <v>97138</v>
          </cell>
          <cell r="B209" t="str">
            <v>ASSENTAMENTO DE TUBO DE PVC DEFOFO OU PRFV OU RPVC PARA REDE DE ÁGUA, DN 350 MM, JUNTA ELÁSTICA INTEGRADA, INSTALADO EM LOCAL COM NÍVEL BAIXO DE INTERFERÊNCIAS (NÃO INCLUI FORNECIMENTO). AF_11/2017</v>
          </cell>
          <cell r="D209">
            <v>97138</v>
          </cell>
          <cell r="E209">
            <v>7.2</v>
          </cell>
        </row>
        <row r="210">
          <cell r="A210">
            <v>97139</v>
          </cell>
          <cell r="B210" t="str">
            <v>ASSENTAMENTO DE TUBO DE PVC DEFOFO OU PRFV OU RPVC PARA REDE DE ÁGUA, DN 400 MM, JUNTA ELÁSTICA INTEGRADA, INSTALADO EM LOCAL COM NÍVEL BAIXO DE INTERFERÊNCIAS (NÃO INCLUI FORNECIMENTO). AF_11/2017</v>
          </cell>
          <cell r="D210">
            <v>97139</v>
          </cell>
          <cell r="E210">
            <v>8.18</v>
          </cell>
        </row>
        <row r="211">
          <cell r="A211">
            <v>97140</v>
          </cell>
          <cell r="B211" t="str">
            <v>ASSENTAMENTO DE TUBO DE PVC DEFOFO OU PRFV OU RPVC PARA REDE DE ÁGUA, DN 500 MM, JUNTA ELÁSTICA INTEGRADA, INSTALADO EM LOCAL COM NÍVEL BAIXO DE INTERFERÊNCIAS (NÃO INCLUI FORNECIMENTO). AF_11/2017</v>
          </cell>
          <cell r="D211">
            <v>97140</v>
          </cell>
          <cell r="E211">
            <v>10.130000000000001</v>
          </cell>
        </row>
        <row r="212">
          <cell r="A212">
            <v>103089</v>
          </cell>
          <cell r="B212" t="str">
            <v>ASSENTAMENTO DE TUBO DE FERRO FUNDIDO PARA REDE DE ÁGUA, DN 80 MM, JUNTA FLANGEADA (NÃO INCLUI O FORNECIMENTO). AF_09/2021</v>
          </cell>
          <cell r="D212">
            <v>103089</v>
          </cell>
          <cell r="E212">
            <v>8.8800000000000008</v>
          </cell>
        </row>
        <row r="213">
          <cell r="A213">
            <v>103090</v>
          </cell>
          <cell r="B213" t="str">
            <v>ASSENTAMENTO DE TUBO DE FERRO FUNDIDO PARA REDE DE ÁGUA, DN 100 MM, JUNTA FLANGEADA (NÃO INCLUI O FORNECIMENTO). AF_09/2021</v>
          </cell>
          <cell r="D213">
            <v>103090</v>
          </cell>
          <cell r="E213">
            <v>10.62</v>
          </cell>
        </row>
        <row r="214">
          <cell r="A214">
            <v>103091</v>
          </cell>
          <cell r="B214" t="str">
            <v>ASSENTAMENTO DE TUBO DE FERRO FUNDIDO PARA REDE DE ÁGUA, DN 150 MM, JUNTA FLANGEADA (NÃO INCLUI O FORNECIMENTO). AF_09/2021</v>
          </cell>
          <cell r="D214">
            <v>103091</v>
          </cell>
          <cell r="E214">
            <v>14.91</v>
          </cell>
        </row>
        <row r="215">
          <cell r="A215">
            <v>103092</v>
          </cell>
          <cell r="B215" t="str">
            <v>ASSENTAMENTO DE TUBO DE FERRO FUNDIDO PARA REDE DE ÁGUA, DN 200 MM, JUNTA FLANGEADA (NÃO INCLUI O FORNECIMENTO). AF_09/2021</v>
          </cell>
          <cell r="D215">
            <v>103092</v>
          </cell>
          <cell r="E215">
            <v>19.21</v>
          </cell>
        </row>
        <row r="216">
          <cell r="A216">
            <v>103093</v>
          </cell>
          <cell r="B216" t="str">
            <v>ASSENTAMENTO DE TUBO DE FERRO FUNDIDO PARA REDE DE ÁGUA, DN 250 MM, JUNTA FLANGEADA (NÃO INCLUI O FORNECIMENTO). AF_09/2021</v>
          </cell>
          <cell r="D216">
            <v>103093</v>
          </cell>
          <cell r="E216">
            <v>29.37</v>
          </cell>
        </row>
        <row r="217">
          <cell r="A217">
            <v>103094</v>
          </cell>
          <cell r="B217" t="str">
            <v>ASSENTAMENTO DE TUBO DE FERRO FUNDIDO PARA REDE DE ÁGUA, DN 300 MM, JUNTA FLANGEADA (NÃO INCLUI O FORNECIMENTO). AF_09/2021</v>
          </cell>
          <cell r="D217">
            <v>103094</v>
          </cell>
          <cell r="E217">
            <v>33.700000000000003</v>
          </cell>
        </row>
        <row r="218">
          <cell r="A218">
            <v>103095</v>
          </cell>
          <cell r="B218" t="str">
            <v>ASSENTAMENTO DE TUBO DE FERRO FUNDIDO PARA REDE DE ÁGUA, DN 350 MM, JUNTA FLANGEADA (NÃO INCLUI O FORNECIMENTO). AF_09/2021</v>
          </cell>
          <cell r="D218">
            <v>103095</v>
          </cell>
          <cell r="E218">
            <v>43.84</v>
          </cell>
        </row>
        <row r="219">
          <cell r="A219">
            <v>103096</v>
          </cell>
          <cell r="B219" t="str">
            <v>ASSENTAMENTO DE TUBO DE FERRO FUNDIDO PARA REDE DE ÁGUA, DN 400 MM, JUNTA FLANGEADA (NÃO INCLUI O FORNECIMENTO). AF_09/2021</v>
          </cell>
          <cell r="D219">
            <v>103096</v>
          </cell>
          <cell r="E219">
            <v>48.17</v>
          </cell>
        </row>
        <row r="220">
          <cell r="A220">
            <v>103097</v>
          </cell>
          <cell r="B220" t="str">
            <v>ASSENTAMENTO DE TUBO DE FERRO FUNDIDO PARA REDE DE ÁGUA, DN 450 MM, JUNTA FLANGEADA (NÃO INCLUI O FORNECIMENTO). AF_09/2021</v>
          </cell>
          <cell r="D220">
            <v>103097</v>
          </cell>
          <cell r="E220">
            <v>58.31</v>
          </cell>
        </row>
        <row r="221">
          <cell r="A221">
            <v>103098</v>
          </cell>
          <cell r="B221" t="str">
            <v>ASSENTAMENTO DE TUBO DE FERRO FUNDIDO PARA REDE DE ÁGUA, DN 500 MM, JUNTA FLANGEADA (NÃO INCLUI O FORNECIMENTO). AF_09/2021</v>
          </cell>
          <cell r="D221">
            <v>103098</v>
          </cell>
          <cell r="E221">
            <v>62.63</v>
          </cell>
        </row>
        <row r="222">
          <cell r="A222">
            <v>103099</v>
          </cell>
          <cell r="B222" t="str">
            <v>ASSENTAMENTO DE TUBO DE FERRO FUNDIDO PARA REDE DE ÁGUA, DN 600 MM, JUNTA FLANGEADA (NÃO INCLUI O FORNECIMENTO). AF_09/2021</v>
          </cell>
          <cell r="D222">
            <v>103099</v>
          </cell>
          <cell r="E222">
            <v>71.23</v>
          </cell>
        </row>
        <row r="223">
          <cell r="A223">
            <v>103100</v>
          </cell>
          <cell r="B223" t="str">
            <v>ASSENTAMENTO DE TUBO DE FERRO FUNDIDO PARA REDE DE ÁGUA, DN 700 MM, JUNTA FLANGEADA (NÃO INCLUI O FORNECIMENTO). AF_09/2021</v>
          </cell>
          <cell r="D223">
            <v>103100</v>
          </cell>
          <cell r="E223">
            <v>76</v>
          </cell>
        </row>
        <row r="224">
          <cell r="A224">
            <v>103101</v>
          </cell>
          <cell r="B224" t="str">
            <v>ASSENTAMENTO DE TUBO DE FERRO FUNDIDO PARA REDE DE ÁGUA, DN 800 MM, JUNTA FLANGEADA (NÃO INCLUI O FORNECIMENTO). AF_09/2021</v>
          </cell>
          <cell r="D224">
            <v>103101</v>
          </cell>
          <cell r="E224">
            <v>83.68</v>
          </cell>
        </row>
        <row r="225">
          <cell r="A225">
            <v>103102</v>
          </cell>
          <cell r="B225" t="str">
            <v>ASSENTAMENTO DE TUBO DE FERRO FUNDIDO PARA REDE DE ÁGUA, DN 900 MM, JUNTA FLANGEADA (NÃO INCLUI O FORNECIMENTO). AF_09/2021</v>
          </cell>
          <cell r="D225">
            <v>103102</v>
          </cell>
          <cell r="E225">
            <v>96.38</v>
          </cell>
        </row>
        <row r="226">
          <cell r="A226">
            <v>103103</v>
          </cell>
          <cell r="B226" t="str">
            <v>ASSENTAMENTO DE TUBO DE FERRO FUNDIDO PARA REDE DE ÁGUA, DN 1000 MM, JUNTA FLANGEADA (NÃO INCLUI O FORNECIMENTO). AF_09/2021</v>
          </cell>
          <cell r="D226">
            <v>103103</v>
          </cell>
          <cell r="E226">
            <v>104.08</v>
          </cell>
        </row>
        <row r="227">
          <cell r="A227">
            <v>103104</v>
          </cell>
          <cell r="B227" t="str">
            <v>ASSENTAMENTO DE TUBO DE FERRO FUNDIDO PARA REDE DE ÁGUA, DN 1200 MM, JUNTA FLANGEADA (NÃO INCLUI O FORNECIMENTO). AF_09/2021</v>
          </cell>
          <cell r="D227">
            <v>103104</v>
          </cell>
          <cell r="E227">
            <v>124.46</v>
          </cell>
        </row>
        <row r="228">
          <cell r="A228">
            <v>103105</v>
          </cell>
          <cell r="B228" t="str">
            <v>ASSENTAMENTO DE CONEXÃO COM 2 ACESSOS, FERRO FUNDIDO PARA REDE DE ÁGUA, DN  80 MM, JUNTA FLANGEADA (NÃO INCLUI O FORNECIMENTO). AF_09/2021</v>
          </cell>
          <cell r="D228">
            <v>103105</v>
          </cell>
          <cell r="E228">
            <v>37.729999999999997</v>
          </cell>
        </row>
        <row r="229">
          <cell r="A229">
            <v>103106</v>
          </cell>
          <cell r="B229" t="str">
            <v>ASSENTAMENTO DE CONEXÃO COM 2 ACESSOS, FERRO FUNDIDO PARA REDE DE ÁGUA, DN  100 MM, JUNTA FLANGEADA (NÃO INCLUI O FORNECIMENTO). AF_09/2021</v>
          </cell>
          <cell r="D229">
            <v>103106</v>
          </cell>
          <cell r="E229">
            <v>44.95</v>
          </cell>
        </row>
        <row r="230">
          <cell r="A230">
            <v>103107</v>
          </cell>
          <cell r="B230" t="str">
            <v>ASSENTAMENTO DE CONEXÃO COM 2 ACESSOS, FERRO FUNDIDO PARA REDE DE ÁGUA, DN  150 MM, JUNTA FLANGEADA (NÃO INCLUI O FORNECIMENTO). AF_09/2021</v>
          </cell>
          <cell r="D230">
            <v>103107</v>
          </cell>
          <cell r="E230">
            <v>63.02</v>
          </cell>
        </row>
        <row r="231">
          <cell r="A231">
            <v>103108</v>
          </cell>
          <cell r="B231" t="str">
            <v>ASSENTAMENTO DE CONEXÃO COM 2 ACESSOS, FERRO FUNDIDO PARA REDE DE ÁGUA, DN  200 MM, JUNTA FLANGEADA (NÃO INCLUI O FORNECIMENTO). AF_09/2021</v>
          </cell>
          <cell r="D231">
            <v>103108</v>
          </cell>
          <cell r="E231">
            <v>81.09</v>
          </cell>
        </row>
        <row r="232">
          <cell r="A232">
            <v>103109</v>
          </cell>
          <cell r="B232" t="str">
            <v>ASSENTAMENTO DE CONEXÃO COM 2 ACESSOS, FERRO FUNDIDO PARA REDE DE ÁGUA, DN  250 MM, JUNTA FLANGEADA (NÃO INCLUI O FORNECIMENTO). AF_09/2021</v>
          </cell>
          <cell r="D232">
            <v>103109</v>
          </cell>
          <cell r="E232">
            <v>133.1</v>
          </cell>
        </row>
        <row r="233">
          <cell r="A233">
            <v>103110</v>
          </cell>
          <cell r="B233" t="str">
            <v>ASSENTAMENTO DE CONEXÃO COM 2 ACESSOS, FERRO FUNDIDO PARA REDE DE ÁGUA, DN  300 MM, JUNTA FLANGEADA (NÃO INCLUI O FORNECIMENTO). AF_09/2021</v>
          </cell>
          <cell r="D233">
            <v>103110</v>
          </cell>
          <cell r="E233">
            <v>151.16999999999999</v>
          </cell>
        </row>
        <row r="234">
          <cell r="A234">
            <v>103111</v>
          </cell>
          <cell r="B234" t="str">
            <v>ASSENTAMENTO DE CONEXÃO COM 2 ACESSOS, FERRO FUNDIDO PARA REDE DE ÁGUA, DN  350 MM, JUNTA FLANGEADA (NÃO INCLUI O FORNECIMENTO). AF_09/2021</v>
          </cell>
          <cell r="D234">
            <v>103111</v>
          </cell>
          <cell r="E234">
            <v>203.19</v>
          </cell>
        </row>
        <row r="235">
          <cell r="A235">
            <v>103112</v>
          </cell>
          <cell r="B235" t="str">
            <v>ASSENTAMENTO DE CONEXÃO COM 2 ACESSOS, FERRO FUNDIDO PARA REDE DE ÁGUA, DN  400 MM, JUNTA FLANGEADA (NÃO INCLUI O FORNECIMENTO). AF_09/2021</v>
          </cell>
          <cell r="D235">
            <v>103112</v>
          </cell>
          <cell r="E235">
            <v>221.25</v>
          </cell>
        </row>
        <row r="236">
          <cell r="A236">
            <v>103113</v>
          </cell>
          <cell r="B236" t="str">
            <v>ASSENTAMENTO DE CONEXÃO COM 2 ACESSOS, FERRO FUNDIDO PARA REDE DE ÁGUA, DN  450 MM, JUNTA FLANGEADA (NÃO INCLUI O FORNECIMENTO). AF_09/2021</v>
          </cell>
          <cell r="D236">
            <v>103113</v>
          </cell>
          <cell r="E236">
            <v>273.27</v>
          </cell>
        </row>
        <row r="237">
          <cell r="A237">
            <v>103114</v>
          </cell>
          <cell r="B237" t="str">
            <v>ASSENTAMENTO DE CONEXÃO COM 2 ACESSOS, FERRO FUNDIDO PARA REDE DE ÁGUA, DN  500 MM, JUNTA FLANGEADA (NÃO INCLUI O FORNECIMENTO). AF_09/2021</v>
          </cell>
          <cell r="D237">
            <v>103114</v>
          </cell>
          <cell r="E237">
            <v>291.33</v>
          </cell>
        </row>
        <row r="238">
          <cell r="A238">
            <v>103115</v>
          </cell>
          <cell r="B238" t="str">
            <v>ASSENTAMENTO DE CONEXÃO COM 2 ACESSOS, FERRO FUNDIDO PARA REDE DE ÁGUA, DN  600 MM, JUNTA FLANGEADA (NÃO INCLUI O FORNECIMENTO). AF_09/2021</v>
          </cell>
          <cell r="D238">
            <v>103115</v>
          </cell>
          <cell r="E238">
            <v>327.48</v>
          </cell>
        </row>
        <row r="239">
          <cell r="A239">
            <v>103116</v>
          </cell>
          <cell r="B239" t="str">
            <v>ASSENTAMENTO DE CONEXÃO COM 2 ACESSOS, FERRO FUNDIDO PARA REDE DE ÁGUA, DN  700 MM, JUNTA FLANGEADA (NÃO INCLUI O FORNECIMENTO). AF_09/2021</v>
          </cell>
          <cell r="D239">
            <v>103116</v>
          </cell>
          <cell r="E239">
            <v>397.56</v>
          </cell>
        </row>
        <row r="240">
          <cell r="A240">
            <v>103117</v>
          </cell>
          <cell r="B240" t="str">
            <v>ASSENTAMENTO DE CONEXÃO COM 2 ACESSOS, FERRO FUNDIDO PARA REDE DE ÁGUA, DN  800 MM, JUNTA FLANGEADA (NÃO INCLUI O FORNECIMENTO). AF_09/2021</v>
          </cell>
          <cell r="D240">
            <v>103117</v>
          </cell>
          <cell r="E240">
            <v>433.69</v>
          </cell>
        </row>
        <row r="241">
          <cell r="A241">
            <v>103118</v>
          </cell>
          <cell r="B241" t="str">
            <v>ASSENTAMENTO DE CONEXÃO COM 2 ACESSOS, FERRO FUNDIDO PARA REDE DE ÁGUA, DN  900 MM, JUNTA FLANGEADA (NÃO INCLUI O FORNECIMENTO). AF_09/2021</v>
          </cell>
          <cell r="D241">
            <v>103118</v>
          </cell>
          <cell r="E241">
            <v>503.77</v>
          </cell>
        </row>
        <row r="242">
          <cell r="A242">
            <v>103119</v>
          </cell>
          <cell r="B242" t="str">
            <v>ASSENTAMENTO DE CONEXÃO COM 2 ACESSOS, FERRO FUNDIDO PARA REDE DE ÁGUA, DN  1000 MM, JUNTA FLANGEADA (NÃO INCLUI O FORNECIMENTO). AF_09/2021</v>
          </cell>
          <cell r="D242">
            <v>103119</v>
          </cell>
          <cell r="E242">
            <v>539.91</v>
          </cell>
        </row>
        <row r="243">
          <cell r="A243">
            <v>103120</v>
          </cell>
          <cell r="B243" t="str">
            <v>ASSENTAMENTO DE CONEXÃO COM 2 ACESSOS, FERRO FUNDIDO PARA REDE DE ÁGUA, DN  1200 MM, JUNTA FLANGEADA (NÃO INCLUI O FORNECIMENTO). AF_09/2021</v>
          </cell>
          <cell r="D243">
            <v>103120</v>
          </cell>
          <cell r="E243">
            <v>646.12</v>
          </cell>
        </row>
        <row r="244">
          <cell r="A244">
            <v>103121</v>
          </cell>
          <cell r="B244" t="str">
            <v>ASSENTAMENTO DE CONEXÃO COM 3 ACESSOS, FERRO FUNDIDO PARA REDE DE ÁGUA, DN  80 MM, JUNTA FLANGEADA (NÃO INCLUI O FORNECIMENTO). AF_09/2021</v>
          </cell>
          <cell r="D244">
            <v>103121</v>
          </cell>
          <cell r="E244">
            <v>49.43</v>
          </cell>
        </row>
        <row r="245">
          <cell r="A245">
            <v>103122</v>
          </cell>
          <cell r="B245" t="str">
            <v>ASSENTAMENTO DE CONEXÃO COM 3 ACESSOS, FERRO FUNDIDO PARA REDE DE ÁGUA, DN  100 MM, JUNTA FLANGEADA (NÃO INCLUI O FORNECIMENTO). AF_09/2021</v>
          </cell>
          <cell r="D245">
            <v>103122</v>
          </cell>
          <cell r="E245">
            <v>60.25</v>
          </cell>
        </row>
        <row r="246">
          <cell r="A246">
            <v>103123</v>
          </cell>
          <cell r="B246" t="str">
            <v>ASSENTAMENTO DE CONEXÃO COM 3 ACESSOS, FERRO FUNDIDO PARA REDE DE ÁGUA, DN  150 MM, JUNTA FLANGEADA (NÃO INCLUI O FORNECIMENTO). AF_09/2021</v>
          </cell>
          <cell r="D246">
            <v>103123</v>
          </cell>
          <cell r="E246">
            <v>87.37</v>
          </cell>
        </row>
        <row r="247">
          <cell r="A247">
            <v>103124</v>
          </cell>
          <cell r="B247" t="str">
            <v>ASSENTAMENTO DE CONEXÃO COM 3 ACESSOS, FERRO FUNDIDO PARA REDE DE ÁGUA, DN  200 MM, JUNTA FLANGEADA (NÃO INCLUI O FORNECIMENTO). AF_09/2021</v>
          </cell>
          <cell r="D247">
            <v>103124</v>
          </cell>
          <cell r="E247">
            <v>114.46</v>
          </cell>
        </row>
        <row r="248">
          <cell r="A248">
            <v>103125</v>
          </cell>
          <cell r="B248" t="str">
            <v>ASSENTAMENTO DE CONEXÃO COM 3 ACESSOS, FERRO FUNDIDO PARA REDE DE ÁGUA, DN  250 MM, JUNTA FLANGEADA (NÃO INCLUI O FORNECIMENTO). AF_09/2021</v>
          </cell>
          <cell r="D248">
            <v>103125</v>
          </cell>
          <cell r="E248">
            <v>192.5</v>
          </cell>
        </row>
        <row r="249">
          <cell r="A249">
            <v>103126</v>
          </cell>
          <cell r="B249" t="str">
            <v>ASSENTAMENTO DE CONEXÃO COM 3 ACESSOS, FERRO FUNDIDO PARA REDE DE ÁGUA, DN  300 MM, JUNTA FLANGEADA (NÃO INCLUI O FORNECIMENTO). AF_09/2021</v>
          </cell>
          <cell r="D249">
            <v>103126</v>
          </cell>
          <cell r="E249">
            <v>219.59</v>
          </cell>
        </row>
        <row r="250">
          <cell r="A250">
            <v>103127</v>
          </cell>
          <cell r="B250" t="str">
            <v>ASSENTAMENTO DE CONEXÃO COM 3 ACESSOS, FERRO FUNDIDO PARA REDE DE ÁGUA, DN  350 MM, JUNTA FLANGEADA (NÃO INCLUI O FORNECIMENTO). AF_09/2021</v>
          </cell>
          <cell r="D250">
            <v>103127</v>
          </cell>
          <cell r="E250">
            <v>297.62</v>
          </cell>
        </row>
        <row r="251">
          <cell r="A251">
            <v>103128</v>
          </cell>
          <cell r="B251" t="str">
            <v>ASSENTAMENTO DE CONEXÃO COM 3 ACESSOS, FERRO FUNDIDO PARA REDE DE ÁGUA, DN  400 MM, JUNTA FLANGEADA (NÃO INCLUI O FORNECIMENTO). AF_09/2021</v>
          </cell>
          <cell r="D251">
            <v>103128</v>
          </cell>
          <cell r="E251">
            <v>324.70999999999998</v>
          </cell>
        </row>
        <row r="252">
          <cell r="A252">
            <v>103129</v>
          </cell>
          <cell r="B252" t="str">
            <v>ASSENTAMENTO DE CONEXÃO COM 3 ACESSOS, FERRO FUNDIDO PARA REDE DE ÁGUA, DN  450 MM, JUNTA FLANGEADA (NÃO INCLUI O FORNECIMENTO). AF_09/2021</v>
          </cell>
          <cell r="D252">
            <v>103129</v>
          </cell>
          <cell r="E252">
            <v>402.74</v>
          </cell>
        </row>
        <row r="253">
          <cell r="A253">
            <v>103130</v>
          </cell>
          <cell r="B253" t="str">
            <v>ASSENTAMENTO DE CONEXÃO COM 3 ACESSOS, FERRO FUNDIDO PARA REDE DE ÁGUA, DN  500 MM, JUNTA FLANGEADA (NÃO INCLUI O FORNECIMENTO). AF_09/2021</v>
          </cell>
          <cell r="D253">
            <v>103130</v>
          </cell>
          <cell r="E253">
            <v>429.83</v>
          </cell>
        </row>
        <row r="254">
          <cell r="A254">
            <v>103131</v>
          </cell>
          <cell r="B254" t="str">
            <v>ASSENTAMENTO DE CONEXÃO COM 3 ACESSOS, FERRO FUNDIDO PARA REDE DE ÁGUA, DN  600 MM, JUNTA FLANGEADA (NÃO INCLUI O FORNECIMENTO). AF_09/2021</v>
          </cell>
          <cell r="D254">
            <v>103131</v>
          </cell>
          <cell r="E254">
            <v>484.05</v>
          </cell>
        </row>
        <row r="255">
          <cell r="A255">
            <v>103132</v>
          </cell>
          <cell r="B255" t="str">
            <v>ASSENTAMENTO DE CONEXÃO COM 3 ACESSOS, FERRO FUNDIDO PARA REDE DE ÁGUA, DN  700 MM, JUNTA FLANGEADA (NÃO INCLUI O FORNECIMENTO). AF_09/2021</v>
          </cell>
          <cell r="D255">
            <v>103132</v>
          </cell>
          <cell r="E255">
            <v>589.16999999999996</v>
          </cell>
        </row>
        <row r="256">
          <cell r="A256">
            <v>103133</v>
          </cell>
          <cell r="B256" t="str">
            <v>ASSENTAMENTO DE CONEXÃO COM 3 ACESSOS, FERRO FUNDIDO PARA REDE DE ÁGUA, DN  800 MM, JUNTA FLANGEADA (NÃO INCLUI O FORNECIMENTO). AF_09/2021</v>
          </cell>
          <cell r="D256">
            <v>103133</v>
          </cell>
          <cell r="E256">
            <v>643.38</v>
          </cell>
        </row>
        <row r="257">
          <cell r="A257">
            <v>103134</v>
          </cell>
          <cell r="B257" t="str">
            <v>ASSENTAMENTO DE CONEXÃO COM 3 ACESSOS, FERRO FUNDIDO PARA REDE DE ÁGUA, DN  900 MM, JUNTA FLANGEADA (NÃO INCLUI O FORNECIMENTO). AF_09/2021</v>
          </cell>
          <cell r="D257">
            <v>103134</v>
          </cell>
          <cell r="E257">
            <v>748.5</v>
          </cell>
        </row>
        <row r="258">
          <cell r="A258">
            <v>103135</v>
          </cell>
          <cell r="B258" t="str">
            <v>ASSENTAMENTO DE CONEXÃO COM 3 ACESSOS, FERRO FUNDIDO PARA REDE DE ÁGUA, DN  1000 MM, JUNTA FLANGEADA (NÃO INCLUI O FORNECIMENTO). AF_09/2021</v>
          </cell>
          <cell r="D258">
            <v>103135</v>
          </cell>
          <cell r="E258">
            <v>802.7</v>
          </cell>
        </row>
        <row r="259">
          <cell r="A259">
            <v>103136</v>
          </cell>
          <cell r="B259" t="str">
            <v>ASSENTAMENTO DE CONEXÃO COM 3 ACESSOS, FERRO FUNDIDO PARA REDE DE ÁGUA, DN  1200 MM, JUNTA FLANGEADA (NÃO INCLUI O FORNECIMENTO). AF_09/2021</v>
          </cell>
          <cell r="D259">
            <v>103136</v>
          </cell>
          <cell r="E259">
            <v>962.02</v>
          </cell>
        </row>
        <row r="260">
          <cell r="A260">
            <v>103137</v>
          </cell>
          <cell r="B260" t="str">
            <v>ASSENTAMENTO DE CONEXÃO COM 1 ACESSO, FERRO FUNDIDO PARA REDE DE ÁGUA, DN  80 MM, JUNTA FLANGEADA (NÃO INCLUI O FORNECIMENTO). AF_09/2021</v>
          </cell>
          <cell r="D260">
            <v>103137</v>
          </cell>
          <cell r="E260">
            <v>26.05</v>
          </cell>
        </row>
        <row r="261">
          <cell r="A261">
            <v>103138</v>
          </cell>
          <cell r="B261" t="str">
            <v>ASSENTAMENTO DE CONEXÃO COM 1 ACESSO, FERRO FUNDIDO PARA REDE DE ÁGUA, DN  100 MM, JUNTA FLANGEADA (NÃO INCLUI O FORNECIMENTO). AF_09/2021</v>
          </cell>
          <cell r="D261">
            <v>103138</v>
          </cell>
          <cell r="E261">
            <v>29.65</v>
          </cell>
        </row>
        <row r="262">
          <cell r="A262">
            <v>103139</v>
          </cell>
          <cell r="B262" t="str">
            <v>ASSENTAMENTO DE CONEXÃO COM 1 ACESSO, FERRO FUNDIDO PARA REDE DE ÁGUA, DN  150 MM, JUNTA FLANGEADA (NÃO INCLUI O FORNECIMENTO). AF_09/2021</v>
          </cell>
          <cell r="D262">
            <v>103139</v>
          </cell>
          <cell r="E262">
            <v>38.69</v>
          </cell>
        </row>
        <row r="263">
          <cell r="A263">
            <v>103140</v>
          </cell>
          <cell r="B263" t="str">
            <v>ASSENTAMENTO DE CONEXÃO COM 1 ACESSO, FERRO FUNDIDO PARA REDE DE ÁGUA, DN  200 MM, JUNTA FLANGEADA (NÃO INCLUI O FORNECIMENTO). AF_09/2021</v>
          </cell>
          <cell r="D263">
            <v>103140</v>
          </cell>
          <cell r="E263">
            <v>47.71</v>
          </cell>
        </row>
        <row r="264">
          <cell r="A264">
            <v>103141</v>
          </cell>
          <cell r="B264" t="str">
            <v>ASSENTAMENTO DE CONEXÃO COM 1 ACESSO, FERRO FUNDIDO PARA REDE DE ÁGUA, DN  250 MM, JUNTA FLANGEADA (NÃO INCLUI O FORNECIMENTO). AF_09/2021</v>
          </cell>
          <cell r="D264">
            <v>103141</v>
          </cell>
          <cell r="E264">
            <v>73.739999999999995</v>
          </cell>
        </row>
        <row r="265">
          <cell r="A265">
            <v>103142</v>
          </cell>
          <cell r="B265" t="str">
            <v>ASSENTAMENTO DE CONEXÃO COM 1 ACESSO, FERRO FUNDIDO PARA REDE DE ÁGUA, DN  300 MM, JUNTA FLANGEADA (NÃO INCLUI O FORNECIMENTO). AF_09/2021</v>
          </cell>
          <cell r="D265">
            <v>103142</v>
          </cell>
          <cell r="E265">
            <v>82.75</v>
          </cell>
        </row>
        <row r="266">
          <cell r="A266">
            <v>103143</v>
          </cell>
          <cell r="B266" t="str">
            <v>ASSENTAMENTO DE CONEXÃO COM 1 ACESSO, FERRO FUNDIDO PARA REDE DE ÁGUA, DN  350 MM, JUNTA FLANGEADA (NÃO INCLUI O FORNECIMENTO). AF_09/2021</v>
          </cell>
          <cell r="D266">
            <v>103143</v>
          </cell>
          <cell r="E266">
            <v>108.78</v>
          </cell>
        </row>
        <row r="267">
          <cell r="A267">
            <v>103144</v>
          </cell>
          <cell r="B267" t="str">
            <v>ASSENTAMENTO DE CONEXÃO COM 1 ACESSO, FERRO FUNDIDO PARA REDE DE ÁGUA, DN  400 MM, JUNTA FLANGEADA (NÃO INCLUI O FORNECIMENTO). AF_09/2021</v>
          </cell>
          <cell r="D267">
            <v>103144</v>
          </cell>
          <cell r="E267">
            <v>117.8</v>
          </cell>
        </row>
        <row r="268">
          <cell r="A268">
            <v>103145</v>
          </cell>
          <cell r="B268" t="str">
            <v>ASSENTAMENTO DE CONEXÃO COM 1 ACESSO, FERRO FUNDIDO PARA REDE DE ÁGUA, DN  450 MM, JUNTA FLANGEADA (NÃO INCLUI O FORNECIMENTO). AF_09/2021</v>
          </cell>
          <cell r="D268">
            <v>103145</v>
          </cell>
          <cell r="E268">
            <v>143.83000000000001</v>
          </cell>
        </row>
        <row r="269">
          <cell r="A269">
            <v>103146</v>
          </cell>
          <cell r="B269" t="str">
            <v>ASSENTAMENTO DE CONEXÃO COM 1 ACESSO, FERRO FUNDIDO PARA REDE DE ÁGUA, DN  500 MM, JUNTA FLANGEADA (NÃO INCLUI O FORNECIMENTO). AF_09/2021</v>
          </cell>
          <cell r="D269">
            <v>103146</v>
          </cell>
          <cell r="E269">
            <v>152.84</v>
          </cell>
        </row>
        <row r="270">
          <cell r="A270">
            <v>103147</v>
          </cell>
          <cell r="B270" t="str">
            <v>ASSENTAMENTO DE CONEXÃO COM 1 ACESSO, FERRO FUNDIDO PARA REDE DE ÁGUA, DN  600 MM, JUNTA FLANGEADA (NÃO INCLUI O FORNECIMENTO). AF_09/2021</v>
          </cell>
          <cell r="D270">
            <v>103147</v>
          </cell>
          <cell r="E270">
            <v>170.91</v>
          </cell>
        </row>
        <row r="271">
          <cell r="A271">
            <v>103148</v>
          </cell>
          <cell r="B271" t="str">
            <v>ASSENTAMENTO DE CONEXÃO COM 1 ACESSO, FERRO FUNDIDO PARA REDE DE ÁGUA, DN  700 MM, JUNTA FLANGEADA (NÃO INCLUI O FORNECIMENTO). AF_09/2021</v>
          </cell>
          <cell r="D271">
            <v>103148</v>
          </cell>
          <cell r="E271">
            <v>205.95</v>
          </cell>
        </row>
        <row r="272">
          <cell r="A272">
            <v>103149</v>
          </cell>
          <cell r="B272" t="str">
            <v>ASSENTAMENTO DE CONEXÃO COM 1 ACESSO, FERRO FUNDIDO PARA REDE DE ÁGUA, DN  800 MM, JUNTA FLANGEADA (NÃO INCLUI O FORNECIMENTO). AF_09/2021</v>
          </cell>
          <cell r="D272">
            <v>103149</v>
          </cell>
          <cell r="E272">
            <v>224.01</v>
          </cell>
        </row>
        <row r="273">
          <cell r="A273">
            <v>103150</v>
          </cell>
          <cell r="B273" t="str">
            <v>ASSENTAMENTO DE CONEXÃO COM 1 ACESSO, FERRO FUNDIDO PARA REDE DE ÁGUA, DN  900 MM, JUNTA FLANGEADA (NÃO INCLUI O FORNECIMENTO). AF_09/2021</v>
          </cell>
          <cell r="D273">
            <v>103150</v>
          </cell>
          <cell r="E273">
            <v>259</v>
          </cell>
        </row>
        <row r="274">
          <cell r="A274">
            <v>103151</v>
          </cell>
          <cell r="B274" t="str">
            <v>ASSENTAMENTO DE CONEXÃO COM 1 ACESSO, FERRO FUNDIDO PARA REDE DE ÁGUA, DN  1000 MM, JUNTA FLANGEADA (NÃO INCLUI O FORNECIMENTO). AF_09/2021</v>
          </cell>
          <cell r="D274">
            <v>103151</v>
          </cell>
          <cell r="E274">
            <v>277.13</v>
          </cell>
        </row>
        <row r="275">
          <cell r="A275">
            <v>103152</v>
          </cell>
          <cell r="B275" t="str">
            <v>ASSENTAMENTO DE CONEXÃO COM 1 ACESSO, FERRO FUNDIDO PARA REDE DE ÁGUA, DN  1200 MM, JUNTA FLANGEADA (NÃO INCLUI O FORNECIMENTO). AF_09/2021</v>
          </cell>
          <cell r="D275">
            <v>103152</v>
          </cell>
          <cell r="E275">
            <v>330.23</v>
          </cell>
        </row>
        <row r="276">
          <cell r="A276">
            <v>103372</v>
          </cell>
          <cell r="B276" t="str">
            <v>TUBO PEAD LISO PARA REDE DE ÁGUA OU ESGOTO, DIÂMETRO DE 20 MM, JUNTA SOLDADA (NÃO INCLUI A EXECUÇÃO DE SOLDA) - FORNECIMENTO E ASSENTAMENTO. AF_12/2021</v>
          </cell>
          <cell r="D276">
            <v>103372</v>
          </cell>
          <cell r="E276">
            <v>5.86</v>
          </cell>
        </row>
        <row r="277">
          <cell r="A277">
            <v>103373</v>
          </cell>
          <cell r="B277" t="str">
            <v>TUBO PEAD LISO PARA REDE DE ÁGUA OU ESGOTO, DIÂMETRO DE 32 MM, JUNTA SOLDADA (NÃO INCLUI A EXECUÇÃO DE SOLDA) - FORNECIMENTO E ASSENTAMENTO. AF_12/2021</v>
          </cell>
          <cell r="D277">
            <v>103373</v>
          </cell>
          <cell r="E277">
            <v>11.53</v>
          </cell>
        </row>
        <row r="278">
          <cell r="A278">
            <v>103376</v>
          </cell>
          <cell r="B278" t="str">
            <v>TUBO PEAD LISO PARA REDE DE ÁGUA OU ESGOTO, DIÂMETRO DE 110 MM, JUNTA SOLDADA (NÃO INCLUI A EXECUÇÃO DE SOLDA) - FORNECIMENTO E ASSENTAMENTO. AF_12/2021</v>
          </cell>
          <cell r="D278">
            <v>103376</v>
          </cell>
          <cell r="E278">
            <v>138.41999999999999</v>
          </cell>
        </row>
        <row r="279">
          <cell r="A279">
            <v>103377</v>
          </cell>
          <cell r="B279" t="str">
            <v>TUBO PEAD LISO PARA REDE DE ÁGUA OU ESGOTO, DIÂMETRO DE 160 MM, JUNTA SOLDADA (NÃO INCLUI A EXECUÇÃO DE SOLDA) - FORNECIMENTO E ASSENTAMENTO. AF_12/2021</v>
          </cell>
          <cell r="D279">
            <v>103377</v>
          </cell>
          <cell r="E279">
            <v>1319.62</v>
          </cell>
        </row>
        <row r="280">
          <cell r="A280">
            <v>103379</v>
          </cell>
          <cell r="B280" t="str">
            <v>TUBO PEAD LISO PARA REDE DE ÁGUA OU ESGOTO, DIÂMETRO DE 200 MM, JUNTA SOLDADA (NÃO INCLUI A EXECUÇÃO DE SOLDA) - FORNECIMENTO E ASSENTAMENTO. AF_12/2021</v>
          </cell>
          <cell r="D280">
            <v>103379</v>
          </cell>
          <cell r="E280">
            <v>461.8</v>
          </cell>
        </row>
        <row r="281">
          <cell r="A281">
            <v>103383</v>
          </cell>
          <cell r="B281" t="str">
            <v>TUBO PEAD LISO PARA REDE DE ÁGUA OU ESGOTO, DIÂMETRO DE 315 MM, JUNTA SOLDADA (NÃO INCLUI A EXECUÇÃO DE SOLDA) - FORNECIMENTO E ASSENTAMENTO. AF_12/2021</v>
          </cell>
          <cell r="D281">
            <v>103383</v>
          </cell>
          <cell r="E281">
            <v>1132.1500000000001</v>
          </cell>
        </row>
        <row r="282">
          <cell r="A282">
            <v>103385</v>
          </cell>
          <cell r="B282" t="str">
            <v>TUBO PEAD LISO PARA REDE DE ÁGUA OU ESGOTO, DIÂMETRO DE 400 MM, JUNTA SOLDADA (NÃO INCLUI A EXECUÇÃO DE SOLDA) - FORNECIMENTO E ASSENTAMENTO. AF_12/2021</v>
          </cell>
          <cell r="D282">
            <v>103385</v>
          </cell>
          <cell r="E282">
            <v>1824.9</v>
          </cell>
        </row>
        <row r="283">
          <cell r="A283">
            <v>103387</v>
          </cell>
          <cell r="B283" t="str">
            <v>TUBO PEAD LISO PARA REDE DE ÁGUA OU ESGOTO, DIÂMETRO DE 500 MM, JUNTA SOLDADA (NÃO INCLUI A EXECUÇÃO DE SOLDA) - FORNECIMENTO E ASSENTAMENTO. AF_12/2021</v>
          </cell>
          <cell r="D283">
            <v>103387</v>
          </cell>
          <cell r="E283">
            <v>3202.13</v>
          </cell>
        </row>
        <row r="284">
          <cell r="A284">
            <v>103389</v>
          </cell>
          <cell r="B284" t="str">
            <v>TUBO PEAD LISO PARA REDE DE ÁGUA OU ESGOTO, DIÂMETRO DE 630 MM, JUNTA SOLDADA (NÃO INCLUI A EXECUÇÃO DE SOLDA) - FORNECIMENTO E ASSENTAMENTO. AF_12/2021</v>
          </cell>
          <cell r="D284">
            <v>103389</v>
          </cell>
          <cell r="E284">
            <v>4762.1899999999996</v>
          </cell>
        </row>
        <row r="285">
          <cell r="A285">
            <v>103391</v>
          </cell>
          <cell r="B285" t="str">
            <v>TUBO PEAD LISO PARA REDE DE ÁGUA OU ESGOTO, DIÂMETRO DE 800 MM, JUNTA SOLDADA (NÃO INCLUI A EXECUÇÃO DE SOLDA) - FORNECIMENTO E ASSENTAMENTO. AF_12/2021</v>
          </cell>
          <cell r="D285">
            <v>103391</v>
          </cell>
          <cell r="E285">
            <v>3131.29</v>
          </cell>
        </row>
        <row r="286">
          <cell r="A286">
            <v>103392</v>
          </cell>
          <cell r="B286" t="str">
            <v>TUBO PEAD LISO PARA REDE DE ÁGUA OU ESGOTO, DIÂMETRO DE 900 MM, JUNTA SOLDADA (NÃO INCLUI A EXECUÇÃO DE SOLDA) - FORNECIMENTO E ASSENTAMENTO. AF_12/2021</v>
          </cell>
          <cell r="D286">
            <v>103392</v>
          </cell>
          <cell r="E286">
            <v>5123.1099999999997</v>
          </cell>
        </row>
        <row r="287">
          <cell r="A287">
            <v>103393</v>
          </cell>
          <cell r="B287" t="str">
            <v>TUBO PEAD LISO PARA REDE DE ÁGUA OU ESGOTO, DIÂMETRO DE 1000 MM, JUNTA SOLDADA (NÃO INCLUI A EXECUÇÃO DE SOLDA) - FORNECIMENTO E ASSENTAMENTO. AF_12/2021</v>
          </cell>
          <cell r="D287">
            <v>103393</v>
          </cell>
          <cell r="E287">
            <v>5649.98</v>
          </cell>
        </row>
        <row r="288">
          <cell r="A288">
            <v>103394</v>
          </cell>
          <cell r="B288" t="str">
            <v>TUBO PEAD LISO PARA REDE DE ÁGUA OU ESGOTO, DIÂMETRO DE 1200 MM, JUNTA SOLDADA (NÃO INCLUI A EXECUÇÃO DE SOLDA) - FORNECIMENTO E ASSENTAMENTO. AF_12/2021</v>
          </cell>
          <cell r="D288">
            <v>103394</v>
          </cell>
          <cell r="E288">
            <v>4179.87</v>
          </cell>
        </row>
        <row r="289">
          <cell r="A289">
            <v>103395</v>
          </cell>
          <cell r="B289" t="str">
            <v>TUBO PEAD LISO PARA REDE DE ÁGUA OU ESGOTO, DIÂMETRO DE 1400 MM, JUNTA SOLDADA (NÃO INCLUI A EXECUÇÃO DE SOLDA) - FORNECIMENTO E ASSENTAMENTO. AF_12/2021</v>
          </cell>
          <cell r="D289">
            <v>103395</v>
          </cell>
          <cell r="E289">
            <v>2067.2600000000002</v>
          </cell>
        </row>
        <row r="290">
          <cell r="A290">
            <v>103396</v>
          </cell>
          <cell r="B290" t="str">
            <v>TUBO PEAD LISO PARA REDE DE ÁGUA OU ESGOTO, DIÂMETRO DE 1600 MM, JUNTA SOLDADA (NÃO INCLUI A EXECUÇÃO DE SOLDA) - FORNECIMENTO E ASSENTAMENTO. AF_12/2021</v>
          </cell>
          <cell r="D290">
            <v>103396</v>
          </cell>
          <cell r="E290">
            <v>1387.33</v>
          </cell>
        </row>
        <row r="291">
          <cell r="A291">
            <v>103397</v>
          </cell>
          <cell r="B291" t="str">
            <v>ASSENTAMENTO DE CONEXÃO COM 2 ACESSOS, EM PEAD LISO PARA REDE DE ÁGUA OU ESGOTO, DIÂMETRO DE 20 MM, JUNTA SOLDADA (NÃO INCLUI O FORNECIMENTO E EXECUÇÃO DE SOLDA). AF_12/2021</v>
          </cell>
          <cell r="D291">
            <v>103397</v>
          </cell>
          <cell r="E291">
            <v>2.82</v>
          </cell>
        </row>
        <row r="292">
          <cell r="A292">
            <v>103398</v>
          </cell>
          <cell r="B292" t="str">
            <v>ASSENTAMENTO DE CONEXÃO COM 2 ACESSOS, EM PEAD LISO PARA REDE DE ÁGUA OU ESGOTO, DIÂMETRO DE 32 MM, JUNTA SOLDADA (NÃO INCLUI O FORNECIMENTO E EXECUÇÃO DE SOLDA). AF_12/2021</v>
          </cell>
          <cell r="D292">
            <v>103398</v>
          </cell>
          <cell r="E292">
            <v>4.51</v>
          </cell>
        </row>
        <row r="293">
          <cell r="A293">
            <v>103399</v>
          </cell>
          <cell r="B293" t="str">
            <v>ASSENTAMENTO DE CONEXÃO COM 2 ACESSOS, EM PEAD LISO PARA REDE DE ÁGUA OU ESGOTO, DIÂMETRO DE 63 MM, JUNTA SOLDADA (NÃO INCLUI O FORNECIMENTO E EXECUÇÃO DE SOLDA). AF_12/2021</v>
          </cell>
          <cell r="D293">
            <v>103399</v>
          </cell>
          <cell r="E293">
            <v>8.8800000000000008</v>
          </cell>
        </row>
        <row r="294">
          <cell r="A294">
            <v>103400</v>
          </cell>
          <cell r="B294" t="str">
            <v>ASSENTAMENTO DE CONEXÃO COM 2 ACESSOS, EM PEAD LISO PARA REDE DE ÁGUA OU ESGOTO, DIÂMETRO DE 90 MM, JUNTA SOLDADA (NÃO INCLUI O FORNECIMENTO E EXECUÇÃO DE SOLDA). AF_12/2021</v>
          </cell>
          <cell r="D294">
            <v>103400</v>
          </cell>
          <cell r="E294">
            <v>12.7</v>
          </cell>
        </row>
        <row r="295">
          <cell r="A295">
            <v>103401</v>
          </cell>
          <cell r="B295" t="str">
            <v>ASSENTAMENTO DE CONEXÃO COM 2 ACESSOS, EM PEAD LISO PARA REDE DE ÁGUA OU ESGOTO, DIÂMETRO DE 110 MM, JUNTA SOLDADA (NÃO INCLUI O FORNECIMENTO E EXECUÇÃO DE SOLDA). AF_12/2021</v>
          </cell>
          <cell r="D295">
            <v>103401</v>
          </cell>
          <cell r="E295">
            <v>15.52</v>
          </cell>
        </row>
        <row r="296">
          <cell r="A296">
            <v>103402</v>
          </cell>
          <cell r="B296" t="str">
            <v>ASSENTAMENTO DE CONEXÃO COM 2 ACESSOS, EM PEAD LISO PARA REDE DE ÁGUA OU ESGOTO, DIÂMETRO DE 160 MM, JUNTA SOLDADA (NÃO INCLUI O FORNECIMENTO E EXECUÇÃO DE SOLDA). AF_12/2021</v>
          </cell>
          <cell r="D296">
            <v>103402</v>
          </cell>
          <cell r="E296">
            <v>22.58</v>
          </cell>
        </row>
        <row r="297">
          <cell r="A297">
            <v>103403</v>
          </cell>
          <cell r="B297" t="str">
            <v>ASSENTAMENTO DE CONEXÃO COM 2 ACESSOS, EM PEAD LISO PARA REDE DE ÁGUA OU ESGOTO, DIÂMETRO DE 180 MM, JUNTA SOLDADA (NÃO INCLUI O FORNECIMENTO E EXECUÇÃO DE SOLDA). AF_12/2021</v>
          </cell>
          <cell r="D297">
            <v>103403</v>
          </cell>
          <cell r="E297">
            <v>25.4</v>
          </cell>
        </row>
        <row r="298">
          <cell r="A298">
            <v>103404</v>
          </cell>
          <cell r="B298" t="str">
            <v>ASSENTAMENTO DE CONEXÃO COM 2 ACESSOS, EM PEAD LISO PARA REDE DE ÁGUA OU ESGOTO, DIÂMETRO DE 200 MM, JUNTA SOLDADA (NÃO INCLUI O FORNECIMENTO E EXECUÇÃO DE SOLDA). AF_12/2021</v>
          </cell>
          <cell r="D298">
            <v>103404</v>
          </cell>
          <cell r="E298">
            <v>28.23</v>
          </cell>
        </row>
        <row r="299">
          <cell r="A299">
            <v>103405</v>
          </cell>
          <cell r="B299" t="str">
            <v>ASSENTAMENTO DE CONEXÃO COM 2 ACESSOS, EM PEAD LISO PARA REDE DE ÁGUA OU ESGOTO, DIÂMETRO DE 225 MM, JUNTA SOLDADA (NÃO INCLUI O FORNECIMENTO E EXECUÇÃO DE SOLDA). AF_12/2021</v>
          </cell>
          <cell r="D299">
            <v>103405</v>
          </cell>
          <cell r="E299">
            <v>31.76</v>
          </cell>
        </row>
        <row r="300">
          <cell r="A300">
            <v>103406</v>
          </cell>
          <cell r="B300" t="str">
            <v>ASSENTAMENTO DE CONEXÃO COM 2 ACESSOS, EM PEAD LISO PARA REDE DE ÁGUA OU ESGOTO, DIÂMETRO DE 250 MM, JUNTA SOLDADA (NÃO INCLUI O FORNECIMENTO E EXECUÇÃO DE SOLDA). AF_12/2021</v>
          </cell>
          <cell r="D300">
            <v>103406</v>
          </cell>
          <cell r="E300">
            <v>35.29</v>
          </cell>
        </row>
        <row r="301">
          <cell r="A301">
            <v>103407</v>
          </cell>
          <cell r="B301" t="str">
            <v>ASSENTAMENTO DE CONEXÃO COM 2 ACESSOS, EM PEAD LISO PARA REDE DE ÁGUA OU ESGOTO, DIÂMETRO DE 280 MM, JUNTA SOLDADA (NÃO INCLUI O FORNECIMENTO E EXECUÇÃO DE SOLDA). AF_12/2021</v>
          </cell>
          <cell r="D301">
            <v>103407</v>
          </cell>
          <cell r="E301">
            <v>39.520000000000003</v>
          </cell>
        </row>
        <row r="302">
          <cell r="A302">
            <v>103408</v>
          </cell>
          <cell r="B302" t="str">
            <v>ASSENTAMENTO DE CONEXÃO COM 2 ACESSOS, EM PEAD LISO PARA REDE DE ÁGUA OU ESGOTO, DIÂMETRO DE 315 MM, JUNTA SOLDADA (NÃO INCLUI O FORNECIMENTO E EXECUÇÃO DE SOLDA). AF_12/2021</v>
          </cell>
          <cell r="D302">
            <v>103408</v>
          </cell>
          <cell r="E302">
            <v>44.47</v>
          </cell>
        </row>
        <row r="303">
          <cell r="A303">
            <v>103409</v>
          </cell>
          <cell r="B303" t="str">
            <v>ASSENTAMENTO DE CONEXÃO COM 2 ACESSOS, EM PEAD LISO PARA REDE DE ÁGUA OU ESGOTO, DIÂMETRO DE 355 MM, JUNTA SOLDADA (NÃO INCLUI O FORNECIMENTO E EXECUÇÃO DE SOLDA). AF_12/2021</v>
          </cell>
          <cell r="D303">
            <v>103409</v>
          </cell>
          <cell r="E303">
            <v>50.11</v>
          </cell>
        </row>
        <row r="304">
          <cell r="A304">
            <v>103410</v>
          </cell>
          <cell r="B304" t="str">
            <v>ASSENTAMENTO DE CONEXÃO COM 2 ACESSOS, EM PEAD LISO PARA REDE DE ÁGUA OU ESGOTO, DIÂMETRO DE 400 MM, JUNTA SOLDADA (NÃO INCLUI O FORNECIMENTO E EXECUÇÃO DE SOLDA). AF_12/2021</v>
          </cell>
          <cell r="D304">
            <v>103410</v>
          </cell>
          <cell r="E304">
            <v>56.46</v>
          </cell>
        </row>
        <row r="305">
          <cell r="A305">
            <v>103411</v>
          </cell>
          <cell r="B305" t="str">
            <v>ASSENTAMENTO DE CONEXÃO COM 3 ACESSOS, EM PEAD LISO PARA REDE DE ÁGUA OU ESGOTO, DIÂMETRO DE 20 MM, JUNTA SOLDADA (NÃO INCLUI O FORNECIMENTO E EXECUÇÃO DE SOLDA). AF_12/2021</v>
          </cell>
          <cell r="D305">
            <v>103411</v>
          </cell>
          <cell r="E305">
            <v>5.63</v>
          </cell>
        </row>
        <row r="306">
          <cell r="A306">
            <v>103412</v>
          </cell>
          <cell r="B306" t="str">
            <v>ASSENTAMENTO DE CONEXÃO COM 3 ACESSOS, EM PEAD LISO PARA REDE DE ÁGUA OU ESGOTO, DIÂMETRO DE 32 MM, JUNTA SOLDADA (NÃO INCLUI O FORNECIMENTO E EXECUÇÃO DE SOLDA). AF_12/2021</v>
          </cell>
          <cell r="D306">
            <v>103412</v>
          </cell>
          <cell r="E306">
            <v>9.02</v>
          </cell>
        </row>
        <row r="307">
          <cell r="A307">
            <v>103413</v>
          </cell>
          <cell r="B307" t="str">
            <v>ASSENTAMENTO DE CONEXÃO COM 3 ACESSOS, EM PEAD LISO PARA REDE DE ÁGUA OU ESGOTO, DIÂMETRO DE 63 MM, JUNTA SOLDADA (NÃO INCLUI O FORNECIMENTO E EXECUÇÃO DE SOLDA). AF_12/2021</v>
          </cell>
          <cell r="D307">
            <v>103413</v>
          </cell>
          <cell r="E307">
            <v>17.78</v>
          </cell>
        </row>
        <row r="308">
          <cell r="A308">
            <v>103414</v>
          </cell>
          <cell r="B308" t="str">
            <v>ASSENTAMENTO DE CONEXÃO COM 3 ACESSOS, EM PEAD LISO PARA REDE DE ÁGUA OU ESGOTO, DIÂMETRO DE 90 MM, JUNTA SOLDADA (NÃO INCLUI O FORNECIMENTO E EXECUÇÃO DE SOLDA). AF_12/2021</v>
          </cell>
          <cell r="D308">
            <v>103414</v>
          </cell>
          <cell r="E308">
            <v>25.4</v>
          </cell>
        </row>
        <row r="309">
          <cell r="A309">
            <v>103415</v>
          </cell>
          <cell r="B309" t="str">
            <v>ASSENTAMENTO DE CONEXÃO COM 3 ACESSOS, EM PEAD LISO PARA REDE DE ÁGUA OU ESGOTO, DIÂMETRO DE 110 MM, JUNTA SOLDADA (NÃO INCLUI O FORNECIMENTO E EXECUÇÃO DE SOLDA). AF_12/2021</v>
          </cell>
          <cell r="D309">
            <v>103415</v>
          </cell>
          <cell r="E309">
            <v>31.05</v>
          </cell>
        </row>
        <row r="310">
          <cell r="A310">
            <v>103416</v>
          </cell>
          <cell r="B310" t="str">
            <v>ASSENTAMENTO DE CONEXÃO COM 3 ACESSOS, EM PEAD LISO PARA REDE DE ÁGUA OU ESGOTO, DIÂMETRO DE 160 MM, JUNTA SOLDADA (NÃO INCLUI O FORNECIMENTO E EXECUÇÃO DE SOLDA). AF_12/2021</v>
          </cell>
          <cell r="D310">
            <v>103416</v>
          </cell>
          <cell r="E310">
            <v>45.17</v>
          </cell>
        </row>
        <row r="311">
          <cell r="A311">
            <v>103417</v>
          </cell>
          <cell r="B311" t="str">
            <v>ASSENTAMENTO DE CONEXÃO COM 3 ACESSOS, EM PEAD LISO PARA REDE DE ÁGUA OU ESGOTO, DIÂMETRO DE 180 MM, JUNTA SOLDADA (NÃO INCLUI O FORNECIMENTO E EXECUÇÃO DE SOLDA). AF_12/2021</v>
          </cell>
          <cell r="D311">
            <v>103417</v>
          </cell>
          <cell r="E311">
            <v>50.82</v>
          </cell>
        </row>
        <row r="312">
          <cell r="A312">
            <v>103418</v>
          </cell>
          <cell r="B312" t="str">
            <v>ASSENTAMENTO DE CONEXÃO COM 3 ACESSOS, EM PEAD LISO PARA REDE DE ÁGUA OU ESGOTO, DIÂMETRO DE 200 MM, JUNTA SOLDADA (NÃO INCLUI O FORNECIMENTO E EXECUÇÃO DE SOLDA). AF_12/2021</v>
          </cell>
          <cell r="D312">
            <v>103418</v>
          </cell>
          <cell r="E312">
            <v>56.46</v>
          </cell>
        </row>
        <row r="313">
          <cell r="A313">
            <v>103419</v>
          </cell>
          <cell r="B313" t="str">
            <v>ASSENTAMENTO DE CONEXÃO COM 3 ACESSOS, EM PEAD LISO PARA REDE DE ÁGUA OU ESGOTO, DIÂMETRO DE 225 MM, JUNTA SOLDADA (NÃO INCLUI O FORNECIMENTO E EXECUÇÃO DE SOLDA). AF_12/2021</v>
          </cell>
          <cell r="D313">
            <v>103419</v>
          </cell>
          <cell r="E313">
            <v>63.53</v>
          </cell>
        </row>
        <row r="314">
          <cell r="A314">
            <v>103420</v>
          </cell>
          <cell r="B314" t="str">
            <v>ASSENTAMENTO DE CONEXÃO COM 3 ACESSOS, EM PEAD LISO PARA REDE DE ÁGUA OU ESGOTO, DIÂMETRO DE 250 MM, JUNTA SOLDADA (NÃO INCLUI O FORNECIMENTO E EXECUÇÃO DE SOLDA). AF_12/2021</v>
          </cell>
          <cell r="D314">
            <v>103420</v>
          </cell>
          <cell r="E314">
            <v>70.59</v>
          </cell>
        </row>
        <row r="315">
          <cell r="A315">
            <v>103421</v>
          </cell>
          <cell r="B315" t="str">
            <v>ASSENTAMENTO DE CONEXÃO COM 3 ACESSOS, EM PEAD LISO PARA REDE DE ÁGUA OU ESGOTO, DIÂMETRO DE 280 MM, JUNTA SOLDADA (NÃO INCLUI O FORNECIMENTO E EXECUÇÃO DE SOLDA). AF_12/2021</v>
          </cell>
          <cell r="D315">
            <v>103421</v>
          </cell>
          <cell r="E315">
            <v>79.06</v>
          </cell>
        </row>
        <row r="316">
          <cell r="A316">
            <v>103422</v>
          </cell>
          <cell r="B316" t="str">
            <v>ASSENTAMENTO DE CONEXÃO COM 3 ACESSOS, EM PEAD LISO PARA REDE DE ÁGUA OU ESGOTO, DIÂMETRO DE 315 MM, JUNTA SOLDADA (NÃO INCLUI O FORNECIMENTO E EXECUÇÃO DE SOLDA). AF_12/2021</v>
          </cell>
          <cell r="D316">
            <v>103422</v>
          </cell>
          <cell r="E316">
            <v>88.95</v>
          </cell>
        </row>
        <row r="317">
          <cell r="A317">
            <v>103423</v>
          </cell>
          <cell r="B317" t="str">
            <v>ASSENTAMENTO DE CONEXÃO COM 3 ACESSOS, EM PEAD LISO PARA REDE DE ÁGUA OU ESGOTO, DIÂMETRO DE 355 MM, JUNTA SOLDADA (NÃO INCLUI O FORNECIMENTO E EXECUÇÃO DE SOLDA). AF_12/2021</v>
          </cell>
          <cell r="D317">
            <v>103423</v>
          </cell>
          <cell r="E317">
            <v>100.24</v>
          </cell>
        </row>
        <row r="318">
          <cell r="A318">
            <v>103424</v>
          </cell>
          <cell r="B318" t="str">
            <v>ASSENTAMENTO DE CONEXÃO COM 3 ACESSOS, EM PEAD LISO PARA REDE DE ÁGUA OU ESGOTO, DIÂMETRO DE 400 MM, JUNTA SOLDADA (NÃO INCLUI O FORNECIMENTO E EXECUÇÃO DE SOLDA). AF_12/2021</v>
          </cell>
          <cell r="D318">
            <v>103424</v>
          </cell>
          <cell r="E318">
            <v>112.95</v>
          </cell>
        </row>
        <row r="319">
          <cell r="A319">
            <v>103425</v>
          </cell>
          <cell r="B319" t="str">
            <v>LUVA, EM PEAD LISO PARA REDE DE ÁGUA OU ESGOTO, DIÂMETRO DE 20 MM, JUNTA SOLDADA POR ELETROFUSÃO (NÃO INCLUI A EXECUÇÃO DE SOLDA). AF_12/2021</v>
          </cell>
          <cell r="D319">
            <v>103425</v>
          </cell>
          <cell r="E319">
            <v>15.76</v>
          </cell>
        </row>
        <row r="320">
          <cell r="A320">
            <v>103426</v>
          </cell>
          <cell r="B320" t="str">
            <v>LUVA, EM PEAD LISO PARA REDE DE ÁGUA OU ESGOTO, DIÂMETRO DE 32 MM, JUNTA SOLDADA POR ELETROFUSÃO (NÃO INCLUI A EXECUÇÃO DE SOLDA). AF_12/2021</v>
          </cell>
          <cell r="D320">
            <v>103426</v>
          </cell>
          <cell r="E320">
            <v>18.46</v>
          </cell>
        </row>
        <row r="321">
          <cell r="A321">
            <v>103427</v>
          </cell>
          <cell r="B321" t="str">
            <v>LUVA, EM PEAD LISO PARA REDE DE ÁGUA OU ESGOTO, DIÂMETRO DE 63 MM, JUNTA SOLDADA POR ELETROFUSÃO (NÃO INCLUI A EXECUÇÃO DE SOLDA). AF_12/2021</v>
          </cell>
          <cell r="D321">
            <v>103427</v>
          </cell>
          <cell r="E321">
            <v>37.04</v>
          </cell>
        </row>
        <row r="322">
          <cell r="A322">
            <v>103428</v>
          </cell>
          <cell r="B322" t="str">
            <v>LUVA, EM PEAD LISO PARA REDE DE ÁGUA OU ESGOTO, DIÂMETRO DE 200 MM, JUNTA SOLDADA POR ELETROFUSÃO (NÃO INCLUI A EXECUÇÃO DE SOLDA). AF_12/2021</v>
          </cell>
          <cell r="D322">
            <v>103428</v>
          </cell>
          <cell r="E322">
            <v>259.73</v>
          </cell>
        </row>
        <row r="323">
          <cell r="A323">
            <v>103429</v>
          </cell>
          <cell r="B323" t="str">
            <v>LUVA, EM PEAD LISO PARA REDE DE ÁGUA OU ESGOTO, DIÂMETRO DE 400 MM, JUNTA SOLDADA POR ELETROFUSÃO (NÃO INCLUI A EXECUÇÃO DE SOLDA). AF_12/2021</v>
          </cell>
          <cell r="D323">
            <v>103429</v>
          </cell>
          <cell r="E323">
            <v>2983.89</v>
          </cell>
        </row>
        <row r="324">
          <cell r="A324">
            <v>103430</v>
          </cell>
          <cell r="B324" t="str">
            <v>COTOVELO 45 GRAUS, EM PEAD LISO PARA REDE DE ÁGUA OU ESGOTO, DIÂMETRO DE 32 MM, JUNTA SOLDADA POR ELETROFUSÃO (NÃO INCLUI A EXECUÇÃO DE SOLDA). AF_12/2021</v>
          </cell>
          <cell r="D324">
            <v>103430</v>
          </cell>
          <cell r="E324">
            <v>34.479999999999997</v>
          </cell>
        </row>
        <row r="325">
          <cell r="A325">
            <v>103431</v>
          </cell>
          <cell r="B325" t="str">
            <v>COTOVELO 45 GRAUS, EM PEAD LISO PARA REDE DE ÁGUA OU ESGOTO, DIÂMETRO DE 63 MM, JUNTA SOLDADA POR ELETROFUSÃO (NÃO INCLUI A EXECUÇÃO DE SOLDA). AF_12/2021</v>
          </cell>
          <cell r="D325">
            <v>103431</v>
          </cell>
          <cell r="E325">
            <v>60.03</v>
          </cell>
        </row>
        <row r="326">
          <cell r="A326">
            <v>103432</v>
          </cell>
          <cell r="B326" t="str">
            <v>COTOVELO 45 GRAUS, EM PEAD LISO PARA REDE DE ÁGUA OU ESGOTO, DIÂMETRO DE 200 MM, JUNTA SOLDADA POR ELETROFUSÃO (NÃO INCLUI A EXECUÇÃO DE SOLDA). AF_12/2021</v>
          </cell>
          <cell r="D326">
            <v>103432</v>
          </cell>
          <cell r="E326">
            <v>1695.47</v>
          </cell>
        </row>
        <row r="327">
          <cell r="A327">
            <v>103433</v>
          </cell>
          <cell r="B327" t="str">
            <v>COTOVELO 90 GRAUS, EM PEAD LISO PARA REDE DE ÁGUA OU ESGOTO, DIÂMETRO DE 20 MM, JUNTA SOLDADA POR ELETROFUSÃO (NÃO INCLUI A EXECUÇÃO DE SOLDA). AF_12/2021</v>
          </cell>
          <cell r="D327">
            <v>103433</v>
          </cell>
          <cell r="E327">
            <v>34.78</v>
          </cell>
        </row>
        <row r="328">
          <cell r="A328">
            <v>103434</v>
          </cell>
          <cell r="B328" t="str">
            <v>COTOVELO 90 GRAUS, EM PEAD LISO PARA REDE DE ÁGUA OU ESGOTO, DIÂMETRO DE 32 MM, JUNTA SOLDADA POR ELETROFUSÃO (NÃO INCLUI A EXECUÇÃO DE SOLDA). AF_12/2021</v>
          </cell>
          <cell r="D328">
            <v>103434</v>
          </cell>
          <cell r="E328">
            <v>47.86</v>
          </cell>
        </row>
        <row r="329">
          <cell r="A329">
            <v>103435</v>
          </cell>
          <cell r="B329" t="str">
            <v>COTOVELO 90 GRAUS, EM PEAD LISO PARA REDE DE ÁGUA OU ESGOTO, DIÂMETRO DE 63 MM, JUNTA SOLDADA POR ELETROFUSÃO (NÃO INCLUI A EXECUÇÃO DE SOLDA). AF_12/2021</v>
          </cell>
          <cell r="D329">
            <v>103435</v>
          </cell>
          <cell r="E329">
            <v>88.84</v>
          </cell>
        </row>
        <row r="330">
          <cell r="A330">
            <v>103436</v>
          </cell>
          <cell r="B330" t="str">
            <v>COTOVELO 90 GRAUS, POLIETILENO DE ALTA DENSIDADE (PEAD) PARA REDE DE ÁGUA OU ESGOTO, DIÂMETRO DE 200 MM, JUNTA SOLDADA POR ELETROFUSÃO (NÃO INCLUI A EXECUÇÃO DE SOLDA). AF_12/2021</v>
          </cell>
          <cell r="D330">
            <v>103436</v>
          </cell>
          <cell r="E330">
            <v>2405.94</v>
          </cell>
        </row>
        <row r="331">
          <cell r="A331">
            <v>103437</v>
          </cell>
          <cell r="B331" t="str">
            <v>TÊ DE SERVIÇO, EM PEAD LISO PARA REDE DE ÁGUA OU ESGOTO, DIÂMETRO DE 63 X 20 MM, JUNTA SOLDADA POR ELETROFUSÃO (NÃO INCLUI A EXECUÇÃO DE SOLDA). AF_12/2021</v>
          </cell>
          <cell r="D331">
            <v>103437</v>
          </cell>
          <cell r="E331">
            <v>184.61</v>
          </cell>
        </row>
        <row r="332">
          <cell r="A332">
            <v>103438</v>
          </cell>
          <cell r="B332" t="str">
            <v>TÊ DE SERVIÇO, EM PEAD LISO PARA REDE DE ÁGUA OU ESGOTO, DIÂMETRO DE 63 X 32 MM, JUNTA SOLDADA POR ELETROFUSÃO (NÃO INCLUI A EXECUÇÃO DE SOLDA). AF_12/2021</v>
          </cell>
          <cell r="D332">
            <v>103438</v>
          </cell>
          <cell r="E332">
            <v>184.61</v>
          </cell>
        </row>
        <row r="333">
          <cell r="A333">
            <v>103439</v>
          </cell>
          <cell r="B333" t="str">
            <v>TÊ DE SERVIÇO, EM PEAD LISO PARA REDE DE ÁGUA OU ESGOTO, DIÂMETRO DE 63 X 63 MM, JUNTA SOLDADA POR ELETROFUSÃO (NÃO INCLUI A EXECUÇÃO DE SOLDA). AF_12/2021</v>
          </cell>
          <cell r="D333">
            <v>103439</v>
          </cell>
          <cell r="E333">
            <v>218.71</v>
          </cell>
        </row>
        <row r="334">
          <cell r="A334">
            <v>103440</v>
          </cell>
          <cell r="B334" t="str">
            <v>TÊ DE SERVIÇO, EM PEAD LISO PARA REDE DE ÁGUA OU ESGOTO, DIÂMETRO DE 200 X 20 MM, JUNTA SOLDADA POR ELETROFUSÃO (NÃO INCLUI A EXECUÇÃO DE SOLDA). AF_12/2021</v>
          </cell>
          <cell r="D334">
            <v>103440</v>
          </cell>
          <cell r="E334">
            <v>409.65</v>
          </cell>
        </row>
        <row r="335">
          <cell r="A335">
            <v>103441</v>
          </cell>
          <cell r="B335" t="str">
            <v>TÊ DE SERVIÇO, EM PEAD LISO PARA REDE DE ÁGUA OU ESGOTO, DIÂMETRO DE 200 X 32 MM, JUNTA SOLDADA POR ELETROFUSÃO (NÃO INCLUI A EXECUÇÃO DE SOLDA). AF_12/2021</v>
          </cell>
          <cell r="D335">
            <v>103441</v>
          </cell>
          <cell r="E335">
            <v>415.18</v>
          </cell>
        </row>
        <row r="336">
          <cell r="A336">
            <v>103442</v>
          </cell>
          <cell r="B336" t="str">
            <v>TÊ DE SERVIÇO, EM PEAD LISO PARA REDE DE ÁGUA OU ESGOTO, DIÂMETRO DE 200 X 63 MM, JUNTA SOLDADA POR ELETROFUSÃO (NÃO INCLUI A EXECUÇÃO DE SOLDA). AF_12/2021</v>
          </cell>
          <cell r="D336">
            <v>103442</v>
          </cell>
          <cell r="E336">
            <v>548.5</v>
          </cell>
        </row>
        <row r="337">
          <cell r="A337">
            <v>93206</v>
          </cell>
          <cell r="B337" t="str">
            <v>EXECUÇÃO DE ESCRITÓRIO EM CANTEIRO DE OBRA EM ALVENARIA, NÃO INCLUSO MOBILIÁRIO E EQUIPAMENTOS. AF_02/2016</v>
          </cell>
          <cell r="D337">
            <v>93206</v>
          </cell>
          <cell r="E337">
            <v>1078.0999999999999</v>
          </cell>
        </row>
        <row r="338">
          <cell r="A338">
            <v>93207</v>
          </cell>
          <cell r="B338" t="str">
            <v>EXECUÇÃO DE ESCRITÓRIO EM CANTEIRO DE OBRA EM CHAPA DE MADEIRA COMPENSADA, NÃO INCLUSO MOBILIÁRIO E EQUIPAMENTOS. AF_02/2016</v>
          </cell>
          <cell r="D338">
            <v>93207</v>
          </cell>
          <cell r="E338">
            <v>1085.6300000000001</v>
          </cell>
        </row>
        <row r="339">
          <cell r="A339">
            <v>93208</v>
          </cell>
          <cell r="B339" t="str">
            <v>EXECUÇÃO DE ALMOXARIFADO EM CANTEIRO DE OBRA EM CHAPA DE MADEIRA COMPENSADA, INCLUSO PRATELEIRAS. AF_02/2016</v>
          </cell>
          <cell r="D339">
            <v>93208</v>
          </cell>
          <cell r="E339">
            <v>863.86</v>
          </cell>
        </row>
        <row r="340">
          <cell r="A340">
            <v>93209</v>
          </cell>
          <cell r="B340" t="str">
            <v>EXECUÇÃO DE ALMOXARIFADO EM CANTEIRO DE OBRA EM ALVENARIA, INCLUSO PRATELEIRAS. AF_02/2016</v>
          </cell>
          <cell r="D340">
            <v>93209</v>
          </cell>
          <cell r="E340">
            <v>882.25</v>
          </cell>
        </row>
        <row r="341">
          <cell r="A341">
            <v>93210</v>
          </cell>
          <cell r="B341" t="str">
            <v>EXECUÇÃO DE REFEITÓRIO EM CANTEIRO DE OBRA EM CHAPA DE MADEIRA COMPENSADA, NÃO INCLUSO MOBILIÁRIO E EQUIPAMENTOS. AF_02/2016</v>
          </cell>
          <cell r="D341">
            <v>93210</v>
          </cell>
          <cell r="E341">
            <v>569.79</v>
          </cell>
        </row>
        <row r="342">
          <cell r="A342">
            <v>93211</v>
          </cell>
          <cell r="B342" t="str">
            <v>EXECUÇÃO DE REFEITÓRIO EM CANTEIRO DE OBRA EM ALVENARIA, NÃO INCLUSO MOBILIÁRIO E EQUIPAMENTOS. AF_02/2016</v>
          </cell>
          <cell r="D342">
            <v>93211</v>
          </cell>
          <cell r="E342">
            <v>554.97</v>
          </cell>
        </row>
        <row r="343">
          <cell r="A343">
            <v>93212</v>
          </cell>
          <cell r="B343" t="str">
            <v>EXECUÇÃO DE SANITÁRIO E VESTIÁRIO EM CANTEIRO DE OBRA EM CHAPA DE MADEIRA COMPENSADA, NÃO INCLUSO MOBILIÁRIO. AF_02/2016</v>
          </cell>
          <cell r="D343">
            <v>93212</v>
          </cell>
          <cell r="E343">
            <v>947.62</v>
          </cell>
        </row>
        <row r="344">
          <cell r="A344">
            <v>93213</v>
          </cell>
          <cell r="B344" t="str">
            <v>EXECUÇÃO DE SANITÁRIO E VESTIÁRIO EM CANTEIRO DE OBRA EM ALVENARIA, NÃO INCLUSO MOBILIÁRIO. AF_02/2016</v>
          </cell>
          <cell r="D344">
            <v>93213</v>
          </cell>
          <cell r="E344">
            <v>945.98</v>
          </cell>
        </row>
        <row r="345">
          <cell r="A345">
            <v>93214</v>
          </cell>
          <cell r="B345" t="str">
            <v>EXECUÇÃO DE RESERVATÓRIO ELEVADO DE ÁGUA (1000 LITROS) EM CANTEIRO DE OBRA, APOIADO EM ESTRUTURA DE MADEIRA. AF_02/2016</v>
          </cell>
          <cell r="D345">
            <v>93214</v>
          </cell>
          <cell r="E345">
            <v>5656.51</v>
          </cell>
        </row>
        <row r="346">
          <cell r="A346">
            <v>93243</v>
          </cell>
          <cell r="B346" t="str">
            <v>EXECUÇÃO DE RESERVATÓRIO ELEVADO DE ÁGUA (2000 LITROS) EM CANTEIRO DE OBRA, APOIADO EM ESTRUTURA DE MADEIRA. AF_02/2016</v>
          </cell>
          <cell r="D346">
            <v>93243</v>
          </cell>
          <cell r="E346">
            <v>8763.2000000000007</v>
          </cell>
        </row>
        <row r="347">
          <cell r="A347">
            <v>93582</v>
          </cell>
          <cell r="B347" t="str">
            <v>EXECUÇÃO DE CENTRAL DE ARMADURA EM CANTEIRO DE OBRA, NÃO INCLUSO MOBILIÁRIO E EQUIPAMENTOS. AF_04/2016</v>
          </cell>
          <cell r="D347">
            <v>93582</v>
          </cell>
          <cell r="E347">
            <v>261.75</v>
          </cell>
        </row>
        <row r="348">
          <cell r="A348">
            <v>93583</v>
          </cell>
          <cell r="B348" t="str">
            <v>EXECUÇÃO DE CENTRAL DE FÔRMAS, PRODUÇÃO DE ARGAMASSA OU CONCRETO EM CANTEIRO DE OBRA, NÃO INCLUSO MOBILIÁRIO E EQUIPAMENTOS. AF_04/2016</v>
          </cell>
          <cell r="D348">
            <v>93583</v>
          </cell>
          <cell r="E348">
            <v>423.49</v>
          </cell>
        </row>
        <row r="349">
          <cell r="A349">
            <v>93584</v>
          </cell>
          <cell r="B349" t="str">
            <v>EXECUÇÃO DE DEPÓSITO EM CANTEIRO DE OBRA EM CHAPA DE MADEIRA COMPENSADA, NÃO INCLUSO MOBILIÁRIO. AF_04/2016</v>
          </cell>
          <cell r="D349">
            <v>93584</v>
          </cell>
          <cell r="E349">
            <v>843.83</v>
          </cell>
        </row>
        <row r="350">
          <cell r="A350">
            <v>93585</v>
          </cell>
          <cell r="B350" t="str">
            <v>EXECUÇÃO DE GUARITA EM CANTEIRO DE OBRA EM CHAPA DE MADEIRA COMPENSADA, NÃO INCLUSO MOBILIÁRIO. AF_04/2016</v>
          </cell>
          <cell r="D350">
            <v>93585</v>
          </cell>
          <cell r="E350">
            <v>1132.56</v>
          </cell>
        </row>
        <row r="351">
          <cell r="A351">
            <v>98441</v>
          </cell>
          <cell r="B351" t="str">
            <v>PAREDE DE MADEIRA COMPENSADA PARA CONSTRUÇÃO TEMPORÁRIA EM CHAPA SIMPLES, EXTERNA, COM ÁREA LÍQUIDA MAIOR OU IGUAL A 6 M², SEM VÃO. AF_05/2018</v>
          </cell>
          <cell r="D351">
            <v>98441</v>
          </cell>
          <cell r="E351">
            <v>135.75</v>
          </cell>
        </row>
        <row r="352">
          <cell r="A352">
            <v>98442</v>
          </cell>
          <cell r="B352" t="str">
            <v>PAREDE DE MADEIRA COMPENSADA PARA CONSTRUÇÃO TEMPORÁRIA EM CHAPA SIMPLES, EXTERNA, COM ÁREA LÍQUIDA MENOR QUE 6 M², SEM VÃO. AF_05/2018</v>
          </cell>
          <cell r="D352">
            <v>98442</v>
          </cell>
          <cell r="E352">
            <v>138.22</v>
          </cell>
        </row>
        <row r="353">
          <cell r="A353">
            <v>98443</v>
          </cell>
          <cell r="B353" t="str">
            <v>PAREDE DE MADEIRA COMPENSADA PARA CONSTRUÇÃO TEMPORÁRIA EM CHAPA SIMPLES, INTERNA, COM ÁREA LÍQUIDA MAIOR OU IGUAL A 6 M², SEM VÃO. AF_05/2018</v>
          </cell>
          <cell r="D353">
            <v>98443</v>
          </cell>
          <cell r="E353">
            <v>120.94</v>
          </cell>
        </row>
        <row r="354">
          <cell r="A354">
            <v>98444</v>
          </cell>
          <cell r="B354" t="str">
            <v>PAREDE DE MADEIRA COMPENSADA PARA CONSTRUÇÃO TEMPORÁRIA EM CHAPA SIMPLES, INTERNA, COM ÁREA LÍQUIDA MENOR QUE 6 M², SEM VÃO. AF_05/2018</v>
          </cell>
          <cell r="D354">
            <v>98444</v>
          </cell>
          <cell r="E354">
            <v>122.7</v>
          </cell>
        </row>
        <row r="355">
          <cell r="A355">
            <v>98445</v>
          </cell>
          <cell r="B355" t="str">
            <v>PAREDE DE MADEIRA COMPENSADA PARA CONSTRUÇÃO TEMPORÁRIA EM CHAPA SIMPLES, EXTERNA, COM ÁREA LÍQUIDA MAIOR OU IGUAL A 6 M², COM VÃO. AF_05/2018</v>
          </cell>
          <cell r="D355">
            <v>98445</v>
          </cell>
          <cell r="E355">
            <v>160.66999999999999</v>
          </cell>
        </row>
        <row r="356">
          <cell r="A356">
            <v>98446</v>
          </cell>
          <cell r="B356" t="str">
            <v>PAREDE DE MADEIRA COMPENSADA PARA CONSTRUÇÃO TEMPORÁRIA EM CHAPA SIMPLES, EXTERNA, COM ÁREA LÍQUIDA MENOR QUE 6 M², COM VÃO. AF_05/2018</v>
          </cell>
          <cell r="D356">
            <v>98446</v>
          </cell>
          <cell r="E356">
            <v>201.84</v>
          </cell>
        </row>
        <row r="357">
          <cell r="A357">
            <v>98447</v>
          </cell>
          <cell r="B357" t="str">
            <v>PAREDE DE MADEIRA COMPENSADA PARA CONSTRUÇÃO TEMPORÁRIA EM CHAPA SIMPLES, INTERNA, COM ÁREA LÍQUIDA MAIOR OU IGUAL A 6 M², COM VÃO. AF_05/2018</v>
          </cell>
          <cell r="D357">
            <v>98447</v>
          </cell>
          <cell r="E357">
            <v>140</v>
          </cell>
        </row>
        <row r="358">
          <cell r="A358">
            <v>98448</v>
          </cell>
          <cell r="B358" t="str">
            <v>PAREDE DE MADEIRA COMPENSADA PARA CONSTRUÇÃO TEMPORÁRIA EM CHAPA SIMPLES, INTERNA, COM ÁREA LÍQUIDA MENOR QUE 6 M², COM VÃO. AF_05/2018</v>
          </cell>
          <cell r="D358">
            <v>98448</v>
          </cell>
          <cell r="E358">
            <v>172.1</v>
          </cell>
        </row>
        <row r="359">
          <cell r="A359">
            <v>98449</v>
          </cell>
          <cell r="B359" t="str">
            <v>PAREDE DE MADEIRA COMPENSADA PARA CONSTRUÇÃO TEMPORÁRIA EM CHAPA DUPLA, EXTERNA, COM ÁREA LÍQUIDA MAIOR OU IGUAL A 6 M², SEM VÃO. AF_05/2018</v>
          </cell>
          <cell r="D359">
            <v>98449</v>
          </cell>
          <cell r="E359">
            <v>183.48</v>
          </cell>
        </row>
        <row r="360">
          <cell r="A360">
            <v>98450</v>
          </cell>
          <cell r="B360" t="str">
            <v>PAREDE DE MADEIRA COMPENSADA PARA CONSTRUÇÃO TEMPORÁRIA EM CHAPA DUPLA, EXTERNA, COM ÁREA LÍQUIDA MENOR QUE 6 M², SEM VÃO. AF_05/2018</v>
          </cell>
          <cell r="D360">
            <v>98450</v>
          </cell>
          <cell r="E360">
            <v>187.09</v>
          </cell>
        </row>
        <row r="361">
          <cell r="A361">
            <v>98451</v>
          </cell>
          <cell r="B361" t="str">
            <v>PAREDE DE MADEIRA COMPENSADA PARA CONSTRUÇÃO TEMPORÁRIA EM CHAPA DUPLA, INTERNA, COM ÁREA LÍQUIDA MAIOR OU IGUAL A 6 M², SEM VÃO. AF_05/2018</v>
          </cell>
          <cell r="D361">
            <v>98451</v>
          </cell>
          <cell r="E361">
            <v>166.56</v>
          </cell>
        </row>
        <row r="362">
          <cell r="A362">
            <v>98452</v>
          </cell>
          <cell r="B362" t="str">
            <v>PAREDE DE MADEIRA COMPENSADA PARA CONSTRUÇÃO TEMPORÁRIA EM CHAPA DUPLA, INTERNA, COM ÁREA LÍQUIDA MENOR QUE 6 M², SEM VÃO. AF_05/2018</v>
          </cell>
          <cell r="D362">
            <v>98452</v>
          </cell>
          <cell r="E362">
            <v>168.75</v>
          </cell>
        </row>
        <row r="363">
          <cell r="A363">
            <v>98453</v>
          </cell>
          <cell r="B363" t="str">
            <v>PAREDE DE MADEIRA COMPENSADA PARA CONSTRUÇÃO TEMPORÁRIA EM CHAPA DUPLA, EXTERNA, COM ÁREA LÍQUIDA MAIOR OU IGUAL A QUE 6 M², COM VÃO. AF_05/2018</v>
          </cell>
          <cell r="D363">
            <v>98453</v>
          </cell>
          <cell r="E363">
            <v>212.72</v>
          </cell>
        </row>
        <row r="364">
          <cell r="A364">
            <v>98454</v>
          </cell>
          <cell r="B364" t="str">
            <v>PAREDE DE MADEIRA COMPENSADA PARA CONSTRUÇÃO TEMPORÁRIA EM CHAPA DUPLA, EXTERNA, COM ÁREA LÍQUIDA MENOR QUE 6 M², COM VÃO. AF_05/2018</v>
          </cell>
          <cell r="D364">
            <v>98454</v>
          </cell>
          <cell r="E364">
            <v>264.24</v>
          </cell>
        </row>
        <row r="365">
          <cell r="A365">
            <v>98455</v>
          </cell>
          <cell r="B365" t="str">
            <v>PAREDE DE MADEIRA COMPENSADA PARA CONSTRUÇÃO TEMPORÁRIA EM CHAPA DUPLA, INTERNA, COM ÁREA LÍQUIDA MAIOR OU IGUAL A 6 M², COM VÃO. AF_05/2018</v>
          </cell>
          <cell r="D365">
            <v>98455</v>
          </cell>
          <cell r="E365">
            <v>189.93</v>
          </cell>
        </row>
        <row r="366">
          <cell r="A366">
            <v>98456</v>
          </cell>
          <cell r="B366" t="str">
            <v>PAREDE DE MADEIRA COMPENSADA PARA CONSTRUÇÃO TEMPORÁRIA EM CHAPA DUPLA, INTERNA, COM ÁREA LÍQUIDA MENOR QUE 6 M², COM VÃO. AF_05/2018</v>
          </cell>
          <cell r="D366">
            <v>98456</v>
          </cell>
          <cell r="E366">
            <v>231.68</v>
          </cell>
        </row>
        <row r="367">
          <cell r="A367">
            <v>98458</v>
          </cell>
          <cell r="B367" t="str">
            <v>TAPUME COM COMPENSADO DE MADEIRA. AF_05/2018</v>
          </cell>
          <cell r="D367">
            <v>98458</v>
          </cell>
          <cell r="E367">
            <v>131.58000000000001</v>
          </cell>
        </row>
        <row r="368">
          <cell r="A368">
            <v>98459</v>
          </cell>
          <cell r="B368" t="str">
            <v>TAPUME COM TELHA METÁLICA. AF_05/2018</v>
          </cell>
          <cell r="D368">
            <v>98459</v>
          </cell>
          <cell r="E368">
            <v>102.27</v>
          </cell>
        </row>
        <row r="369">
          <cell r="A369">
            <v>98460</v>
          </cell>
          <cell r="B369" t="str">
            <v>PISO PARA CONSTRUÇÃO TEMPORÁRIA EM MADEIRA, SEM REAPROVEITAMENTO. AF_05/2018</v>
          </cell>
          <cell r="D369">
            <v>98460</v>
          </cell>
          <cell r="E369">
            <v>172.15</v>
          </cell>
        </row>
        <row r="370">
          <cell r="A370">
            <v>98461</v>
          </cell>
          <cell r="B370" t="str">
            <v>ESTRUTURA DE MADEIRA PROVISÓRIA PARA SUPORTE DE CAIXA D ÁGUA ELEVADA DE 1000 LITROS. AF_05/2018_P</v>
          </cell>
          <cell r="D370">
            <v>98461</v>
          </cell>
          <cell r="E370">
            <v>4907.43</v>
          </cell>
        </row>
        <row r="371">
          <cell r="A371">
            <v>98462</v>
          </cell>
          <cell r="B371" t="str">
            <v>ESTRUTURA DE MADEIRA PROVISÓRIA PARA SUPORTE DE CAIXA D ÁGUA ELEVADA DE 3000 LITROS. AF_05/2018_P</v>
          </cell>
          <cell r="D371">
            <v>98462</v>
          </cell>
          <cell r="E371">
            <v>7451.6</v>
          </cell>
        </row>
        <row r="372">
          <cell r="A372">
            <v>5631</v>
          </cell>
          <cell r="B372" t="str">
            <v>ESCAVADEIRA HIDRÁULICA SOBRE ESTEIRAS, CAÇAMBA 0,80 M3, PESO OPERACIONAL 17 T, POTENCIA BRUTA 111 HP - CHP DIURNO. AF_06/2014</v>
          </cell>
          <cell r="D372">
            <v>5631</v>
          </cell>
          <cell r="E372">
            <v>201.24</v>
          </cell>
        </row>
        <row r="373">
          <cell r="A373">
            <v>5678</v>
          </cell>
          <cell r="B373" t="str">
            <v>RETROESCAVADEIRA SOBRE RODAS COM CARREGADEIRA, TRAÇÃO 4X4, POTÊNCIA LÍQ. 88 HP, CAÇAMBA CARREG. CAP. MÍN. 1 M3, CAÇAMBA RETRO CAP. 0,26 M3, PESO OPERACIONAL MÍN. 6.674 KG, PROFUNDIDADE ESCAVAÇÃO MÁX. 4,37 M - CHP DIURNO. AF_06/2014</v>
          </cell>
          <cell r="D373">
            <v>5678</v>
          </cell>
          <cell r="E373">
            <v>126.72</v>
          </cell>
        </row>
        <row r="374">
          <cell r="A374">
            <v>5680</v>
          </cell>
          <cell r="B374" t="str">
            <v>RETROESCAVADEIRA SOBRE RODAS COM CARREGADEIRA, TRAÇÃO 4X2, POTÊNCIA LÍQ. 79 HP, CAÇAMBA CARREG. CAP. MÍN. 1 M3, CAÇAMBA RETRO CAP. 0,20 M3, PESO OPERACIONAL MÍN. 6.570 KG, PROFUNDIDADE ESCAVAÇÃO MÁX. 4,37 M - CHP DIURNO. AF_06/2014</v>
          </cell>
          <cell r="D374">
            <v>5680</v>
          </cell>
          <cell r="E374">
            <v>115.26</v>
          </cell>
        </row>
        <row r="375">
          <cell r="A375">
            <v>5684</v>
          </cell>
          <cell r="B375" t="str">
            <v>ROLO COMPACTADOR VIBRATÓRIO DE UM CILINDRO AÇO LISO, POTÊNCIA 80 HP, PESO OPERACIONAL MÁXIMO 8,1 T, IMPACTO DINÂMICO 16,15 / 9,5 T, LARGURA DE TRABALHO 1,68 M - CHP DIURNO. AF_06/2014</v>
          </cell>
          <cell r="D375">
            <v>5684</v>
          </cell>
          <cell r="E375">
            <v>153.74</v>
          </cell>
        </row>
        <row r="376">
          <cell r="A376">
            <v>5689</v>
          </cell>
          <cell r="B376" t="str">
            <v>GRADE DE DISCO CONTROLE REMOTO REBOCÁVEL, COM 24 DISCOS 24 X 6 MM COM PNEUS PARA TRANSPORTE - CHP DIURNO. AF_06/2014</v>
          </cell>
          <cell r="D376">
            <v>5689</v>
          </cell>
          <cell r="E376">
            <v>7.39</v>
          </cell>
        </row>
        <row r="377">
          <cell r="A377">
            <v>5795</v>
          </cell>
          <cell r="B377" t="str">
            <v>MARTELETE OU ROMPEDOR PNEUMÁTICO MANUAL, 28 KG, COM SILENCIADOR - CHP DIURNO. AF_07/2016</v>
          </cell>
          <cell r="D377">
            <v>5795</v>
          </cell>
          <cell r="E377">
            <v>16.71</v>
          </cell>
        </row>
        <row r="378">
          <cell r="A378">
            <v>5811</v>
          </cell>
          <cell r="B378" t="str">
            <v>CAMINHÃO BASCULANTE 6 M3, PESO BRUTO TOTAL 16.000 KG, CARGA ÚTIL MÁXIMA 13.071 KG, DISTÂNCIA ENTRE EIXOS 4,80 M, POTÊNCIA 230 CV INCLUSIVE CAÇAMBA METÁLICA - CHP DIURNO. AF_06/2014</v>
          </cell>
          <cell r="D378">
            <v>5811</v>
          </cell>
          <cell r="E378">
            <v>192.9</v>
          </cell>
        </row>
        <row r="379">
          <cell r="A379">
            <v>5823</v>
          </cell>
          <cell r="B379" t="str">
            <v>USINA DE CONCRETO FIXA, CAPACIDADE NOMINAL DE 90 A 120 M3/H, SEM SILO - CHP DIURNO. AF_07/2016</v>
          </cell>
          <cell r="D379">
            <v>5823</v>
          </cell>
          <cell r="E379">
            <v>172.45</v>
          </cell>
        </row>
        <row r="380">
          <cell r="A380">
            <v>5824</v>
          </cell>
          <cell r="B380" t="str">
            <v>CAMINHÃO TOCO, PBT 16.000 KG, CARGA ÚTIL MÁX. 10.685 KG, DIST. ENTRE EIXOS 4,8 M, POTÊNCIA 189 CV, INCLUSIVE CARROCERIA FIXA ABERTA DE MADEIRA P/ TRANSPORTE GERAL DE CARGA SECA, DIMEN. APROX. 2,5 X 7,00 X 0,50 M - CHP DIURNO. AF_06/2014</v>
          </cell>
          <cell r="D380">
            <v>5824</v>
          </cell>
          <cell r="E380">
            <v>186.12</v>
          </cell>
        </row>
        <row r="381">
          <cell r="A381">
            <v>5835</v>
          </cell>
          <cell r="B381" t="str">
            <v>VIBROACABADORA DE ASFALTO SOBRE ESTEIRAS, LARGURA DE PAVIMENTAÇÃO 1,90 M A 5,30 M, POTÊNCIA 105 HP CAPACIDADE 450 T/H - CHP DIURNO. AF_11/2014</v>
          </cell>
          <cell r="D381">
            <v>5835</v>
          </cell>
          <cell r="E381">
            <v>387.74</v>
          </cell>
        </row>
        <row r="382">
          <cell r="A382">
            <v>5839</v>
          </cell>
          <cell r="B382" t="str">
            <v>VASSOURA MECÂNICA REBOCÁVEL COM ESCOVA CILÍNDRICA, LARGURA ÚTIL DE VARRIMENTO DE 2,44 M - CHP DIURNO. AF_06/2014</v>
          </cell>
          <cell r="D382">
            <v>5839</v>
          </cell>
          <cell r="E382">
            <v>11.1</v>
          </cell>
        </row>
        <row r="383">
          <cell r="A383">
            <v>5843</v>
          </cell>
          <cell r="B383" t="str">
            <v>TRATOR DE PNEUS, POTÊNCIA 122 CV, TRAÇÃO 4X4, PESO COM LASTRO DE 4.510 KG - CHP DIURNO. AF_06/2014</v>
          </cell>
          <cell r="D383">
            <v>5843</v>
          </cell>
          <cell r="E383">
            <v>161.26</v>
          </cell>
        </row>
        <row r="384">
          <cell r="A384">
            <v>5847</v>
          </cell>
          <cell r="B384" t="str">
            <v>TRATOR DE ESTEIRAS, POTÊNCIA 170 HP, PESO OPERACIONAL 19 T, CAÇAMBA 5,2 M3 - CHP DIURNO. AF_06/2014</v>
          </cell>
          <cell r="D384">
            <v>5847</v>
          </cell>
          <cell r="E384">
            <v>234.1</v>
          </cell>
        </row>
        <row r="385">
          <cell r="A385">
            <v>5851</v>
          </cell>
          <cell r="B385" t="str">
            <v>TRATOR DE ESTEIRAS, POTÊNCIA 150 HP, PESO OPERACIONAL 16,7 T, COM RODA MOTRIZ ELEVADA E LÂMINA 3,18 M3 - CHP DIURNO. AF_06/2014</v>
          </cell>
          <cell r="D385">
            <v>5851</v>
          </cell>
          <cell r="E385">
            <v>221.1</v>
          </cell>
        </row>
        <row r="386">
          <cell r="A386">
            <v>5855</v>
          </cell>
          <cell r="B386" t="str">
            <v>TRATOR DE ESTEIRAS, POTÊNCIA 347 HP, PESO OPERACIONAL 38,5 T, COM LÂMINA 8,70 M3 - CHP DIURNO. AF_06/2014</v>
          </cell>
          <cell r="D386">
            <v>5855</v>
          </cell>
          <cell r="E386">
            <v>591.05999999999995</v>
          </cell>
        </row>
        <row r="387">
          <cell r="A387">
            <v>5863</v>
          </cell>
          <cell r="B387" t="str">
            <v>ROLO COMPACTADOR VIBRATÓRIO REBOCÁVEL, CILINDRO DE AÇO LISO, POTÊNCIA DE TRAÇÃO DE 65 CV, PESO 4,7 T, IMPACTO DINÂMICO 18,3 T, LARGURA DE TRABALHO 1,67 M - CHP DIURNO. AF_02/2016</v>
          </cell>
          <cell r="D387">
            <v>5863</v>
          </cell>
          <cell r="E387">
            <v>23.01</v>
          </cell>
        </row>
        <row r="388">
          <cell r="A388">
            <v>5867</v>
          </cell>
          <cell r="B388" t="str">
            <v>ROLO COMPACTADOR VIBRATÓRIO TANDEM AÇO LISO, POTÊNCIA 58 HP, PESO SEM/COM LASTRO 6,5 / 9,4 T, LARGURA DE TRABALHO 1,2 M - CHP DIURNO. AF_06/2014</v>
          </cell>
          <cell r="D388">
            <v>5867</v>
          </cell>
          <cell r="E388">
            <v>153.38999999999999</v>
          </cell>
        </row>
        <row r="389">
          <cell r="A389">
            <v>5875</v>
          </cell>
          <cell r="B389" t="str">
            <v>RETROESCAVADEIRA SOBRE RODAS COM CARREGADEIRA, TRAÇÃO 4X4, POTÊNCIA LÍQ. 72 HP, CAÇAMBA CARREG. CAP. MÍN. 0,79 M3, CAÇAMBA RETRO CAP. 0,18 M3, PESO OPERACIONAL MÍN. 7.140 KG, PROFUNDIDADE ESCAVAÇÃO MÁX. 4,50 M - CHP DIURNO. AF_06/2014</v>
          </cell>
          <cell r="D389">
            <v>5875</v>
          </cell>
          <cell r="E389">
            <v>114.76</v>
          </cell>
        </row>
        <row r="390">
          <cell r="A390">
            <v>5879</v>
          </cell>
          <cell r="B390" t="str">
            <v>ROLO COMPACTADOR VIBRATÓRIO PÉ DE CARNEIRO, OPERADO POR CONTROLE REMOTO, POTÊNCIA 12,5 KW, PESO OPERACIONAL 1,675 T, LARGURA DE TRABALHO 0,85 M - CHP DIURNO. AF_02/2016</v>
          </cell>
          <cell r="D390">
            <v>5879</v>
          </cell>
          <cell r="E390">
            <v>132.46</v>
          </cell>
        </row>
        <row r="391">
          <cell r="A391">
            <v>5882</v>
          </cell>
          <cell r="B391" t="str">
            <v>USINA DE LAMA ASFÁLTICA, PROD 30 A 50 T/H, SILO DE AGREGADO 7 M3, RESERVATÓRIOS PARA EMULSÃO E ÁGUA DE 2,3 M3 CADA, MISTURADOR TIPO PUG MILL A SER MONTADO SOBRE CAMINHÃO - CHP DIURNO. AF_10/2014</v>
          </cell>
          <cell r="D391">
            <v>5882</v>
          </cell>
          <cell r="E391">
            <v>110.25</v>
          </cell>
        </row>
        <row r="392">
          <cell r="A392">
            <v>5890</v>
          </cell>
          <cell r="B392" t="str">
            <v>CAMINHÃO TOCO, PESO BRUTO TOTAL 14.300 KG, CARGA ÚTIL MÁXIMA 9590 KG, DISTÂNCIA ENTRE EIXOS 4,76 M, POTÊNCIA 185 CV (NÃO INCLUI CARROCERIA) - CHP DIURNO. AF_06/2014</v>
          </cell>
          <cell r="D392">
            <v>5890</v>
          </cell>
          <cell r="E392">
            <v>185.22</v>
          </cell>
        </row>
        <row r="393">
          <cell r="A393">
            <v>5894</v>
          </cell>
          <cell r="B393" t="str">
            <v>CAMINHÃO TOCO, PESO BRUTO TOTAL 16.000 KG, CARGA ÚTIL MÁXIMA DE 10.685 KG, DISTÂNCIA ENTRE EIXOS 4,80 M, POTÊNCIA 189 CV EXCLUSIVE CARROCERIA - CHP DIURNO. AF_06/2014</v>
          </cell>
          <cell r="D393">
            <v>5894</v>
          </cell>
          <cell r="E393">
            <v>180.82</v>
          </cell>
        </row>
        <row r="394">
          <cell r="A394">
            <v>5901</v>
          </cell>
          <cell r="B394" t="str">
            <v>CAMINHÃO PIPA 10.000 L TRUCADO, PESO BRUTO TOTAL 23.000 KG, CARGA ÚTIL MÁXIMA 15.935 KG, DISTÂNCIA ENTRE EIXOS 4,8 M, POTÊNCIA 230 CV, INCLUSIVE TANQUE DE AÇO PARA TRANSPORTE DE ÁGUA - CHP DIURNO. AF_06/2014</v>
          </cell>
          <cell r="D394">
            <v>5901</v>
          </cell>
          <cell r="E394">
            <v>293.08999999999997</v>
          </cell>
        </row>
        <row r="395">
          <cell r="A395">
            <v>5909</v>
          </cell>
          <cell r="B395" t="str">
            <v>ESPARGIDOR DE ASFALTO PRESSURIZADO COM TANQUE DE 2500 L, REBOCÁVEL COM MOTOR A GASOLINA POTÊNCIA 3,4 HP - CHP DIURNO. AF_07/2014</v>
          </cell>
          <cell r="D395">
            <v>5909</v>
          </cell>
          <cell r="E395">
            <v>30.43</v>
          </cell>
        </row>
        <row r="396">
          <cell r="A396">
            <v>5921</v>
          </cell>
          <cell r="B396" t="str">
            <v>GRADE DE DISCO REBOCÁVEL COM 20 DISCOS 24" X 6 MM COM PNEUS PARA TRANSPORTE - CHP DIURNO. AF_06/2014</v>
          </cell>
          <cell r="D396">
            <v>5921</v>
          </cell>
          <cell r="E396">
            <v>5.79</v>
          </cell>
        </row>
        <row r="397">
          <cell r="A397">
            <v>5928</v>
          </cell>
          <cell r="B397" t="str">
            <v>GUINDAUTO HIDRÁULICO, CAPACIDADE MÁXIMA DE CARGA 6200 KG, MOMENTO MÁXIMO DE CARGA 11,7 TM, ALCANCE MÁXIMO HORIZONTAL 9,70 M, INCLUSIVE CAMINHÃO TOCO PBT 16.000 KG, POTÊNCIA DE 189 CV - CHP DIURNO. AF_06/2014</v>
          </cell>
          <cell r="D397">
            <v>5928</v>
          </cell>
          <cell r="E397">
            <v>245.76</v>
          </cell>
        </row>
        <row r="398">
          <cell r="A398">
            <v>5932</v>
          </cell>
          <cell r="B398" t="str">
            <v>MOTONIVELADORA POTÊNCIA BÁSICA LÍQUIDA (PRIMEIRA MARCHA) 125 HP, PESO BRUTO 13032 KG, LARGURA DA LÂMINA DE 3,7 M - CHP DIURNO. AF_06/2014</v>
          </cell>
          <cell r="D398">
            <v>5932</v>
          </cell>
          <cell r="E398">
            <v>222.82</v>
          </cell>
        </row>
        <row r="399">
          <cell r="A399">
            <v>5940</v>
          </cell>
          <cell r="B399" t="str">
            <v>PÁ CARREGADEIRA SOBRE RODAS, POTÊNCIA LÍQUIDA 128 HP, CAPACIDADE DA CAÇAMBA 1,7 A 2,8 M3, PESO OPERACIONAL 11632 KG - CHP DIURNO. AF_06/2014</v>
          </cell>
          <cell r="D399">
            <v>5940</v>
          </cell>
          <cell r="E399">
            <v>164.36</v>
          </cell>
        </row>
        <row r="400">
          <cell r="A400">
            <v>5944</v>
          </cell>
          <cell r="B400" t="str">
            <v>PÁ CARREGADEIRA SOBRE RODAS, POTÊNCIA 197 HP, CAPACIDADE DA CAÇAMBA 2,5 A 3,5 M3, PESO OPERACIONAL 18338 KG - CHP DIURNO. AF_06/2014</v>
          </cell>
          <cell r="D400">
            <v>5944</v>
          </cell>
          <cell r="E400">
            <v>204.23</v>
          </cell>
        </row>
        <row r="401">
          <cell r="A401">
            <v>5953</v>
          </cell>
          <cell r="B401" t="str">
            <v>COMPRESSOR DE AR REBOCÁVEL, VAZÃO 189 PCM, PRESSÃO EFETIVA DE TRABALHO 102 PSI, MOTOR DIESEL, POTÊNCIA 63 CV - CHP DIURNO. AF_06/2015</v>
          </cell>
          <cell r="D401">
            <v>5953</v>
          </cell>
          <cell r="E401">
            <v>61.57</v>
          </cell>
        </row>
        <row r="402">
          <cell r="A402">
            <v>6259</v>
          </cell>
          <cell r="B402" t="str">
            <v>CAMINHÃO PIPA 6.000 L, PESO BRUTO TOTAL 13.000 KG, DISTÂNCIA ENTRE EIXOS 4,80 M, POTÊNCIA 189 CV INCLUSIVE TANQUE DE AÇO PARA TRANSPORTE DE ÁGUA, CAPACIDADE 6 M3 - CHP DIURNO. AF_06/2014</v>
          </cell>
          <cell r="D402">
            <v>6259</v>
          </cell>
          <cell r="E402">
            <v>240.98</v>
          </cell>
        </row>
        <row r="403">
          <cell r="A403">
            <v>6879</v>
          </cell>
          <cell r="B403" t="str">
            <v>ROLO COMPACTADOR DE PNEUS ESTÁTICO, PRESSÃO VARIÁVEL, POTÊNCIA 111 HP, PESO SEM/COM LASTRO 9,5 / 26 T, LARGURA DE TRABALHO 1,90 M - CHP DIURNO. AF_07/2014</v>
          </cell>
          <cell r="D403">
            <v>6879</v>
          </cell>
          <cell r="E403">
            <v>204.63</v>
          </cell>
        </row>
        <row r="404">
          <cell r="A404">
            <v>7030</v>
          </cell>
          <cell r="B404" t="str">
            <v>TANQUE DE ASFALTO ESTACIONÁRIO COM SERPENTINA, CAPACIDADE 30.000 L - CHP DIURNO. AF_06/2014</v>
          </cell>
          <cell r="D404">
            <v>7030</v>
          </cell>
          <cell r="E404">
            <v>289.77</v>
          </cell>
        </row>
        <row r="405">
          <cell r="A405">
            <v>7042</v>
          </cell>
          <cell r="B405" t="str">
            <v>MOTOBOMBA TRASH (PARA ÁGUA SUJA) AUTO ESCORVANTE, MOTOR GASOLINA DE 6,41 HP, DIÂMETROS DE SUCÇÃO X RECALQUE: 3" X 3", HM/Q = 10 MCA / 60 M3/H A 23 MCA / 0 M3/H - CHP DIURNO. AF_10/2014</v>
          </cell>
          <cell r="D405">
            <v>7042</v>
          </cell>
          <cell r="E405">
            <v>28.02</v>
          </cell>
        </row>
        <row r="406">
          <cell r="A406">
            <v>7049</v>
          </cell>
          <cell r="B406" t="str">
            <v>ROLO COMPACTADOR PE DE CARNEIRO VIBRATORIO, POTENCIA 125 HP, PESO OPERACIONAL SEM/COM LASTRO 11,95 / 13,30 T, IMPACTO DINAMICO 38,5 / 22,5 T, LARGURA DE TRABALHO 2,15 M - CHP DIURNO. AF_06/2014</v>
          </cell>
          <cell r="D406">
            <v>7049</v>
          </cell>
          <cell r="E406">
            <v>218.21</v>
          </cell>
        </row>
        <row r="407">
          <cell r="A407">
            <v>67826</v>
          </cell>
          <cell r="B407" t="str">
            <v>CAMINHÃO BASCULANTE 6 M3 TOCO, PESO BRUTO TOTAL 16.000 KG, CARGA ÚTIL MÁXIMA 11.130 KG, DISTÂNCIA ENTRE EIXOS 5,36 M, POTÊNCIA 185 CV, INCLUSIVE CAÇAMBA METÁLICA - CHP DIURNO. AF_06/2014</v>
          </cell>
          <cell r="D407">
            <v>67826</v>
          </cell>
          <cell r="E407">
            <v>160.53</v>
          </cell>
        </row>
        <row r="408">
          <cell r="A408">
            <v>73417</v>
          </cell>
          <cell r="B408" t="str">
            <v>GRUPO GERADOR ESTACIONÁRIO, MOTOR DIESEL POTÊNCIA 170 KVA - CHP DIURNO. AF_02/2016</v>
          </cell>
          <cell r="D408">
            <v>73417</v>
          </cell>
          <cell r="E408">
            <v>204.59</v>
          </cell>
        </row>
        <row r="409">
          <cell r="A409">
            <v>73436</v>
          </cell>
          <cell r="B409" t="str">
            <v>ROLO COMPACTADOR VIBRATÓRIO PÉ DE CARNEIRO PARA SOLOS, POTÊNCIA 80 HP, PESO OPERACIONAL SEM/COM LASTRO 7,4 / 8,8 T, LARGURA DE TRABALHO 1,68 M - CHP DIURNO. AF_02/2016</v>
          </cell>
          <cell r="D409">
            <v>73436</v>
          </cell>
          <cell r="E409">
            <v>187.19</v>
          </cell>
        </row>
        <row r="410">
          <cell r="A410">
            <v>73467</v>
          </cell>
          <cell r="B410" t="str">
            <v>CAMINHÃO TOCO, PBT 14.300 KG, CARGA ÚTIL MÁX. 9.710 KG, DIST. ENTRE EIXOS 3,56 M, POTÊNCIA 185 CV, INCLUSIVE CARROCERIA FIXA ABERTA DE MADEIRA P/ TRANSPORTE GERAL DE CARGA SECA, DIMEN. APROX. 2,50 X 6,50 X 0,50 M - CHP DIURNO. AF_06/2014</v>
          </cell>
          <cell r="D410">
            <v>73467</v>
          </cell>
          <cell r="E410">
            <v>153.36000000000001</v>
          </cell>
        </row>
        <row r="411">
          <cell r="A411">
            <v>73536</v>
          </cell>
          <cell r="B411" t="str">
            <v>MOTOBOMBA CENTRÍFUGA, MOTOR A GASOLINA, POTÊNCIA 5,42 HP, BOCAIS 1 1/2" X 1", DIÂMETRO ROTOR 143 MM HM/Q = 6 MCA / 16,8 M3/H A 38 MCA / 6,6 M3/H - CHP DIURNO. AF_06/2014</v>
          </cell>
          <cell r="D411">
            <v>73536</v>
          </cell>
          <cell r="E411">
            <v>23.72</v>
          </cell>
        </row>
        <row r="412">
          <cell r="A412">
            <v>83362</v>
          </cell>
          <cell r="B412" t="str">
            <v>ESPARGIDOR DE ASFALTO PRESSURIZADO, TANQUE 6 M3 COM ISOLAÇÃO TÉRMICA, AQUECIDO COM 2 MAÇARICOS, COM BARRA ESPARGIDORA 3,60 M, MONTADO SOBRE CAMINHÃO  TOCO, PBT 14.300 KG, POTÊNCIA 185 CV - CHP DIURNO. AF_08/2015</v>
          </cell>
          <cell r="D412">
            <v>83362</v>
          </cell>
          <cell r="E412">
            <v>247.96</v>
          </cell>
        </row>
        <row r="413">
          <cell r="A413">
            <v>83765</v>
          </cell>
          <cell r="B413" t="str">
            <v>GRUPO DE SOLDAGEM COM GERADOR A DIESEL 60 CV PARA SOLDA ELÉTRICA, SOBRE 04 RODAS, COM MOTOR 4 CILINDROS 600 A - CHP DIURNO. AF_02/2016</v>
          </cell>
          <cell r="D413">
            <v>83765</v>
          </cell>
          <cell r="E413">
            <v>90.69</v>
          </cell>
        </row>
        <row r="414">
          <cell r="A414">
            <v>87445</v>
          </cell>
          <cell r="B414" t="str">
            <v>BETONEIRA CAPACIDADE NOMINAL 400 L, CAPACIDADE DE MISTURA 310 L, MOTOR A DIESEL POTÊNCIA 5,0 HP, SEM CARREGADOR - CHP DIURNO. AF_06/2014</v>
          </cell>
          <cell r="D414">
            <v>87445</v>
          </cell>
          <cell r="E414">
            <v>5.64</v>
          </cell>
        </row>
        <row r="415">
          <cell r="A415">
            <v>88386</v>
          </cell>
          <cell r="B415" t="str">
            <v>MISTURADOR DE ARGAMASSA, EIXO HORIZONTAL, CAPACIDADE DE MISTURA 300 KG, MOTOR ELÉTRICO POTÊNCIA 5 CV - CHP DIURNO. AF_06/2014</v>
          </cell>
          <cell r="D415">
            <v>88386</v>
          </cell>
          <cell r="E415">
            <v>4.63</v>
          </cell>
        </row>
        <row r="416">
          <cell r="A416">
            <v>88393</v>
          </cell>
          <cell r="B416" t="str">
            <v>MISTURADOR DE ARGAMASSA, EIXO HORIZONTAL, CAPACIDADE DE MISTURA 600 KG, MOTOR ELÉTRICO POTÊNCIA 7,5 CV - CHP DIURNO. AF_06/2014</v>
          </cell>
          <cell r="D416">
            <v>88393</v>
          </cell>
          <cell r="E416">
            <v>6.33</v>
          </cell>
        </row>
        <row r="417">
          <cell r="A417">
            <v>88399</v>
          </cell>
          <cell r="B417" t="str">
            <v>MISTURADOR DE ARGAMASSA, EIXO HORIZONTAL, CAPACIDADE DE MISTURA 160 KG, MOTOR ELÉTRICO POTÊNCIA 3 CV - CHP DIURNO. AF_06/2014</v>
          </cell>
          <cell r="D417">
            <v>88399</v>
          </cell>
          <cell r="E417">
            <v>3.46</v>
          </cell>
        </row>
        <row r="418">
          <cell r="A418">
            <v>88418</v>
          </cell>
          <cell r="B418" t="str">
            <v>PROJETOR DE ARGAMASSA, CAPACIDADE DE PROJEÇÃO 1,5 M3/H, ALCANCE DE 30 ATÉ 60 M, MOTOR ELÉTRICO POTÊNCIA 7,5 HP - CHP DIURNO. AF_06/2014</v>
          </cell>
          <cell r="D418">
            <v>88418</v>
          </cell>
          <cell r="E418">
            <v>13.99</v>
          </cell>
        </row>
        <row r="419">
          <cell r="A419">
            <v>88433</v>
          </cell>
          <cell r="B419" t="str">
            <v>PROJETOR DE ARGAMASSA, CAPACIDADE DE PROJEÇÃO 2 M3/H, ALCANCE ATÉ 50 M, MOTOR ELÉTRICO POTÊNCIA 7,5 HP - CHP DIURNO. AF_06/2014</v>
          </cell>
          <cell r="D419">
            <v>88433</v>
          </cell>
          <cell r="E419">
            <v>18.260000000000002</v>
          </cell>
        </row>
        <row r="420">
          <cell r="A420">
            <v>88830</v>
          </cell>
          <cell r="B420" t="str">
            <v>BETONEIRA CAPACIDADE NOMINAL DE 400 L, CAPACIDADE DE MISTURA 280 L, MOTOR ELÉTRICO TRIFÁSICO POTÊNCIA DE 2 CV, SEM CARREGADOR - CHP DIURNO. AF_10/2014</v>
          </cell>
          <cell r="D420">
            <v>88830</v>
          </cell>
          <cell r="E420">
            <v>1.8</v>
          </cell>
        </row>
        <row r="421">
          <cell r="A421">
            <v>88843</v>
          </cell>
          <cell r="B421" t="str">
            <v>TRATOR DE ESTEIRAS, POTÊNCIA 125 HP, PESO OPERACIONAL 12,9 T, COM LÂMINA 2,7 M3 - CHP DIURNO. AF_10/2014</v>
          </cell>
          <cell r="D421">
            <v>88843</v>
          </cell>
          <cell r="E421">
            <v>184.13</v>
          </cell>
        </row>
        <row r="422">
          <cell r="A422">
            <v>88907</v>
          </cell>
          <cell r="B422" t="str">
            <v>ESCAVADEIRA HIDRÁULICA SOBRE ESTEIRAS, CAÇAMBA 1,20 M3, PESO OPERACIONAL 21 T, POTÊNCIA BRUTA 155 HP - CHP DIURNO. AF_06/2014</v>
          </cell>
          <cell r="D422">
            <v>88907</v>
          </cell>
          <cell r="E422">
            <v>241.63</v>
          </cell>
        </row>
        <row r="423">
          <cell r="A423">
            <v>89021</v>
          </cell>
          <cell r="B423" t="str">
            <v>BOMBA SUBMERSÍVEL ELÉTRICA TRIFÁSICA, POTÊNCIA 2,96 HP, Ø ROTOR 144 MM SEMI-ABERTO, BOCAL DE SAÍDA Ø 2, HM/Q = 2 MCA / 38,8 M3/H A 28 MCA / 5 M3/H - CHP DIURNO. AF_06/2014</v>
          </cell>
          <cell r="D423">
            <v>89021</v>
          </cell>
          <cell r="E423">
            <v>2.25</v>
          </cell>
        </row>
        <row r="424">
          <cell r="A424">
            <v>89028</v>
          </cell>
          <cell r="B424" t="str">
            <v>TANQUE DE ASFALTO ESTACIONÁRIO COM MAÇARICO, CAPACIDADE 20.000 L - CHP DIURNO. AF_06/2014</v>
          </cell>
          <cell r="D424">
            <v>89028</v>
          </cell>
          <cell r="E424">
            <v>268.77999999999997</v>
          </cell>
        </row>
        <row r="425">
          <cell r="A425">
            <v>89032</v>
          </cell>
          <cell r="B425" t="str">
            <v>TRATOR DE ESTEIRAS, POTÊNCIA 100 HP, PESO OPERACIONAL 9,4 T, COM LÂMINA 2,19 M3 - CHP DIURNO. AF_06/2014</v>
          </cell>
          <cell r="D425">
            <v>89032</v>
          </cell>
          <cell r="E425">
            <v>163.31</v>
          </cell>
        </row>
        <row r="426">
          <cell r="A426">
            <v>89035</v>
          </cell>
          <cell r="B426" t="str">
            <v>TRATOR DE PNEUS, POTÊNCIA 85 CV, TRAÇÃO 4X4, PESO COM LASTRO DE 4.675 KG - CHP DIURNO. AF_06/2014</v>
          </cell>
          <cell r="D426">
            <v>89035</v>
          </cell>
          <cell r="E426">
            <v>118.47</v>
          </cell>
        </row>
        <row r="427">
          <cell r="A427">
            <v>89225</v>
          </cell>
          <cell r="B427" t="str">
            <v>BETONEIRA CAPACIDADE NOMINAL DE 600 L, CAPACIDADE DE MISTURA 360 L, MOTOR ELÉTRICO TRIFÁSICO POTÊNCIA DE 4 CV, SEM CARREGADOR - CHP DIURNO. AF_11/2014</v>
          </cell>
          <cell r="D427">
            <v>89225</v>
          </cell>
          <cell r="E427">
            <v>5.15</v>
          </cell>
        </row>
        <row r="428">
          <cell r="A428">
            <v>89234</v>
          </cell>
          <cell r="B428" t="str">
            <v>FRESADORA DE ASFALTO A FRIO SOBRE RODAS, LARGURA FRESAGEM DE 1,0 M, POTÊNCIA 208 HP - CHP DIURNO. AF_11/2014</v>
          </cell>
          <cell r="D428">
            <v>89234</v>
          </cell>
          <cell r="E428">
            <v>601.57000000000005</v>
          </cell>
        </row>
        <row r="429">
          <cell r="A429">
            <v>89242</v>
          </cell>
          <cell r="B429" t="str">
            <v>FRESADORA DE ASFALTO A FRIO SOBRE RODAS, LARGURA FRESAGEM DE 2,0 M, POTÊNCIA 550 HP - CHP DIURNO. AF_11/2014</v>
          </cell>
          <cell r="D429">
            <v>89242</v>
          </cell>
          <cell r="E429">
            <v>1437.22</v>
          </cell>
        </row>
        <row r="430">
          <cell r="A430">
            <v>89250</v>
          </cell>
          <cell r="B430" t="str">
            <v>RECICLADORA DE ASFALTO A FRIO SOBRE RODAS, LARGURA FRESAGEM DE 2,0 M, POTÊNCIA 422 HP - CHP DIURNO. AF_11/2014</v>
          </cell>
          <cell r="D430">
            <v>89250</v>
          </cell>
          <cell r="E430">
            <v>1243.27</v>
          </cell>
        </row>
        <row r="431">
          <cell r="A431">
            <v>89257</v>
          </cell>
          <cell r="B431" t="str">
            <v>VIBROACABADORA DE ASFALTO SOBRE ESTEIRAS, LARGURA DE PAVIMENTAÇÃO 2,13 M A 4,55 M, POTÊNCIA 100 HP CAPACIDADE 400 T/H - CHP DIURNO. AF_11/2014</v>
          </cell>
          <cell r="D431">
            <v>89257</v>
          </cell>
          <cell r="E431">
            <v>333.89</v>
          </cell>
        </row>
        <row r="432">
          <cell r="A432">
            <v>89272</v>
          </cell>
          <cell r="B432" t="str">
            <v>GUINDASTE HIDRÁULICO AUTOPROPELIDO, COM LANÇA TELESCÓPICA 28,80 M, CAPACIDADE MÁXIMA 30 T, POTÊNCIA 97 KW, TRAÇÃO 4 X 4 - CHP DIURNO. AF_11/2014</v>
          </cell>
          <cell r="D432">
            <v>89272</v>
          </cell>
          <cell r="E432">
            <v>179.88</v>
          </cell>
        </row>
        <row r="433">
          <cell r="A433">
            <v>89278</v>
          </cell>
          <cell r="B433" t="str">
            <v>BETONEIRA CAPACIDADE NOMINAL DE 600 L, CAPACIDADE DE MISTURA 440 L, MOTOR A DIESEL POTÊNCIA 10 HP, COM CARREGADOR - CHP DIURNO. AF_11/2014</v>
          </cell>
          <cell r="D433">
            <v>89278</v>
          </cell>
          <cell r="E433">
            <v>13.07</v>
          </cell>
        </row>
        <row r="434">
          <cell r="A434">
            <v>89843</v>
          </cell>
          <cell r="B434" t="str">
            <v>BATE-ESTACAS POR GRAVIDADE, POTÊNCIA DE 160 HP, PESO DO MARTELO ATÉ 3 TONELADAS - CHP DIURNO. AF_11/2014</v>
          </cell>
          <cell r="D434">
            <v>89843</v>
          </cell>
          <cell r="E434">
            <v>189.57</v>
          </cell>
        </row>
        <row r="435">
          <cell r="A435">
            <v>89876</v>
          </cell>
          <cell r="B435" t="str">
            <v>CAMINHÃO BASCULANTE 14 M3, COM CAVALO MECÂNICO DE CAPACIDADE MÁXIMA DE TRAÇÃO COMBINADO DE 36000 KG, POTÊNCIA 286 CV, INCLUSIVE SEMIREBOQUE COM CAÇAMBA METÁLICA - CHP DIURNO. AF_12/2014</v>
          </cell>
          <cell r="D435">
            <v>89876</v>
          </cell>
          <cell r="E435">
            <v>298.11</v>
          </cell>
        </row>
        <row r="436">
          <cell r="A436">
            <v>89883</v>
          </cell>
          <cell r="B436" t="str">
            <v>CAMINHÃO BASCULANTE 18 M3, COM CAVALO MECÂNICO DE CAPACIDADE MÁXIMA DE TRAÇÃO COMBINADO DE 45000 KG, POTÊNCIA 330 CV, INCLUSIVE SEMIREBOQUE COM CAÇAMBA METÁLICA - CHP DIURNO. AF_12/2014</v>
          </cell>
          <cell r="D436">
            <v>89883</v>
          </cell>
          <cell r="E436">
            <v>334.19</v>
          </cell>
        </row>
        <row r="437">
          <cell r="A437">
            <v>90586</v>
          </cell>
          <cell r="B437" t="str">
            <v>VIBRADOR DE IMERSÃO, DIÂMETRO DE PONTEIRA 45MM, MOTOR ELÉTRICO TRIFÁSICO POTÊNCIA DE 2 CV - CHP DIURNO. AF_06/2015</v>
          </cell>
          <cell r="D437">
            <v>90586</v>
          </cell>
          <cell r="E437">
            <v>1.27</v>
          </cell>
        </row>
        <row r="438">
          <cell r="A438">
            <v>90625</v>
          </cell>
          <cell r="B438" t="str">
            <v>PERFURATRIZ MANUAL, TORQUE MÁXIMO 83 N.M, POTÊNCIA 5 CV, COM DIÂMETRO MÁXIMO 4" - CHP DIURNO. AF_06/2015</v>
          </cell>
          <cell r="D438">
            <v>90625</v>
          </cell>
          <cell r="E438">
            <v>7.9</v>
          </cell>
        </row>
        <row r="439">
          <cell r="A439">
            <v>90631</v>
          </cell>
          <cell r="B439" t="str">
            <v>PERFURATRIZ SOBRE ESTEIRA, TORQUE MÁXIMO 600 KGF, PESO MÉDIO 1000 KG, POTÊNCIA 20 HP, DIÂMETRO MÁXIMO 10" - CHP DIURNO. AF_06/2015</v>
          </cell>
          <cell r="D439">
            <v>90631</v>
          </cell>
          <cell r="E439">
            <v>130.84</v>
          </cell>
        </row>
        <row r="440">
          <cell r="A440">
            <v>90637</v>
          </cell>
          <cell r="B440" t="str">
            <v>MISTURADOR DUPLO HORIZONTAL DE ALTA TURBULÊNCIA, CAPACIDADE / VOLUME 2 X 500 LITROS, MOTORES ELÉTRICOS MÍNIMO 5 CV CADA, PARA NATA CIMENTO, ARGAMASSA E OUTROS - CHP DIURNO. AF_06/2015</v>
          </cell>
          <cell r="D440">
            <v>90637</v>
          </cell>
          <cell r="E440">
            <v>14.72</v>
          </cell>
        </row>
        <row r="441">
          <cell r="A441">
            <v>90643</v>
          </cell>
          <cell r="B441" t="str">
            <v>BOMBA TRIPLEX, PARA INJEÇÃO DE NATA DE CIMENTO, VAZÃO MÁXIMA DE 100 LITROS/MINUTO, PRESSÃO MÁXIMA DE 70 BAR - CHP DIURNO. AF_06/2015</v>
          </cell>
          <cell r="D441">
            <v>90643</v>
          </cell>
          <cell r="E441">
            <v>27.73</v>
          </cell>
        </row>
        <row r="442">
          <cell r="A442">
            <v>90650</v>
          </cell>
          <cell r="B442" t="str">
            <v>BOMBA CENTRÍFUGA MONOESTÁGIO COM MOTOR ELÉTRICO MONOFÁSICO, POTÊNCIA 15 HP, DIÂMETRO DO ROTOR 173 MM, HM/Q = 30 MCA / 90 M3/H A 45 MCA / 55 M3/H - CHP DIURNO. AF_06/2015</v>
          </cell>
          <cell r="D442">
            <v>90650</v>
          </cell>
          <cell r="E442">
            <v>9.59</v>
          </cell>
        </row>
        <row r="443">
          <cell r="A443">
            <v>90656</v>
          </cell>
          <cell r="B443" t="str">
            <v>BOMBA DE PROJEÇÃO DE CONCRETO SECO, POTÊNCIA 10 CV, VAZÃO 3 M3/H - CHP DIURNO. AF_06/2015</v>
          </cell>
          <cell r="D443">
            <v>90656</v>
          </cell>
          <cell r="E443">
            <v>14.58</v>
          </cell>
        </row>
        <row r="444">
          <cell r="A444">
            <v>90662</v>
          </cell>
          <cell r="B444" t="str">
            <v>BOMBA DE PROJEÇÃO DE CONCRETO SECO, POTÊNCIA 10 CV, VAZÃO 6 M3/H - CHP DIURNO. AF_06/2015</v>
          </cell>
          <cell r="D444">
            <v>90662</v>
          </cell>
          <cell r="E444">
            <v>15.23</v>
          </cell>
        </row>
        <row r="445">
          <cell r="A445">
            <v>90668</v>
          </cell>
          <cell r="B445" t="str">
            <v>PROJETOR PNEUMÁTICO DE ARGAMASSA PARA CHAPISCO E REBOCO COM RECIPIENTE ACOPLADO, TIPO CANEQUINHA, COM COMPRESSOR DE AR REBOCÁVEL VAZÃO 89 PCM E MOTOR DIESEL DE 20 CV - CHP DIURNO. AF_06/2015</v>
          </cell>
          <cell r="D445">
            <v>90668</v>
          </cell>
          <cell r="E445">
            <v>29.99</v>
          </cell>
        </row>
        <row r="446">
          <cell r="A446">
            <v>90674</v>
          </cell>
          <cell r="B446" t="str">
            <v>PERFURATRIZ COM TORRE METÁLICA PARA EXECUÇÃO DE ESTACA HÉLICE CONTÍNUA, PROFUNDIDADE MÁXIMA DE 30 M, DIÂMETRO MÁXIMO DE 800 MM, POTÊNCIA INSTALADA DE 268 HP, MESA ROTATIVA COM TORQUE MÁXIMO DE 170 KNM - CHP DIURNO. AF_06/2015</v>
          </cell>
          <cell r="D446">
            <v>90674</v>
          </cell>
          <cell r="E446">
            <v>670.77</v>
          </cell>
        </row>
        <row r="447">
          <cell r="A447">
            <v>90680</v>
          </cell>
          <cell r="B447" t="str">
            <v>PERFURATRIZ HIDRÁULICA SOBRE CAMINHÃO COM TRADO CURTO ACOPLADO, PROFUNDIDADE MÁXIMA DE 20 M, DIÂMETRO MÁXIMO DE 1500 MM, POTÊNCIA INSTALADA DE 137 HP, MESA ROTATIVA COM TORQUE MÁXIMO DE 30 KNM - CHP DIURNO. AF_06/2015</v>
          </cell>
          <cell r="D447">
            <v>90680</v>
          </cell>
          <cell r="E447">
            <v>379.06</v>
          </cell>
        </row>
        <row r="448">
          <cell r="A448">
            <v>90686</v>
          </cell>
          <cell r="B448" t="str">
            <v>MANIPULADOR TELESCÓPICO, POTÊNCIA DE 85 HP, CAPACIDADE DE CARGA DE 3.500 KG, ALTURA MÁXIMA DE ELEVAÇÃO DE 12,3 M - CHP DIURNO. AF_06/2015</v>
          </cell>
          <cell r="D448">
            <v>90686</v>
          </cell>
          <cell r="E448">
            <v>150.16</v>
          </cell>
        </row>
        <row r="449">
          <cell r="A449">
            <v>90692</v>
          </cell>
          <cell r="B449" t="str">
            <v>MINICARREGADEIRA SOBRE RODAS, POTÊNCIA LÍQUIDA DE 47 HP, CAPACIDADE NOMINAL DE OPERAÇÃO DE 646 KG - CHP DIURNO. AF_06/2015</v>
          </cell>
          <cell r="D449">
            <v>90692</v>
          </cell>
          <cell r="E449">
            <v>102.92</v>
          </cell>
        </row>
        <row r="450">
          <cell r="A450">
            <v>90964</v>
          </cell>
          <cell r="B450" t="str">
            <v>COMPRESSOR DE AR REBOCÁVEL, VAZÃO 89 PCM, PRESSÃO EFETIVA DE TRABALHO 102 PSI, MOTOR DIESEL, POTÊNCIA 20 CV - CHP DIURNO. AF_06/2015</v>
          </cell>
          <cell r="D450">
            <v>90964</v>
          </cell>
          <cell r="E450">
            <v>29.93</v>
          </cell>
        </row>
        <row r="451">
          <cell r="A451">
            <v>90972</v>
          </cell>
          <cell r="B451" t="str">
            <v>COMPRESSOR DE AR REBOCAVEL, VAZÃO 250 PCM, PRESSAO DE TRABALHO 102 PSI, MOTOR A DIESEL POTÊNCIA 81 CV - CHP DIURNO. AF_06/2015</v>
          </cell>
          <cell r="D451">
            <v>90972</v>
          </cell>
          <cell r="E451">
            <v>79.709999999999994</v>
          </cell>
        </row>
        <row r="452">
          <cell r="A452">
            <v>90979</v>
          </cell>
          <cell r="B452" t="str">
            <v>COMPRESSOR DE AR REBOCÁVEL, VAZÃO 748 PCM, PRESSÃO EFETIVA DE TRABALHO 102 PSI, MOTOR DIESEL, POTÊNCIA 210 CV - CHP DIURNO. AF_06/2015</v>
          </cell>
          <cell r="D452">
            <v>90979</v>
          </cell>
          <cell r="E452">
            <v>206.06</v>
          </cell>
        </row>
        <row r="453">
          <cell r="A453">
            <v>90991</v>
          </cell>
          <cell r="B453" t="str">
            <v>ESCAVADEIRA HIDRÁULICA SOBRE ESTEIRAS, CAÇAMBA 0,80 M3, PESO OPERACIONAL 17,8 T, POTÊNCIA LÍQUIDA 110 HP - CHP DIURNO. AF_10/2014</v>
          </cell>
          <cell r="D453">
            <v>90991</v>
          </cell>
          <cell r="E453">
            <v>195.43</v>
          </cell>
        </row>
        <row r="454">
          <cell r="A454">
            <v>90999</v>
          </cell>
          <cell r="B454" t="str">
            <v>COMPRESSOR DE AR REBOCAVEL, VAZÃO 400 PCM, PRESSAO DE TRABALHO 102 PSI, MOTOR A DIESEL POTÊNCIA 110 CV - CHP DIURNO. AF_06/2015</v>
          </cell>
          <cell r="D454">
            <v>90999</v>
          </cell>
          <cell r="E454">
            <v>105.92</v>
          </cell>
        </row>
        <row r="455">
          <cell r="A455">
            <v>91031</v>
          </cell>
          <cell r="B455" t="str">
            <v>CAMINHÃO TRUCADO (C/ TERCEIRO EIXO) ELETRÔNICO - POTÊNCIA 231CV - PBT = 22000KG - DIST. ENTRE EIXOS 5170 MM - INCLUI CARROCERIA FIXA ABERTA DE MADEIRA - CHP DIURNO. AF_06/2015</v>
          </cell>
          <cell r="D455">
            <v>91031</v>
          </cell>
          <cell r="E455">
            <v>234.48</v>
          </cell>
        </row>
        <row r="456">
          <cell r="A456">
            <v>91277</v>
          </cell>
          <cell r="B456" t="str">
            <v>PLACA VIBRATÓRIA REVERSÍVEL COM MOTOR 4 TEMPOS A GASOLINA, FORÇA CENTRÍFUGA DE 25 KN (2500 KGF), POTÊNCIA 5,5 CV - CHP DIURNO. AF_08/2015</v>
          </cell>
          <cell r="D456">
            <v>91277</v>
          </cell>
          <cell r="E456">
            <v>11.05</v>
          </cell>
        </row>
        <row r="457">
          <cell r="A457">
            <v>91283</v>
          </cell>
          <cell r="B457" t="str">
            <v>CORTADORA DE PISO COM MOTOR 4 TEMPOS A GASOLINA, POTÊNCIA DE 13 HP, COM DISCO DE CORTE DIAMANTADO SEGMENTADO PARA CONCRETO, DIÂMETRO DE 350 MM, FURO DE 1" (14 X 1") - CHP DIURNO. AF_08/2015</v>
          </cell>
          <cell r="D457">
            <v>91283</v>
          </cell>
          <cell r="E457">
            <v>12.18</v>
          </cell>
        </row>
        <row r="458">
          <cell r="A458">
            <v>91386</v>
          </cell>
          <cell r="B458" t="str">
            <v>CAMINHÃO BASCULANTE 10 M3, TRUCADO CABINE SIMPLES, PESO BRUTO TOTAL 23.000 KG, CARGA ÚTIL MÁXIMA 15.935 KG, DISTÂNCIA ENTRE EIXOS 4,80 M, POTÊNCIA 230 CV INCLUSIVE CAÇAMBA METÁLICA - CHP DIURNO. AF_06/2014</v>
          </cell>
          <cell r="D458">
            <v>91386</v>
          </cell>
          <cell r="E458">
            <v>237</v>
          </cell>
        </row>
        <row r="459">
          <cell r="A459">
            <v>91533</v>
          </cell>
          <cell r="B459" t="str">
            <v>COMPACTADOR DE SOLOS DE PERCUSSÃO (SOQUETE) COM MOTOR A GASOLINA 4 TEMPOS, POTÊNCIA 4 CV - CHP DIURNO. AF_08/2015</v>
          </cell>
          <cell r="D459">
            <v>91533</v>
          </cell>
          <cell r="E459">
            <v>24.12</v>
          </cell>
        </row>
        <row r="460">
          <cell r="A460">
            <v>91634</v>
          </cell>
          <cell r="B460" t="str">
            <v>GUINDAUTO HIDRÁULICO, CAPACIDADE MÁXIMA DE CARGA 6500 KG, MOMENTO MÁXIMO DE CARGA 5,8 TM, ALCANCE MÁXIMO HORIZONTAL 7,60 M, INCLUSIVE CAMINHÃO TOCO PBT 9.700 KG, POTÊNCIA DE 160 CV - CHP DIURNO. AF_08/2015</v>
          </cell>
          <cell r="D460">
            <v>91634</v>
          </cell>
          <cell r="E460">
            <v>214.27</v>
          </cell>
        </row>
        <row r="461">
          <cell r="A461">
            <v>91645</v>
          </cell>
          <cell r="B461" t="str">
            <v>CAMINHÃO DE TRANSPORTE DE MATERIAL ASFÁLTICO 30.000 L, COM CAVALO MECÂNICO DE CAPACIDADE MÁXIMA DE TRAÇÃO COMBINADO DE 66.000 KG, POTÊNCIA 360 CV, INCLUSIVE TANQUE DE ASFALTO COM SERPENTINA - CHP DIURNO. AF_08/2015</v>
          </cell>
          <cell r="D461">
            <v>91645</v>
          </cell>
          <cell r="E461">
            <v>441.41</v>
          </cell>
        </row>
        <row r="462">
          <cell r="A462">
            <v>91692</v>
          </cell>
          <cell r="B462" t="str">
            <v>SERRA CIRCULAR DE BANCADA COM MOTOR ELÉTRICO POTÊNCIA DE 5HP, COM COIFA PARA DISCO 10" - CHP DIURNO. AF_08/2015</v>
          </cell>
          <cell r="D462">
            <v>91692</v>
          </cell>
          <cell r="E462">
            <v>16.59</v>
          </cell>
        </row>
        <row r="463">
          <cell r="A463">
            <v>92043</v>
          </cell>
          <cell r="B463" t="str">
            <v>DISTRIBUIDOR DE AGREGADOS REBOCAVEL, CAPACIDADE 1,9 M³, LARGURA DE TRABALHO 3,66 M - CHP DIURNO. AF_11/2015</v>
          </cell>
          <cell r="D463">
            <v>92043</v>
          </cell>
          <cell r="E463">
            <v>11.44</v>
          </cell>
        </row>
        <row r="464">
          <cell r="A464">
            <v>92106</v>
          </cell>
          <cell r="B464" t="str">
            <v>CAMINHÃO PARA EQUIPAMENTO DE LIMPEZA A SUCÇÃO, COM CAMINHÃO TRUCADO DE PESO BRUTO TOTAL 23000 KG, CARGA ÚTIL MÁXIMA 15935 KG, DISTÂNCIA ENTRE EIXOS 4,80 M, POTÊNCIA 230 CV, INCLUSIVE LIMPADORA A SUCÇÃO, TANQUE 12000 L - CHP DIURNO. AF_11/2015</v>
          </cell>
          <cell r="D464">
            <v>92106</v>
          </cell>
          <cell r="E464">
            <v>311.91000000000003</v>
          </cell>
        </row>
        <row r="465">
          <cell r="A465">
            <v>92112</v>
          </cell>
          <cell r="B465" t="str">
            <v>PENEIRA ROTATIVA COM MOTOR ELÉTRICO TRIFÁSICO DE 2 CV, CILINDRO DE 1 M X 0,60 M, COM FUROS DE 3,17 MM - CHP DIURNO. AF_11/2015</v>
          </cell>
          <cell r="D465">
            <v>92112</v>
          </cell>
          <cell r="E465">
            <v>2.93</v>
          </cell>
        </row>
        <row r="466">
          <cell r="A466">
            <v>92118</v>
          </cell>
          <cell r="B466" t="str">
            <v>DOSADOR DE AREIA, CAPACIDADE DE 26 LITROS - CHP DIURNO. AF_11/2015</v>
          </cell>
          <cell r="D466">
            <v>92118</v>
          </cell>
          <cell r="E466">
            <v>0.26</v>
          </cell>
        </row>
        <row r="467">
          <cell r="A467">
            <v>92138</v>
          </cell>
          <cell r="B467" t="str">
            <v>CAMINHONETE COM MOTOR A DIESEL, POTÊNCIA 180 CV, CABINE DUPLA, 4X4 - CHP DIURNO. AF_11/2015</v>
          </cell>
          <cell r="D467">
            <v>92138</v>
          </cell>
          <cell r="E467">
            <v>82.63</v>
          </cell>
        </row>
        <row r="468">
          <cell r="A468">
            <v>92145</v>
          </cell>
          <cell r="B468" t="str">
            <v>CAMINHONETE CABINE SIMPLES COM MOTOR 1.6 FLEX, CÂMBIO MANUAL, POTÊNCIA 101/104 CV, 2 PORTAS - CHP DIURNO. AF_11/2015</v>
          </cell>
          <cell r="D468">
            <v>92145</v>
          </cell>
          <cell r="E468">
            <v>71.23</v>
          </cell>
        </row>
        <row r="469">
          <cell r="A469">
            <v>92242</v>
          </cell>
          <cell r="B469" t="str">
            <v>CAMINHÃO DE TRANSPORTE DE MATERIAL ASFÁLTICO 20.000 L, COM CAVALO MECÂNICO DE CAPACIDADE MÁXIMA DE TRAÇÃO COMBINADO DE 45.000 KG, POTÊNCIA 330 CV, INCLUSIVE TANQUE DE ASFALTO COM MAÇARICO - CHP DIURNO. AF_12/2015</v>
          </cell>
          <cell r="D469">
            <v>92242</v>
          </cell>
          <cell r="E469">
            <v>388.92</v>
          </cell>
        </row>
        <row r="470">
          <cell r="A470">
            <v>92716</v>
          </cell>
          <cell r="B470" t="str">
            <v>APARELHO PARA CORTE E SOLDA OXI-ACETILENO SOBRE RODAS, INCLUSIVE CILINDROS E MAÇARICOS - CHP DIURNO. AF_12/2015</v>
          </cell>
          <cell r="D470">
            <v>92716</v>
          </cell>
          <cell r="E470">
            <v>32.090000000000003</v>
          </cell>
        </row>
        <row r="471">
          <cell r="A471">
            <v>92960</v>
          </cell>
          <cell r="B471" t="str">
            <v>MÁQUINA EXTRUSORA DE CONCRETO PARA GUIAS E SARJETAS, MOTOR A DIESEL, POTÊNCIA 14 CV - CHP DIURNO. AF_12/2015</v>
          </cell>
          <cell r="D471">
            <v>92960</v>
          </cell>
          <cell r="E471">
            <v>20.07</v>
          </cell>
        </row>
        <row r="472">
          <cell r="A472">
            <v>92966</v>
          </cell>
          <cell r="B472" t="str">
            <v>MARTELO PERFURADOR PNEUMÁTICO MANUAL, HASTE 25 X 75 MM, 21 KG - CHP DIURNO. AF_12/2015</v>
          </cell>
          <cell r="D472">
            <v>92966</v>
          </cell>
          <cell r="E472">
            <v>16.829999999999998</v>
          </cell>
        </row>
        <row r="473">
          <cell r="A473">
            <v>93224</v>
          </cell>
          <cell r="B473" t="str">
            <v>PERFURATRIZ COM TORRE METÁLICA PARA EXECUÇÃO DE ESTACA HÉLICE CONTÍNUA, PROFUNDIDADE MÁXIMA DE 32 M, DIÂMETRO MÁXIMO DE 1000 MM, POTÊNCIA INSTALADA DE 350 HP, MESA ROTATIVA COM TORQUE MÁXIMO DE 263 KNM - CHP DIURNO. AF_01/2016</v>
          </cell>
          <cell r="D473">
            <v>93224</v>
          </cell>
          <cell r="E473">
            <v>1002.16</v>
          </cell>
        </row>
        <row r="474">
          <cell r="A474">
            <v>93233</v>
          </cell>
          <cell r="B474" t="str">
            <v>BETONEIRA CAPACIDADE NOMINAL 400 L, CAPACIDADE DE MISTURA 310 L, MOTOR A GASOLINA POTÊNCIA 5,5 HP, SEM CARREGADOR - CHP DIURNO. AF_02/2016</v>
          </cell>
          <cell r="D474">
            <v>93233</v>
          </cell>
          <cell r="E474">
            <v>10.63</v>
          </cell>
        </row>
        <row r="475">
          <cell r="A475">
            <v>93272</v>
          </cell>
          <cell r="B475" t="str">
            <v>GRUA ASCENSIONAL, LANCA DE 30 M, CAPACIDADE DE 1,0 T A 30 M, ALTURA ATE 39 M - CHP DIURNO. AF_03/2016</v>
          </cell>
          <cell r="D475">
            <v>93272</v>
          </cell>
          <cell r="E475">
            <v>114.92</v>
          </cell>
        </row>
        <row r="476">
          <cell r="A476">
            <v>93281</v>
          </cell>
          <cell r="B476" t="str">
            <v>GUINCHO ELÉTRICO DE COLUNA, CAPACIDADE 400 KG, COM MOTO FREIO, MOTOR TRIFÁSICO DE 1,25 CV - CHP DIURNO. AF_03/2016</v>
          </cell>
          <cell r="D476">
            <v>93281</v>
          </cell>
          <cell r="E476">
            <v>15.97</v>
          </cell>
        </row>
        <row r="477">
          <cell r="A477">
            <v>93287</v>
          </cell>
          <cell r="B477" t="str">
            <v>GUINDASTE HIDRÁULICO AUTOPROPELIDO, COM LANÇA TELESCÓPICA 40 M, CAPACIDADE MÁXIMA 60 T, POTÊNCIA 260 KW - CHP DIURNO. AF_03/2016</v>
          </cell>
          <cell r="D477">
            <v>93287</v>
          </cell>
          <cell r="E477">
            <v>282.64</v>
          </cell>
        </row>
        <row r="478">
          <cell r="A478">
            <v>93402</v>
          </cell>
          <cell r="B478" t="str">
            <v>GUINDAUTO HIDRÁULICO, CAPACIDADE MÁXIMA DE CARGA 3300 KG, MOMENTO MÁXIMO DE CARGA 5,8 TM, ALCANCE MÁXIMO HORIZONTAL 7,60 M, INCLUSIVE CAMINHÃO TOCO PBT 16.000 KG, POTÊNCIA DE 189 CV - CHP DIURNO. AF_03/2016</v>
          </cell>
          <cell r="D478">
            <v>93402</v>
          </cell>
          <cell r="E478">
            <v>240.74</v>
          </cell>
        </row>
        <row r="479">
          <cell r="A479">
            <v>93408</v>
          </cell>
          <cell r="B479" t="str">
            <v>MÁQUINA JATO DE PRESSAO PORTÁTIL, CAMARA DE 1 SAIDA, CAPACIDADE 280 L, DIAMETRO 670 MM, BICO DE JATO CURTO VENTURI DE 5/16'' , MANGUEIRA DE 1'' COM COMPRESSOR DE AR REBOCÁVEL 189 PCM E MOTOR DIESEL 63 CV - CHP DIURNO. AF_03/2016</v>
          </cell>
          <cell r="D479">
            <v>93408</v>
          </cell>
          <cell r="E479">
            <v>82.8</v>
          </cell>
        </row>
        <row r="480">
          <cell r="A480">
            <v>93415</v>
          </cell>
          <cell r="B480" t="str">
            <v>GERADOR PORTÁTIL MONOFÁSICO, POTÊNCIA 5500 VA, MOTOR A GASOLINA, POTÊNCIA DO MOTOR 13 CV - CHP DIURNO. AF_03/2016</v>
          </cell>
          <cell r="D480">
            <v>93415</v>
          </cell>
          <cell r="E480">
            <v>17.43</v>
          </cell>
        </row>
        <row r="481">
          <cell r="A481">
            <v>93421</v>
          </cell>
          <cell r="B481" t="str">
            <v>GRUPO GERADOR REBOCÁVEL, POTÊNCIA 66 KVA, MOTOR A DIESEL - CHP DIURNO. AF_03/2016</v>
          </cell>
          <cell r="D481">
            <v>93421</v>
          </cell>
          <cell r="E481">
            <v>80.3</v>
          </cell>
        </row>
        <row r="482">
          <cell r="A482">
            <v>93427</v>
          </cell>
          <cell r="B482" t="str">
            <v>GRUPO GERADOR ESTACIONÁRIO, POTÊNCIA 150 KVA, MOTOR A DIESEL- CHP DIURNO. AF_03/2016</v>
          </cell>
          <cell r="D482">
            <v>93427</v>
          </cell>
          <cell r="E482">
            <v>184.88</v>
          </cell>
        </row>
        <row r="483">
          <cell r="A483">
            <v>93433</v>
          </cell>
          <cell r="B483" t="str">
            <v>USINA DE MISTURA ASFÁLTICA À QUENTE, TIPO CONTRA FLUXO, PROD 40 A 80 TON/HORA - CHP DIURNO. AF_03/2016</v>
          </cell>
          <cell r="D483">
            <v>93433</v>
          </cell>
          <cell r="E483">
            <v>3511.39</v>
          </cell>
        </row>
        <row r="484">
          <cell r="A484">
            <v>93439</v>
          </cell>
          <cell r="B484" t="str">
            <v>USINA DE ASFALTO À FRIO, CAPACIDADE DE 40 A 60 TON/HORA, ELÉTRICA POTÊNCIA 30 CV - CHP DIURNO. AF_03/2016</v>
          </cell>
          <cell r="D484">
            <v>93439</v>
          </cell>
          <cell r="E484">
            <v>125.62</v>
          </cell>
        </row>
        <row r="485">
          <cell r="A485">
            <v>95121</v>
          </cell>
          <cell r="B485" t="str">
            <v>USINA MISTURADORA DE SOLOS, CAPACIDADE DE 200 A 500 TON/H, POTENCIA 75KW - CHP DIURNO. AF_07/2016</v>
          </cell>
          <cell r="D485">
            <v>95121</v>
          </cell>
          <cell r="E485">
            <v>277.93</v>
          </cell>
        </row>
        <row r="486">
          <cell r="A486">
            <v>95127</v>
          </cell>
          <cell r="B486" t="str">
            <v>DISTRIBUIDOR DE AGREGADOS AUTOPROPELIDO, CAP 3 M3, A DIESEL, POTÊNCIA 176CV - CHP DIURNO. AF_07/2016</v>
          </cell>
          <cell r="D486">
            <v>95127</v>
          </cell>
          <cell r="E486">
            <v>212.39</v>
          </cell>
        </row>
        <row r="487">
          <cell r="A487">
            <v>95133</v>
          </cell>
          <cell r="B487" t="str">
            <v>MÁQUINA DEMARCADORA DE FAIXA DE TRÁFEGO À FRIO, AUTOPROPELIDA, POTÊNCIA 38 HP - CHP DIURNO. AF_07/2016</v>
          </cell>
          <cell r="D487">
            <v>95133</v>
          </cell>
          <cell r="E487">
            <v>128.97</v>
          </cell>
        </row>
        <row r="488">
          <cell r="A488">
            <v>95139</v>
          </cell>
          <cell r="B488" t="str">
            <v>TALHA MANUAL DE CORRENTE, CAPACIDADE DE 2 TON. COM ELEVAÇÃO DE 3 M - CHP DIURNO. AF_07/2016</v>
          </cell>
          <cell r="D488">
            <v>95139</v>
          </cell>
          <cell r="E488">
            <v>0.06</v>
          </cell>
        </row>
        <row r="489">
          <cell r="A489">
            <v>95212</v>
          </cell>
          <cell r="B489" t="str">
            <v>GRUA ASCENCIONAL, LANCA DE 42 M, CAPACIDADE DE 1,5 T A 30 M, ALTURA ATE 39 M - CHP DIURNO. AF_08/2016</v>
          </cell>
          <cell r="D489">
            <v>95212</v>
          </cell>
          <cell r="E489">
            <v>127.19</v>
          </cell>
        </row>
        <row r="490">
          <cell r="A490">
            <v>95258</v>
          </cell>
          <cell r="B490" t="str">
            <v>MARTELO DEMOLIDOR PNEUMÁTICO MANUAL, 32 KG - CHP DIURNO. AF_09/2016</v>
          </cell>
          <cell r="D490">
            <v>95258</v>
          </cell>
          <cell r="E490">
            <v>16.27</v>
          </cell>
        </row>
        <row r="491">
          <cell r="A491">
            <v>95264</v>
          </cell>
          <cell r="B491" t="str">
            <v>COMPACTADOR DE SOLOS DE PERCUSÃO (SOQUETE) COM MOTOR A GASOLINA, POTÊNCIA 3 CV - CHP DIURNO. AF_09/2016</v>
          </cell>
          <cell r="D491">
            <v>95264</v>
          </cell>
          <cell r="E491">
            <v>7.64</v>
          </cell>
        </row>
        <row r="492">
          <cell r="A492">
            <v>95270</v>
          </cell>
          <cell r="B492" t="str">
            <v>RÉGUA VIBRATÓRIA DUPLA PARA CONCRETO, PESO DE 60KG, COMPRIMENTO 4 M, COM MOTOR A GASOLINA, POTÊNCIA 5,5 HP - CHP DIURNO. AF_09/2016</v>
          </cell>
          <cell r="D492">
            <v>95270</v>
          </cell>
          <cell r="E492">
            <v>10.67</v>
          </cell>
        </row>
        <row r="493">
          <cell r="A493">
            <v>95276</v>
          </cell>
          <cell r="B493" t="str">
            <v>POLIDORA DE PISO (POLITRIZ), PESO DE 100KG, DIÂMETRO 450 MM, MOTOR ELÉTRICO, POTÊNCIA 4 HP - CHP DIURNO. AF_09/2016</v>
          </cell>
          <cell r="D493">
            <v>95276</v>
          </cell>
          <cell r="E493">
            <v>2.96</v>
          </cell>
        </row>
        <row r="494">
          <cell r="A494">
            <v>95282</v>
          </cell>
          <cell r="B494" t="str">
            <v>DESEMPENADEIRA DE CONCRETO, PESO DE 75KG, 4 PÁS, MOTOR A GASOLINA, POTÊNCIA 5,5 HP - CHP DIURNO. AF_09/2016</v>
          </cell>
          <cell r="D494">
            <v>95282</v>
          </cell>
          <cell r="E494">
            <v>10.85</v>
          </cell>
        </row>
        <row r="495">
          <cell r="A495">
            <v>95620</v>
          </cell>
          <cell r="B495" t="str">
            <v>PERFURATRIZ PNEUMATICA MANUAL DE PESO MEDIO, MARTELETE, 18KG, COMPRIMENTO MÁXIMO DE CURSO DE 6 M, DIAMETRO DO PISTAO DE 5,5 CM - CHP DIURNO. AF_11/2016</v>
          </cell>
          <cell r="D495">
            <v>95620</v>
          </cell>
          <cell r="E495">
            <v>15.65</v>
          </cell>
        </row>
        <row r="496">
          <cell r="A496">
            <v>95631</v>
          </cell>
          <cell r="B496" t="str">
            <v>ROLO COMPACTADOR VIBRATORIO TANDEM, ACO LISO, POTENCIA 125 HP, PESO SEM/COM LASTRO 10,20/11,65 T, LARGURA DE TRABALHO 1,73 M - CHP DIURNO. AF_11/2016</v>
          </cell>
          <cell r="D496">
            <v>95631</v>
          </cell>
          <cell r="E496">
            <v>226.56</v>
          </cell>
        </row>
        <row r="497">
          <cell r="A497">
            <v>95702</v>
          </cell>
          <cell r="B497" t="str">
            <v>PERFURATRIZ MANUAL, TORQUE MAXIMO 55 KGF.M, POTENCIA 5 CV, COM DIAMETRO MAXIMO 8 1/2" - CHP DIURNO. AF_11/2016</v>
          </cell>
          <cell r="D497">
            <v>95702</v>
          </cell>
          <cell r="E497">
            <v>29.53</v>
          </cell>
        </row>
        <row r="498">
          <cell r="A498">
            <v>95708</v>
          </cell>
          <cell r="B498" t="str">
            <v>PERFURATRIZ SOBRE ESTEIRA, TORQUE MÁXIMO 600 KGF, POTÊNCIA ENTRE 50 E 60 HP, DIÂMETRO MÁXIMO 10 - CHP DIURNO. AF_11/2016</v>
          </cell>
          <cell r="D498">
            <v>95708</v>
          </cell>
          <cell r="E498">
            <v>128.31</v>
          </cell>
        </row>
        <row r="499">
          <cell r="A499">
            <v>95714</v>
          </cell>
          <cell r="B499" t="str">
            <v>ESCAVADEIRA HIDRAULICA SOBRE ESTEIRA, COM GARRA GIRATORIA DE MANDIBULAS, PESO OPERACIONAL ENTRE 22,00 E 25,50 TON, POTENCIA LIQUIDA ENTRE 150 E 160 HP - CHP DIURNO. AF_11/2016</v>
          </cell>
          <cell r="D499">
            <v>95714</v>
          </cell>
          <cell r="E499">
            <v>248.36</v>
          </cell>
        </row>
        <row r="500">
          <cell r="A500">
            <v>95720</v>
          </cell>
          <cell r="B500" t="str">
            <v>ESCAVADEIRA HIDRAULICA SOBRE ESTEIRA, EQUIPADA COM CLAMSHELL, COM CAPACIDADE DA CAÇAMBA ENTRE 1,20 E 1,50 M3, PESO OPERACIONAL ENTRE 20,00 E 22,00 TON, POTENCIA LIQUIDA ENTRE 150 E 160 HP - CHP DIURNO. AF_11/2016</v>
          </cell>
          <cell r="D500">
            <v>95720</v>
          </cell>
          <cell r="E500">
            <v>243.45</v>
          </cell>
        </row>
        <row r="501">
          <cell r="A501">
            <v>95872</v>
          </cell>
          <cell r="B501" t="str">
            <v>GRUPO GERADOR COM CARENAGEM, MOTOR DIESEL POTÊNCIA STANDART ENTRE 250 E 260 KVA - CHP DIURNO. AF_12/2016</v>
          </cell>
          <cell r="D501">
            <v>95872</v>
          </cell>
          <cell r="E501">
            <v>313.92</v>
          </cell>
        </row>
        <row r="502">
          <cell r="A502">
            <v>96013</v>
          </cell>
          <cell r="B502" t="str">
            <v>TRATOR DE PNEUS COM POTÊNCIA DE 122 CV, TRAÇÃO 4X4, COM VASSOURA MECÂNICA ACOPLADA - CHP DIURNO. AF_02/2017</v>
          </cell>
          <cell r="D502">
            <v>96013</v>
          </cell>
          <cell r="E502">
            <v>171.14</v>
          </cell>
        </row>
        <row r="503">
          <cell r="A503">
            <v>96020</v>
          </cell>
          <cell r="B503" t="str">
            <v>TRATOR DE PNEUS COM POTÊNCIA DE 122 CV, TRAÇÃO 4X4, COM GRADE DE DISCOS ACOPLADA - CHP DIURNO. AF_02/2017</v>
          </cell>
          <cell r="D503">
            <v>96020</v>
          </cell>
          <cell r="E503">
            <v>252.54</v>
          </cell>
        </row>
        <row r="504">
          <cell r="A504">
            <v>96028</v>
          </cell>
          <cell r="B504" t="str">
            <v>TRATOR DE PNEUS COM POTÊNCIA DE 85 CV, TRAÇÃO 4X4, COM GRADE DE DISCOS ACOPLADA - CHP DIURNO. AF_02/2017</v>
          </cell>
          <cell r="D504">
            <v>96028</v>
          </cell>
          <cell r="E504">
            <v>184.92</v>
          </cell>
        </row>
        <row r="505">
          <cell r="A505">
            <v>96035</v>
          </cell>
          <cell r="B505" t="str">
            <v>CAMINHÃO BASCULANTE 10 M3, TRUCADO, POTÊNCIA 230 CV, INCLUSIVE CAÇAMBA METÁLICA, COM DISTRIBUIDOR DE AGREGADOS ACOPLADO - CHP DIURNO. AF_02/2017</v>
          </cell>
          <cell r="D505">
            <v>96035</v>
          </cell>
          <cell r="E505">
            <v>245.9</v>
          </cell>
        </row>
        <row r="506">
          <cell r="A506">
            <v>96157</v>
          </cell>
          <cell r="B506" t="str">
            <v>TRATOR DE PNEUS COM POTÊNCIA DE 85 CV, TRAÇÃO 4X4, COM VASSOURA MECÂNICA ACOPLADA - CHP DIURNO. AF_03/2017</v>
          </cell>
          <cell r="D506">
            <v>96157</v>
          </cell>
          <cell r="E506">
            <v>128.35</v>
          </cell>
        </row>
        <row r="507">
          <cell r="A507">
            <v>96158</v>
          </cell>
          <cell r="B507" t="str">
            <v>MINICARREGADEIRA SOBRE RODAS POTENCIA 47HP CAPACIDADE OPERACAO 646 KG, COM VASSOURA MECÂNICA ACOPLADA - CHP DIURNO. AF_03/2017</v>
          </cell>
          <cell r="D507">
            <v>96158</v>
          </cell>
          <cell r="E507">
            <v>118.55</v>
          </cell>
        </row>
        <row r="508">
          <cell r="A508">
            <v>96245</v>
          </cell>
          <cell r="B508" t="str">
            <v>MINIESCAVADEIRA SOBRE ESTEIRAS, POTENCIA LIQUIDA DE *30* HP, PESO OPERACIONAL DE *3.500* KG - CHP DIURNO. AF_04/2017</v>
          </cell>
          <cell r="D508">
            <v>96245</v>
          </cell>
          <cell r="E508">
            <v>84.4</v>
          </cell>
        </row>
        <row r="509">
          <cell r="A509">
            <v>96463</v>
          </cell>
          <cell r="B509" t="str">
            <v>ROLO COMPACTADOR DE PNEUS, ESTATICO, PRESSAO VARIAVEL, POTENCIA 110 HP, PESO SEM/COM LASTRO 10,8/27 T, LARGURA DE ROLAGEM 2,30 M - CHP DIURNO. AF_06/2017</v>
          </cell>
          <cell r="D509">
            <v>96463</v>
          </cell>
          <cell r="E509">
            <v>211.31</v>
          </cell>
        </row>
        <row r="510">
          <cell r="A510">
            <v>98764</v>
          </cell>
          <cell r="B510" t="str">
            <v>INVERSOR DE SOLDA MONOFÁSICO DE 160 A, POTÊNCIA DE 5400 W, TENSÃO DE 220 V, PARA SOLDA COM ELETRODOS DE 2,0 A 4,0 MM E PROCESSO TIG - CHP DIURNO. AF_06/2018</v>
          </cell>
          <cell r="D510">
            <v>98764</v>
          </cell>
          <cell r="E510">
            <v>4.13</v>
          </cell>
        </row>
        <row r="511">
          <cell r="A511">
            <v>99833</v>
          </cell>
          <cell r="B511" t="str">
            <v>LAVADORA DE ALTA PRESSAO (LAVA-JATO) PARA AGUA FRIA, PRESSAO DE OPERACAO ENTRE 1400 E 1900 LIB/POL2, VAZAO MAXIMA ENTRE 400 E 700 L/H - CHP DIURNO. AF_04/2019</v>
          </cell>
          <cell r="D511">
            <v>99833</v>
          </cell>
          <cell r="E511">
            <v>4.3099999999999996</v>
          </cell>
        </row>
        <row r="512">
          <cell r="A512">
            <v>100641</v>
          </cell>
          <cell r="B512" t="str">
            <v>USINA DE MISTURA ASFÁLTICA À QUENTE, TIPO CONTRA FLUXO, PROD 100 A 140 TON/HORA - CHP DIURNO. AF_12/2019</v>
          </cell>
          <cell r="D512">
            <v>100641</v>
          </cell>
          <cell r="E512">
            <v>588.87</v>
          </cell>
        </row>
        <row r="513">
          <cell r="A513">
            <v>100647</v>
          </cell>
          <cell r="B513" t="str">
            <v>USINA DE ASFALTO, TIPO GRAVIMÉTRICA, PROD 150 TON/HORA - CHP DIURNO. AF_12/2019</v>
          </cell>
          <cell r="D513">
            <v>100647</v>
          </cell>
          <cell r="E513">
            <v>1280.54</v>
          </cell>
        </row>
        <row r="514">
          <cell r="A514">
            <v>102275</v>
          </cell>
          <cell r="B514" t="str">
            <v>MARTELO DEMOLIDOR ELÉTRICO, COM POTÊNCIA DE 2.000 W, 1.000 IMPACTOS POR MINUTO, PESO DE 30 KG - CHP DIURNO. AF_01/2021</v>
          </cell>
          <cell r="D514">
            <v>102275</v>
          </cell>
          <cell r="E514">
            <v>15.94</v>
          </cell>
        </row>
        <row r="515">
          <cell r="A515">
            <v>5632</v>
          </cell>
          <cell r="B515" t="str">
            <v>ESCAVADEIRA HIDRÁULICA SOBRE ESTEIRAS, CAÇAMBA 0,80 M3, PESO OPERACIONAL 17 T, POTENCIA BRUTA 111 HP - CHI DIURNO. AF_06/2014</v>
          </cell>
          <cell r="D515">
            <v>5632</v>
          </cell>
          <cell r="E515">
            <v>72.22</v>
          </cell>
        </row>
        <row r="516">
          <cell r="A516">
            <v>5679</v>
          </cell>
          <cell r="B516" t="str">
            <v>RETROESCAVADEIRA SOBRE RODAS COM CARREGADEIRA, TRAÇÃO 4X4, POTÊNCIA LÍQ. 88 HP, CAÇAMBA CARREG. CAP. MÍN. 1 M3, CAÇAMBA RETRO CAP. 0,26 M3, PESO OPERACIONAL MÍN. 6.674 KG, PROFUNDIDADE ESCAVAÇÃO MÁX. 4,37 M - CHI DIURNO. AF_06/2014</v>
          </cell>
          <cell r="D516">
            <v>5679</v>
          </cell>
          <cell r="E516">
            <v>43.7</v>
          </cell>
        </row>
        <row r="517">
          <cell r="A517">
            <v>5681</v>
          </cell>
          <cell r="B517" t="str">
            <v>RETROESCAVADEIRA SOBRE RODAS COM CARREGADEIRA, TRAÇÃO 4X2, POTÊNCIA LÍQ. 79 HP, CAÇAMBA CARREG. CAP. MÍN. 1 M3, CAÇAMBA RETRO CAP. 0,20 M3, PESO OPERACIONAL MÍN. 6.570 KG, PROFUNDIDADE ESCAVAÇÃO MÁX. 4,37 M - CHI DIURNO. AF_06/2014</v>
          </cell>
          <cell r="D517">
            <v>5681</v>
          </cell>
          <cell r="E517">
            <v>40.94</v>
          </cell>
        </row>
        <row r="518">
          <cell r="A518">
            <v>5685</v>
          </cell>
          <cell r="B518" t="str">
            <v>ROLO COMPACTADOR VIBRATÓRIO DE UM CILINDRO AÇO LISO, POTÊNCIA 80 HP, PESO OPERACIONAL MÁXIMO 8,1 T, IMPACTO DINÂMICO 16,15 / 9,5 T, LARGURA DE TRABALHO 1,68 M - CHI DIURNO. AF_06/2014</v>
          </cell>
          <cell r="D518">
            <v>5685</v>
          </cell>
          <cell r="E518">
            <v>51.55</v>
          </cell>
        </row>
        <row r="519">
          <cell r="A519">
            <v>5690</v>
          </cell>
          <cell r="B519" t="str">
            <v>GRADE DE DISCO CONTROLE REMOTO REBOCÁVEL, COM 24 DISCOS 24 X 6 MM COM PNEUS PARA TRANSPORTE - CHI DIURNO. AF_06/2014</v>
          </cell>
          <cell r="D519">
            <v>5690</v>
          </cell>
          <cell r="E519">
            <v>4.59</v>
          </cell>
        </row>
        <row r="520">
          <cell r="A520">
            <v>5806</v>
          </cell>
          <cell r="B520" t="str">
            <v>MOTOBOMBA CENTRÍFUGA, MOTOR A GASOLINA, POTÊNCIA 5,42 HP, BOCAIS 1 1/2" X 1", DIÂMETRO ROTOR 143 MM HM/Q = 6 MCA / 16,8 M3/H A 38 MCA / 6,6 M3/H - CHI DIURNO. AF_06/2014</v>
          </cell>
          <cell r="D520">
            <v>5806</v>
          </cell>
          <cell r="E520">
            <v>0.19</v>
          </cell>
        </row>
        <row r="521">
          <cell r="A521">
            <v>5826</v>
          </cell>
          <cell r="B521" t="str">
            <v>CAMINHÃO TOCO, PBT 16.000 KG, CARGA ÚTIL MÁX. 10.685 KG, DIST. ENTRE EIXOS 4,8 M, POTÊNCIA 189 CV, INCLUSIVE CARROCERIA FIXA ABERTA DE MADEIRA P/ TRANSPORTE GERAL DE CARGA SECA, DIMEN. APROX. 2,5 X 7,00 X 0,50 M - CHI DIURNO. AF_06/2014</v>
          </cell>
          <cell r="D521">
            <v>5826</v>
          </cell>
          <cell r="E521">
            <v>33.99</v>
          </cell>
        </row>
        <row r="522">
          <cell r="A522">
            <v>5829</v>
          </cell>
          <cell r="B522" t="str">
            <v>USINA DE CONCRETO FIXA, CAPACIDADE NOMINAL DE 90 A 120 M3/H, SEM SILO - CHI DIURNO. AF_07/2016</v>
          </cell>
          <cell r="D522">
            <v>5829</v>
          </cell>
          <cell r="E522">
            <v>117.22</v>
          </cell>
        </row>
        <row r="523">
          <cell r="A523">
            <v>5837</v>
          </cell>
          <cell r="B523" t="str">
            <v>VIBROACABADORA DE ASFALTO SOBRE ESTEIRAS, LARGURA DE PAVIMENTAÇÃO 1,90 M A 5,30 M, POTÊNCIA 105 HP CAPACIDADE 450 T/H - CHI DIURNO. AF_11/2014</v>
          </cell>
          <cell r="D523">
            <v>5837</v>
          </cell>
          <cell r="E523">
            <v>133.53</v>
          </cell>
        </row>
        <row r="524">
          <cell r="A524">
            <v>5841</v>
          </cell>
          <cell r="B524" t="str">
            <v>VASSOURA MECÂNICA REBOCÁVEL COM ESCOVA CILÍNDRICA, LARGURA ÚTIL DE VARRIMENTO DE 2,44 M - CHI DIURNO. AF_06/2014</v>
          </cell>
          <cell r="D524">
            <v>5841</v>
          </cell>
          <cell r="E524">
            <v>5.28</v>
          </cell>
        </row>
        <row r="525">
          <cell r="A525">
            <v>5845</v>
          </cell>
          <cell r="B525" t="str">
            <v>TRATOR DE PNEUS, POTÊNCIA 122 CV, TRAÇÃO 4X4, PESO COM LASTRO DE 4.510 KG - CHI DIURNO. AF_06/2014</v>
          </cell>
          <cell r="D525">
            <v>5845</v>
          </cell>
          <cell r="E525">
            <v>36.020000000000003</v>
          </cell>
        </row>
        <row r="526">
          <cell r="A526">
            <v>5849</v>
          </cell>
          <cell r="B526" t="str">
            <v>TRATOR DE ESTEIRAS, POTÊNCIA 170 HP, PESO OPERACIONAL 19 T, CAÇAMBA 5,2 M3 - CHI DIURNO. AF_06/2014</v>
          </cell>
          <cell r="D526">
            <v>5849</v>
          </cell>
          <cell r="E526">
            <v>57.19</v>
          </cell>
        </row>
        <row r="527">
          <cell r="A527">
            <v>5853</v>
          </cell>
          <cell r="B527" t="str">
            <v>TRATOR DE ESTEIRAS, POTÊNCIA 150 HP, PESO OPERACIONAL 16,7 T, COM RODA MOTRIZ ELEVADA E LÂMINA 3,18 M3 - CHI DIURNO. AF_06/2014</v>
          </cell>
          <cell r="D527">
            <v>5853</v>
          </cell>
          <cell r="E527">
            <v>57.45</v>
          </cell>
        </row>
        <row r="528">
          <cell r="A528">
            <v>5857</v>
          </cell>
          <cell r="B528" t="str">
            <v>TRATOR DE ESTEIRAS, POTÊNCIA 347 HP, PESO OPERACIONAL 38,5 T, COM LÂMINA 8,70 M3 - CHI DIURNO. AF_06/2014</v>
          </cell>
          <cell r="D528">
            <v>5857</v>
          </cell>
          <cell r="E528">
            <v>153.35</v>
          </cell>
        </row>
        <row r="529">
          <cell r="A529">
            <v>5865</v>
          </cell>
          <cell r="B529" t="str">
            <v>ROLO COMPACTADOR VIBRATÓRIO REBOCÁVEL, CILINDRO DE AÇO LISO, POTÊNCIA DE TRAÇÃO DE 65 CV, PESO 4,7 T, IMPACTO DINÂMICO 18,3 T, LARGURA DE TRABALHO 1,67 M - CHI DIURNO. AF_02/2016</v>
          </cell>
          <cell r="D529">
            <v>5865</v>
          </cell>
          <cell r="E529">
            <v>10.96</v>
          </cell>
        </row>
        <row r="530">
          <cell r="A530">
            <v>5869</v>
          </cell>
          <cell r="B530" t="str">
            <v>ROLO COMPACTADOR VIBRATÓRIO TANDEM AÇO LISO, POTÊNCIA 58 HP, PESO SEM/COM LASTRO 6,5 / 9,4 T, LARGURA DE TRABALHO 1,2 M - CHI DIURNO. AF_06/2014</v>
          </cell>
          <cell r="D530">
            <v>5869</v>
          </cell>
          <cell r="E530">
            <v>59.83</v>
          </cell>
        </row>
        <row r="531">
          <cell r="A531">
            <v>5877</v>
          </cell>
          <cell r="B531" t="str">
            <v>RETROESCAVADEIRA SOBRE RODAS COM CARREGADEIRA, TRAÇÃO 4X4, POTÊNCIA LÍQ. 72 HP, CAÇAMBA CARREG. CAP. MÍN. 0,79 M3, CAÇAMBA RETRO CAP. 0,18 M3, PESO OPERACIONAL MÍN. 7.140 KG, PROFUNDIDADE ESCAVAÇÃO MÁX. 4,50 M - CHI DIURNO. AF_06/2014</v>
          </cell>
          <cell r="D531">
            <v>5877</v>
          </cell>
          <cell r="E531">
            <v>42.82</v>
          </cell>
        </row>
        <row r="532">
          <cell r="A532">
            <v>5881</v>
          </cell>
          <cell r="B532" t="str">
            <v>ROLO COMPACTADOR VIBRATÓRIO PÉ DE CARNEIRO, OPERADO POR CONTROLE REMOTO, POTÊNCIA 12,5 KW, PESO OPERACIONAL 1,675 T, LARGURA DE TRABALHO 0,85 M - CHI DIURNO. AF_02/2016</v>
          </cell>
          <cell r="D532">
            <v>5881</v>
          </cell>
          <cell r="E532">
            <v>64.86</v>
          </cell>
        </row>
        <row r="533">
          <cell r="A533">
            <v>5884</v>
          </cell>
          <cell r="B533" t="str">
            <v>USINA DE LAMA ASFÁLTICA, PROD 30 A 50 T/H, SILO DE AGREGADO 7 M3, RESERVATÓRIOS PARA EMULSÃO E ÁGUA DE 2,3 M3 CADA, MISTURADOR TIPO PUG MILL A SER MONTADO SOBRE CAMINHÃO - CHI DIURNO. AF_10/2014</v>
          </cell>
          <cell r="D533">
            <v>5884</v>
          </cell>
          <cell r="E533">
            <v>41.19</v>
          </cell>
        </row>
        <row r="534">
          <cell r="A534">
            <v>5892</v>
          </cell>
          <cell r="B534" t="str">
            <v>CAMINHÃO TOCO, PESO BRUTO TOTAL 14.300 KG, CARGA ÚTIL MÁXIMA 9590 KG, DISTÂNCIA ENTRE EIXOS 4,76 M, POTÊNCIA 185 CV (NÃO INCLUI CARROCERIA) - CHI DIURNO. AF_06/2014</v>
          </cell>
          <cell r="D534">
            <v>5892</v>
          </cell>
          <cell r="E534">
            <v>35.06</v>
          </cell>
        </row>
        <row r="535">
          <cell r="A535">
            <v>5896</v>
          </cell>
          <cell r="B535" t="str">
            <v>CAMINHÃO TOCO, PESO BRUTO TOTAL 16.000 KG, CARGA ÚTIL MÁXIMA DE 10.685 KG, DISTÂNCIA ENTRE EIXOS 4,80 M, POTÊNCIA 189 CV EXCLUSIVE CARROCERIA - CHI DIURNO. AF_06/2014</v>
          </cell>
          <cell r="D535">
            <v>5896</v>
          </cell>
          <cell r="E535">
            <v>32.07</v>
          </cell>
        </row>
        <row r="536">
          <cell r="A536">
            <v>5903</v>
          </cell>
          <cell r="B536" t="str">
            <v>CAMINHÃO PIPA 10.000 L TRUCADO, PESO BRUTO TOTAL 23.000 KG, CARGA ÚTIL MÁXIMA 15.935 KG, DISTÂNCIA ENTRE EIXOS 4,8 M, POTÊNCIA 230 CV, INCLUSIVE TANQUE DE AÇO PARA TRANSPORTE DE ÁGUA - CHI DIURNO. AF_06/2014</v>
          </cell>
          <cell r="D536">
            <v>5903</v>
          </cell>
          <cell r="E536">
            <v>45.42</v>
          </cell>
        </row>
        <row r="537">
          <cell r="A537">
            <v>5911</v>
          </cell>
          <cell r="B537" t="str">
            <v>ESPARGIDOR DE ASFALTO PRESSURIZADO COM TANQUE DE 2500 L, REBOCÁVEL COM MOTOR A GASOLINA POTÊNCIA 3,4 HP - CHI DIURNO. AF_07/2014</v>
          </cell>
          <cell r="D537">
            <v>5911</v>
          </cell>
          <cell r="E537">
            <v>20.39</v>
          </cell>
        </row>
        <row r="538">
          <cell r="A538">
            <v>5923</v>
          </cell>
          <cell r="B538" t="str">
            <v>GRADE DE DISCO REBOCÁVEL COM 20 DISCOS 24" X 6 MM COM PNEUS PARA TRANSPORTE - CHI DIURNO. AF_06/2014</v>
          </cell>
          <cell r="D538">
            <v>5923</v>
          </cell>
          <cell r="E538">
            <v>3.6</v>
          </cell>
        </row>
        <row r="539">
          <cell r="A539">
            <v>5930</v>
          </cell>
          <cell r="B539" t="str">
            <v>GUINDAUTO HIDRÁULICO, CAPACIDADE MÁXIMA DE CARGA 6200 KG, MOMENTO MÁXIMO DE CARGA 11,7 TM, ALCANCE MÁXIMO HORIZONTAL 9,70 M, INCLUSIVE CAMINHÃO TOCO PBT 16.000 KG, POTÊNCIA DE 189 CV - CHI DIURNO. AF_06/2014</v>
          </cell>
          <cell r="D539">
            <v>5930</v>
          </cell>
          <cell r="E539">
            <v>42.92</v>
          </cell>
        </row>
        <row r="540">
          <cell r="A540">
            <v>5934</v>
          </cell>
          <cell r="B540" t="str">
            <v>MOTONIVELADORA POTÊNCIA BÁSICA LÍQUIDA (PRIMEIRA MARCHA) 125 HP, PESO BRUTO 13032 KG, LARGURA DA LÂMINA DE 3,7 M - CHI DIURNO. AF_06/2014</v>
          </cell>
          <cell r="D540">
            <v>5934</v>
          </cell>
          <cell r="E540">
            <v>67.73</v>
          </cell>
        </row>
        <row r="541">
          <cell r="A541">
            <v>5942</v>
          </cell>
          <cell r="B541" t="str">
            <v>PÁ CARREGADEIRA SOBRE RODAS, POTÊNCIA LÍQUIDA 128 HP, CAPACIDADE DA CAÇAMBA 1,7 A 2,8 M3, PESO OPERACIONAL 11632 KG - CHI DIURNO. AF_06/2014</v>
          </cell>
          <cell r="D541">
            <v>5942</v>
          </cell>
          <cell r="E541">
            <v>54.45</v>
          </cell>
        </row>
        <row r="542">
          <cell r="A542">
            <v>5946</v>
          </cell>
          <cell r="B542" t="str">
            <v>PÁ CARREGADEIRA SOBRE RODAS, POTÊNCIA 197 HP, CAPACIDADE DA CAÇAMBA 2,5 A 3,5 M3, PESO OPERACIONAL 18338 KG - CHI DIURNO. AF_06/2014</v>
          </cell>
          <cell r="D542">
            <v>5946</v>
          </cell>
          <cell r="E542">
            <v>69.23</v>
          </cell>
        </row>
        <row r="543">
          <cell r="A543">
            <v>5952</v>
          </cell>
          <cell r="B543" t="str">
            <v>MARTELETE OU ROMPEDOR PNEUMÁTICO MANUAL, 28 KG, COM SILENCIADOR - CHI DIURNO. AF_07/2016</v>
          </cell>
          <cell r="D543">
            <v>5952</v>
          </cell>
          <cell r="E543">
            <v>14.64</v>
          </cell>
        </row>
        <row r="544">
          <cell r="A544">
            <v>5954</v>
          </cell>
          <cell r="B544" t="str">
            <v>COMPRESSOR DE AR REBOCÁVEL, VAZÃO 189 PCM, PRESSÃO EFETIVA DE TRABALHO 102 PSI, MOTOR DIESEL, POTÊNCIA 63 CV - CHI DIURNO. AF_06/2015</v>
          </cell>
          <cell r="D544">
            <v>5954</v>
          </cell>
          <cell r="E544">
            <v>4.8600000000000003</v>
          </cell>
        </row>
        <row r="545">
          <cell r="A545">
            <v>5961</v>
          </cell>
          <cell r="B545" t="str">
            <v>CAMINHÃO BASCULANTE 6 M3, PESO BRUTO TOTAL 16.000 KG, CARGA ÚTIL MÁXIMA 13.071 KG, DISTÂNCIA ENTRE EIXOS 4,80 M, POTÊNCIA 230 CV INCLUSIVE CAÇAMBA METÁLICA - CHI DIURNO. AF_06/2014</v>
          </cell>
          <cell r="D545">
            <v>5961</v>
          </cell>
          <cell r="E545">
            <v>40.64</v>
          </cell>
        </row>
        <row r="546">
          <cell r="A546">
            <v>6260</v>
          </cell>
          <cell r="B546" t="str">
            <v>CAMINHÃO PIPA 6.000 L, PESO BRUTO TOTAL 13.000 KG, DISTÂNCIA ENTRE EIXOS 4,80 M, POTÊNCIA 189 CV INCLUSIVE TANQUE DE AÇO PARA TRANSPORTE DE ÁGUA, CAPACIDADE 6 M3 - CHI DIURNO. AF_06/2014</v>
          </cell>
          <cell r="D546">
            <v>6260</v>
          </cell>
          <cell r="E546">
            <v>39.03</v>
          </cell>
        </row>
        <row r="547">
          <cell r="A547">
            <v>6880</v>
          </cell>
          <cell r="B547" t="str">
            <v>ROLO COMPACTADOR DE PNEUS ESTÁTICO, PRESSÃO VARIÁVEL, POTÊNCIA 111 HP, PESO SEM/COM LASTRO 9,5 / 26 T, LARGURA DE TRABALHO 1,90 M - CHI DIURNO. AF_07/2014</v>
          </cell>
          <cell r="D547">
            <v>6880</v>
          </cell>
          <cell r="E547">
            <v>72</v>
          </cell>
        </row>
        <row r="548">
          <cell r="A548">
            <v>7031</v>
          </cell>
          <cell r="B548" t="str">
            <v>TANQUE DE ASFALTO ESTACIONÁRIO COM SERPENTINA, CAPACIDADE 30.000 L - CHI DIURNO. AF_06/2014</v>
          </cell>
          <cell r="D548">
            <v>7031</v>
          </cell>
          <cell r="E548">
            <v>6.01</v>
          </cell>
        </row>
        <row r="549">
          <cell r="A549">
            <v>7043</v>
          </cell>
          <cell r="B549" t="str">
            <v>MOTOBOMBA TRASH (PARA ÁGUA SUJA) AUTO ESCORVANTE, MOTOR GASOLINA DE 6,41 HP, DIÂMETROS DE SUCÇÃO X RECALQUE: 3" X 3", HM/Q = 10 MCA / 60 M3/H A 23 MCA / 0 M3/H - CHI DIURNO. AF_10/2014</v>
          </cell>
          <cell r="D549">
            <v>7043</v>
          </cell>
          <cell r="E549">
            <v>0.23</v>
          </cell>
        </row>
        <row r="550">
          <cell r="A550">
            <v>7050</v>
          </cell>
          <cell r="B550" t="str">
            <v>ROLO COMPACTADOR PE DE CARNEIRO VIBRATORIO, POTENCIA 125 HP, PESO OPERACIONAL SEM/COM LASTRO 11,95 / 13,30 T, IMPACTO DINAMICO 38,5 / 22,5 T, LARGURA DE TRABALHO 2,15 M - CHI DIURNO. AF_06/2014</v>
          </cell>
          <cell r="D550">
            <v>7050</v>
          </cell>
          <cell r="E550">
            <v>65.58</v>
          </cell>
        </row>
        <row r="551">
          <cell r="A551">
            <v>67827</v>
          </cell>
          <cell r="B551" t="str">
            <v>CAMINHÃO BASCULANTE 6 M3 TOCO, PESO BRUTO TOTAL 16.000 KG, CARGA ÚTIL MÁXIMA 11.130 KG, DISTÂNCIA ENTRE EIXOS 5,36 M, POTÊNCIA 185 CV, INCLUSIVE CAÇAMBA METÁLICA - CHI DIURNO. AF_06/2014</v>
          </cell>
          <cell r="D551">
            <v>67827</v>
          </cell>
          <cell r="E551">
            <v>39.57</v>
          </cell>
        </row>
        <row r="552">
          <cell r="A552">
            <v>73395</v>
          </cell>
          <cell r="B552" t="str">
            <v>GRUPO GERADOR ESTACIONÁRIO, MOTOR DIESEL POTÊNCIA 170 KVA - CHI DIURNO. AF_02/2016</v>
          </cell>
          <cell r="D552">
            <v>73395</v>
          </cell>
          <cell r="E552">
            <v>6.53</v>
          </cell>
        </row>
        <row r="553">
          <cell r="A553">
            <v>83766</v>
          </cell>
          <cell r="B553" t="str">
            <v>GRUPO DE SOLDAGEM COM GERADOR A DIESEL 60 CV PARA SOLDA ELÉTRICA, SOBRE 04 RODAS, COM MOTOR 4 CILINDROS 600 A - CHI DIURNO. AF_02/2016</v>
          </cell>
          <cell r="D553">
            <v>83766</v>
          </cell>
          <cell r="E553">
            <v>29.4</v>
          </cell>
        </row>
        <row r="554">
          <cell r="A554">
            <v>84013</v>
          </cell>
          <cell r="B554" t="str">
            <v>ESCAVADEIRA HIDRÁULICA SOBRE ESTEIRAS, CAÇAMBA 0,80 M3, PESO OPERACIONAL 17,8 T, POTÊNCIA LÍQUIDA 110 HP - CHI DIURNO. AF_10/2014</v>
          </cell>
          <cell r="D554">
            <v>84013</v>
          </cell>
          <cell r="E554">
            <v>69.77</v>
          </cell>
        </row>
        <row r="555">
          <cell r="A555">
            <v>87446</v>
          </cell>
          <cell r="B555" t="str">
            <v>BETONEIRA CAPACIDADE NOMINAL 400 L, CAPACIDADE DE MISTURA 310 L, MOTOR A DIESEL POTÊNCIA 5,0 HP, SEM CARREGADOR - CHI DIURNO. AF_06/2014</v>
          </cell>
          <cell r="D555">
            <v>87446</v>
          </cell>
          <cell r="E555">
            <v>0.51</v>
          </cell>
        </row>
        <row r="556">
          <cell r="A556">
            <v>88392</v>
          </cell>
          <cell r="B556" t="str">
            <v>MISTURADOR DE ARGAMASSA, EIXO HORIZONTAL, CAPACIDADE DE MISTURA 300 KG, MOTOR ELÉTRICO POTÊNCIA 5 CV - CHI DIURNO. AF_06/2014</v>
          </cell>
          <cell r="D556">
            <v>88392</v>
          </cell>
          <cell r="E556">
            <v>0.99</v>
          </cell>
        </row>
        <row r="557">
          <cell r="A557">
            <v>88398</v>
          </cell>
          <cell r="B557" t="str">
            <v>MISTURADOR DE ARGAMASSA, EIXO HORIZONTAL, CAPACIDADE DE MISTURA 600 KG, MOTOR ELÉTRICO POTÊNCIA 7,5 CV - CHI DIURNO. AF_06/2014</v>
          </cell>
          <cell r="D557">
            <v>88398</v>
          </cell>
          <cell r="E557">
            <v>1.18</v>
          </cell>
        </row>
        <row r="558">
          <cell r="A558">
            <v>88404</v>
          </cell>
          <cell r="B558" t="str">
            <v>MISTURADOR DE ARGAMASSA, EIXO HORIZONTAL, CAPACIDADE DE MISTURA 160 KG, MOTOR ELÉTRICO POTÊNCIA 3 CV - CHI DIURNO. AF_06/2014</v>
          </cell>
          <cell r="D558">
            <v>88404</v>
          </cell>
          <cell r="E558">
            <v>0.95</v>
          </cell>
        </row>
        <row r="559">
          <cell r="A559">
            <v>88430</v>
          </cell>
          <cell r="B559" t="str">
            <v>PROJETOR DE ARGAMASSA, CAPACIDADE DE PROJEÇÃO 1,5 M3/H, ALCANCE DE 30 ATÉ 60 M, MOTOR ELÉTRICO POTÊNCIA 7,5 HP - CHI DIURNO. AF_06/2014</v>
          </cell>
          <cell r="D559">
            <v>88430</v>
          </cell>
          <cell r="E559">
            <v>6.18</v>
          </cell>
        </row>
        <row r="560">
          <cell r="A560">
            <v>88438</v>
          </cell>
          <cell r="B560" t="str">
            <v>PROJETOR DE ARGAMASSA, CAPACIDADE DE PROJEÇÃO 2 M3/H, ALCANCE ATÉ 50 M, MOTOR ELÉTRICO POTÊNCIA 7,5 HP - CHI DIURNO. AF_06/2014</v>
          </cell>
          <cell r="D560">
            <v>88438</v>
          </cell>
          <cell r="E560">
            <v>8.1999999999999993</v>
          </cell>
        </row>
        <row r="561">
          <cell r="A561">
            <v>88831</v>
          </cell>
          <cell r="B561" t="str">
            <v>BETONEIRA CAPACIDADE NOMINAL DE 400 L, CAPACIDADE DE MISTURA 280 L, MOTOR ELÉTRICO TRIFÁSICO POTÊNCIA DE 2 CV, SEM CARREGADOR - CHI DIURNO. AF_10/2014</v>
          </cell>
          <cell r="D561">
            <v>88831</v>
          </cell>
          <cell r="E561">
            <v>0.37</v>
          </cell>
        </row>
        <row r="562">
          <cell r="A562">
            <v>88844</v>
          </cell>
          <cell r="B562" t="str">
            <v>TRATOR DE ESTEIRAS, POTÊNCIA 125 HP, PESO OPERACIONAL 12,9 T, COM LÂMINA 2,7 M3 - CHI DIURNO. AF_10/2014</v>
          </cell>
          <cell r="D562">
            <v>88844</v>
          </cell>
          <cell r="E562">
            <v>49.34</v>
          </cell>
        </row>
        <row r="563">
          <cell r="A563">
            <v>88908</v>
          </cell>
          <cell r="B563" t="str">
            <v>ESCAVADEIRA HIDRÁULICA SOBRE ESTEIRAS, CAÇAMBA 1,20 M3, PESO OPERACIONAL 21 T, POTÊNCIA BRUTA 155 HP - CHI DIURNO. AF_06/2014</v>
          </cell>
          <cell r="D563">
            <v>88908</v>
          </cell>
          <cell r="E563">
            <v>78.23</v>
          </cell>
        </row>
        <row r="564">
          <cell r="A564">
            <v>89022</v>
          </cell>
          <cell r="B564" t="str">
            <v>BOMBA SUBMERSÍVEL ELÉTRICA TRIFÁSICA, POTÊNCIA 2,96 HP, Ø ROTOR 144 MM SEMI-ABERTO, BOCAL DE SAÍDA Ø 2, HM/Q = 2 MCA / 38,8 M3/H A 28 MCA / 5 M3/H - CHI DIURNO. AF_06/2014</v>
          </cell>
          <cell r="D564">
            <v>89022</v>
          </cell>
          <cell r="E564">
            <v>0.31</v>
          </cell>
        </row>
        <row r="565">
          <cell r="A565">
            <v>89027</v>
          </cell>
          <cell r="B565" t="str">
            <v>TANQUE DE ASFALTO ESTACIONÁRIO COM MAÇARICO, CAPACIDADE 20.000 L - CHI DIURNO. AF_06/2014</v>
          </cell>
          <cell r="D565">
            <v>89027</v>
          </cell>
          <cell r="E565">
            <v>4.87</v>
          </cell>
        </row>
        <row r="566">
          <cell r="A566">
            <v>89031</v>
          </cell>
          <cell r="B566" t="str">
            <v>TRATOR DE ESTEIRAS, POTÊNCIA 100 HP, PESO OPERACIONAL 9,4 T, COM LÂMINA 2,19 M3 - CHI DIURNO. AF_06/2014</v>
          </cell>
          <cell r="D566">
            <v>89031</v>
          </cell>
          <cell r="E566">
            <v>47.82</v>
          </cell>
        </row>
        <row r="567">
          <cell r="A567">
            <v>89036</v>
          </cell>
          <cell r="B567" t="str">
            <v>TRATOR DE PNEUS, POTÊNCIA 85 CV, TRAÇÃO 4X4, PESO COM LASTRO DE 4.675 KG - CHI DIURNO. AF_06/2014</v>
          </cell>
          <cell r="D567">
            <v>89036</v>
          </cell>
          <cell r="E567">
            <v>30.49</v>
          </cell>
        </row>
        <row r="568">
          <cell r="A568">
            <v>89218</v>
          </cell>
          <cell r="B568" t="str">
            <v>BATE-ESTACAS POR GRAVIDADE, POTÊNCIA DE 160 HP, PESO DO MARTELO ATÉ 3 TONELADAS - CHI DIURNO. AF_11/2014</v>
          </cell>
          <cell r="D568">
            <v>89218</v>
          </cell>
          <cell r="E568">
            <v>63.79</v>
          </cell>
        </row>
        <row r="569">
          <cell r="A569">
            <v>89226</v>
          </cell>
          <cell r="B569" t="str">
            <v>BETONEIRA CAPACIDADE NOMINAL DE 600 L, CAPACIDADE DE MISTURA 360 L, MOTOR ELÉTRICO TRIFÁSICO POTÊNCIA DE 4 CV, SEM CARREGADOR - CHI DIURNO. AF_11/2014</v>
          </cell>
          <cell r="D569">
            <v>89226</v>
          </cell>
          <cell r="E569">
            <v>1.53</v>
          </cell>
        </row>
        <row r="570">
          <cell r="A570">
            <v>89235</v>
          </cell>
          <cell r="B570" t="str">
            <v>FRESADORA DE ASFALTO A FRIO SOBRE RODAS, LARGURA FRESAGEM DE 1,0 M, POTÊNCIA 208 HP - CHI DIURNO. AF_11/2014</v>
          </cell>
          <cell r="D570">
            <v>89235</v>
          </cell>
          <cell r="E570">
            <v>176.16</v>
          </cell>
        </row>
        <row r="571">
          <cell r="A571">
            <v>89243</v>
          </cell>
          <cell r="B571" t="str">
            <v>FRESADORA DE ASFALTO A FRIO SOBRE RODAS, LARGURA FRESAGEM DE 2,0 M, POTÊNCIA 550 HP - CHI DIURNO. AF_11/2014</v>
          </cell>
          <cell r="D571">
            <v>89243</v>
          </cell>
          <cell r="E571">
            <v>387.28</v>
          </cell>
        </row>
        <row r="572">
          <cell r="A572">
            <v>89251</v>
          </cell>
          <cell r="B572" t="str">
            <v>RECICLADORA DE ASFALTO A FRIO SOBRE RODAS, LARGURA FRESAGEM DE 2,0 M, POTÊNCIA 422 HP - CHI DIURNO. AF_11/2014</v>
          </cell>
          <cell r="D572">
            <v>89251</v>
          </cell>
          <cell r="E572">
            <v>338.89</v>
          </cell>
        </row>
        <row r="573">
          <cell r="A573">
            <v>89258</v>
          </cell>
          <cell r="B573" t="str">
            <v>VIBROACABADORA DE ASFALTO SOBRE ESTEIRAS, LARGURA DE PAVIMENTAÇÃO 2,13 M A 4,55 M, POTÊNCIA 100 HP, CAPACIDADE 400 T/H - CHI DIURNO. AF_11/2014</v>
          </cell>
          <cell r="D573">
            <v>89258</v>
          </cell>
          <cell r="E573">
            <v>112.69</v>
          </cell>
        </row>
        <row r="574">
          <cell r="A574">
            <v>89273</v>
          </cell>
          <cell r="B574" t="str">
            <v>GUINDASTE HIDRÁULICO AUTOPROPELIDO, COM LANÇA TELESCÓPICA 28,80 M, CAPACIDADE MÁXIMA 30 T, POTÊNCIA 97 KW, TRAÇÃO 4 X 4 - CHI DIURNO. AF_11/2014</v>
          </cell>
          <cell r="D574">
            <v>89273</v>
          </cell>
          <cell r="E574">
            <v>74.97</v>
          </cell>
        </row>
        <row r="575">
          <cell r="A575">
            <v>89279</v>
          </cell>
          <cell r="B575" t="str">
            <v>BETONEIRA CAPACIDADE NOMINAL DE 600 L, CAPACIDADE DE MISTURA 440 L, MOTOR A DIESEL POTÊNCIA 10 HP, COM CARREGADOR - CHI DIURNO. AF_11/2014</v>
          </cell>
          <cell r="D575">
            <v>89279</v>
          </cell>
          <cell r="E575">
            <v>1.86</v>
          </cell>
        </row>
        <row r="576">
          <cell r="A576">
            <v>89877</v>
          </cell>
          <cell r="B576" t="str">
            <v>CAMINHÃO BASCULANTE 14 M3, COM CAVALO MECÂNICO DE CAPACIDADE MÁXIMA DE TRAÇÃO COMBINADO DE 36000 KG, POTÊNCIA 286 CV, INCLUSIVE SEMIREBOQUE COM CAÇAMBA METÁLICA - CHI DIURNO. AF_12/2014</v>
          </cell>
          <cell r="D576">
            <v>89877</v>
          </cell>
          <cell r="E576">
            <v>55.07</v>
          </cell>
        </row>
        <row r="577">
          <cell r="A577">
            <v>89884</v>
          </cell>
          <cell r="B577" t="str">
            <v>CAMINHÃO BASCULANTE 18 M3, COM CAVALO MECÂNICO DE CAPACIDADE MÁXIMA DE TRAÇÃO COMBINADO DE 45000 KG, POTÊNCIA 330 CV, INCLUSIVE SEMIREBOQUE COM CAÇAMBA METÁLICA - CHI DIURNO. AF_12/2014</v>
          </cell>
          <cell r="D577">
            <v>89884</v>
          </cell>
          <cell r="E577">
            <v>58.09</v>
          </cell>
        </row>
        <row r="578">
          <cell r="A578">
            <v>90587</v>
          </cell>
          <cell r="B578" t="str">
            <v>VIBRADOR DE IMERSÃO, DIÂMETRO DE PONTEIRA 45MM, MOTOR ELÉTRICO TRIFÁSICO POTÊNCIA DE 2 CV - CHI DIURNO. AF_06/2015</v>
          </cell>
          <cell r="D578">
            <v>90587</v>
          </cell>
          <cell r="E578">
            <v>0.49</v>
          </cell>
        </row>
        <row r="579">
          <cell r="A579">
            <v>90626</v>
          </cell>
          <cell r="B579" t="str">
            <v>PERFURATRIZ MANUAL, TORQUE MÁXIMO 83 N.M, POTÊNCIA 5 CV, COM DIÂMETRO MÁXIMO 4" - CHI DIURNO. AF_06/2015</v>
          </cell>
          <cell r="D579">
            <v>90626</v>
          </cell>
          <cell r="E579">
            <v>2.4700000000000002</v>
          </cell>
        </row>
        <row r="580">
          <cell r="A580">
            <v>90632</v>
          </cell>
          <cell r="B580" t="str">
            <v>PERFURATRIZ SOBRE ESTEIRA, TORQUE MÁXIMO 600 KGF, PESO MÉDIO 1000 KG, POTÊNCIA 20 HP, DIÂMETRO MÁXIMO 10" - CHI DIURNO. AF_06/2015</v>
          </cell>
          <cell r="D580">
            <v>90632</v>
          </cell>
          <cell r="E580">
            <v>69.67</v>
          </cell>
        </row>
        <row r="581">
          <cell r="A581">
            <v>90638</v>
          </cell>
          <cell r="B581" t="str">
            <v>MISTURADOR DUPLO HORIZONTAL DE ALTA TURBULÊNCIA, CAPACIDADE / VOLUME 2 X 500 LITROS, MOTORES ELÉTRICOS MÍNIMO 5 CV CADA, PARA NATA CIMENTO, ARGAMASSA E OUTROS - CHI DIURNO. AF_06/2015</v>
          </cell>
          <cell r="D581">
            <v>90638</v>
          </cell>
          <cell r="E581">
            <v>4.75</v>
          </cell>
        </row>
        <row r="582">
          <cell r="A582">
            <v>90644</v>
          </cell>
          <cell r="B582" t="str">
            <v>BOMBA TRIPLEX, PARA INJEÇÃO DE NATA DE CIMENTO, VAZÃO MÁXIMA DE 100 LITROS/MINUTO, PRESSÃO MÁXIMA DE 70 BAR - CHI DIURNO. AF_06/2015</v>
          </cell>
          <cell r="D582">
            <v>90644</v>
          </cell>
          <cell r="E582">
            <v>7.1</v>
          </cell>
        </row>
        <row r="583">
          <cell r="A583">
            <v>90651</v>
          </cell>
          <cell r="B583" t="str">
            <v>BOMBA CENTRÍFUGA MONOESTÁGIO COM MOTOR ELÉTRICO MONOFÁSICO, POTÊNCIA 15 HP, DIÂMETRO DO ROTOR 173 MM, HM/Q = 30 MCA / 90 M3/H A 45 MCA / 55 M3/H - CHI DIURNO. AF_06/2015</v>
          </cell>
          <cell r="D583">
            <v>90651</v>
          </cell>
          <cell r="E583">
            <v>0.67</v>
          </cell>
        </row>
        <row r="584">
          <cell r="A584">
            <v>90657</v>
          </cell>
          <cell r="B584" t="str">
            <v>BOMBA DE PROJEÇÃO DE CONCRETO SECO, POTÊNCIA 10 CV, VAZÃO 3 M3/H - CHI DIURNO. AF_06/2015</v>
          </cell>
          <cell r="D584">
            <v>90657</v>
          </cell>
          <cell r="E584">
            <v>4.62</v>
          </cell>
        </row>
        <row r="585">
          <cell r="A585">
            <v>90663</v>
          </cell>
          <cell r="B585" t="str">
            <v>BOMBA DE PROJEÇÃO DE CONCRETO SECO, POTÊNCIA 10 CV, VAZÃO 6 M3/H - CHI DIURNO. AF_06/2015</v>
          </cell>
          <cell r="D585">
            <v>90663</v>
          </cell>
          <cell r="E585">
            <v>4.95</v>
          </cell>
        </row>
        <row r="586">
          <cell r="A586">
            <v>90669</v>
          </cell>
          <cell r="B586" t="str">
            <v>PROJETOR PNEUMÁTICO DE ARGAMASSA PARA CHAPISCO E REBOCO COM RECIPIENTE ACOPLADO, TIPO CANEQUINHA, COM COMPRESSOR DE AR REBOCÁVEL VAZÃO 89 PCM E MOTOR DIESEL DE 20 CV - CHI DIURNO. AF_06/2015</v>
          </cell>
          <cell r="D586">
            <v>90669</v>
          </cell>
          <cell r="E586">
            <v>6.52</v>
          </cell>
        </row>
        <row r="587">
          <cell r="A587">
            <v>90675</v>
          </cell>
          <cell r="B587" t="str">
            <v>PERFURATRIZ COM TORRE METÁLICA PARA EXECUÇÃO DE ESTACA HÉLICE CONTÍNUA, PROFUNDIDADE MÁXIMA DE 30 M, DIÂMETRO MÁXIMO DE 800 MM, POTÊNCIA INSTALADA DE 268 HP, MESA ROTATIVA COM TORQUE MÁXIMO DE 170 KNM - CHI DIURNO. AF_06/2015</v>
          </cell>
          <cell r="D587">
            <v>90675</v>
          </cell>
          <cell r="E587">
            <v>265.47000000000003</v>
          </cell>
        </row>
        <row r="588">
          <cell r="A588">
            <v>90681</v>
          </cell>
          <cell r="B588" t="str">
            <v>PERFURATRIZ HIDRÁULICA SOBRE CAMINHÃO COM TRADO CURTO ACOPLADO, PROFUNDIDADE MÁXIMA DE 20 M, DIÂMETRO MÁXIMO DE 1500 MM, POTÊNCIA INSTALADA DE 137 HP, MESA ROTATIVA COM TORQUE MÁXIMO DE 30 KNM - CHI DIURNO. AF_06/2015</v>
          </cell>
          <cell r="D588">
            <v>90681</v>
          </cell>
          <cell r="E588">
            <v>142.79</v>
          </cell>
        </row>
        <row r="589">
          <cell r="A589">
            <v>90687</v>
          </cell>
          <cell r="B589" t="str">
            <v>MANIPULADOR TELESCÓPICO, POTÊNCIA DE 85 HP, CAPACIDADE DE CARGA DE 3.500 KG, ALTURA MÁXIMA DE ELEVAÇÃO DE 12,3 M - CHI DIURNO. AF_06/2015</v>
          </cell>
          <cell r="D589">
            <v>90687</v>
          </cell>
          <cell r="E589">
            <v>52.61</v>
          </cell>
        </row>
        <row r="590">
          <cell r="A590">
            <v>90693</v>
          </cell>
          <cell r="B590" t="str">
            <v>MINICARREGADEIRA SOBRE RODAS, POTÊNCIA LÍQUIDA DE 47 HP, CAPACIDADE NOMINAL DE OPERAÇÃO DE 646 KG - CHI DIURNO. AF_06/2015</v>
          </cell>
          <cell r="D590">
            <v>90693</v>
          </cell>
          <cell r="E590">
            <v>36.5</v>
          </cell>
        </row>
        <row r="591">
          <cell r="A591">
            <v>90965</v>
          </cell>
          <cell r="B591" t="str">
            <v>COMPRESSOR DE AR REBOCÁVEL, VAZÃO 89 PCM, PRESSÃO EFETIVA DE TRABALHO 102 PSI, MOTOR DIESEL, POTÊNCIA 20 CV - CHI DIURNO. AF_06/2015</v>
          </cell>
          <cell r="D591">
            <v>90965</v>
          </cell>
          <cell r="E591">
            <v>6.49</v>
          </cell>
        </row>
        <row r="592">
          <cell r="A592">
            <v>90973</v>
          </cell>
          <cell r="B592" t="str">
            <v>COMPRESSOR DE AR REBOCAVEL, VAZÃO 250 PCM, PRESSAO DE TRABALHO 102 PSI, MOTOR A DIESEL POTÊNCIA 81 CV - CHI DIURNO. AF_06/2015</v>
          </cell>
          <cell r="D592">
            <v>90973</v>
          </cell>
          <cell r="E592">
            <v>6.51</v>
          </cell>
        </row>
        <row r="593">
          <cell r="A593">
            <v>90982</v>
          </cell>
          <cell r="B593" t="str">
            <v>COMPRESSOR DE AR REBOCÁVEL, VAZÃO 748 PCM, PRESSÃO EFETIVA DE TRABALHO 102 PSI, MOTOR DIESEL, POTÊNCIA 210 CV - CHI DIURNO. AF_06/2015</v>
          </cell>
          <cell r="D593">
            <v>90982</v>
          </cell>
          <cell r="E593">
            <v>16.54</v>
          </cell>
        </row>
        <row r="594">
          <cell r="A594">
            <v>91001</v>
          </cell>
          <cell r="B594" t="str">
            <v>COMPRESSOR DE AR REBOCAVEL, VAZÃO 400 PCM, PRESSAO DE TRABALHO 102 PSI, MOTOR A DIESEL POTÊNCIA 110 CV - CHI DIURNO. AF_06/2015</v>
          </cell>
          <cell r="D594">
            <v>91001</v>
          </cell>
          <cell r="E594">
            <v>7.72</v>
          </cell>
        </row>
        <row r="595">
          <cell r="A595">
            <v>91032</v>
          </cell>
          <cell r="B595" t="str">
            <v>CAMINHÃO TRUCADO (C/ TERCEIRO EIXO) ELETRÔNICO - POTÊNCIA 231CV - PBT = 22000KG - DIST. ENTRE EIXOS 5170 MM - INCLUI CARROCERIA FIXA ABERTA DE MADEIRA - CHI DIURNO. AF_06/2015</v>
          </cell>
          <cell r="D595">
            <v>91032</v>
          </cell>
          <cell r="E595">
            <v>41.1</v>
          </cell>
        </row>
        <row r="596">
          <cell r="A596">
            <v>91278</v>
          </cell>
          <cell r="B596" t="str">
            <v>PLACA VIBRATÓRIA REVERSÍVEL COM MOTOR 4 TEMPOS A GASOLINA, FORÇA CENTRÍFUGA DE 25 KN (2500 KGF), POTÊNCIA 5,5 CV - CHI DIURNO. AF_08/2015</v>
          </cell>
          <cell r="D596">
            <v>91278</v>
          </cell>
          <cell r="E596">
            <v>0.61</v>
          </cell>
        </row>
        <row r="597">
          <cell r="A597">
            <v>91285</v>
          </cell>
          <cell r="B597" t="str">
            <v>CORTADORA DE PISO COM MOTOR 4 TEMPOS A GASOLINA, POTÊNCIA DE 13 HP, COM DISCO DE CORTE DIAMANTADO SEGMENTADO PARA CONCRETO, DIÂMETRO DE 350 MM, FURO DE 1" (14 X 1") - CHI DIURNO. AF_08/2015</v>
          </cell>
          <cell r="D597">
            <v>91285</v>
          </cell>
          <cell r="E597">
            <v>1.1000000000000001</v>
          </cell>
        </row>
        <row r="598">
          <cell r="A598">
            <v>91387</v>
          </cell>
          <cell r="B598" t="str">
            <v>CAMINHÃO BASCULANTE 10 M3, TRUCADO CABINE SIMPLES, PESO BRUTO TOTAL 23.000 KG, CARGA ÚTIL MÁXIMA 15.935 KG, DISTÂNCIA ENTRE EIXOS 4,80 M, POTÊNCIA 230 CV INCLUSIVE CAÇAMBA METÁLICA - CHI DIURNO. AF_06/2014</v>
          </cell>
          <cell r="D598">
            <v>91387</v>
          </cell>
          <cell r="E598">
            <v>44.24</v>
          </cell>
        </row>
        <row r="599">
          <cell r="A599">
            <v>91395</v>
          </cell>
          <cell r="B599" t="str">
            <v>CAMINHÃO TOCO, PBT 14.300 KG, CARGA ÚTIL MÁX. 9.710 KG, DIST. ENTRE EIXOS 3,56 M, POTÊNCIA 185 CV, INCLUSIVE CARROCERIA FIXA ABERTA DE MADEIRA P/ TRANSPORTE GERAL DE CARGA SECA, DIMEN. APROX. 2,50 X 6,50 X 0,50 M - CHI DIURNO. AF_06/2014</v>
          </cell>
          <cell r="D599">
            <v>91395</v>
          </cell>
          <cell r="E599">
            <v>36.85</v>
          </cell>
        </row>
        <row r="600">
          <cell r="A600">
            <v>91486</v>
          </cell>
          <cell r="B600" t="str">
            <v>ESPARGIDOR DE ASFALTO PRESSURIZADO, TANQUE 6 M3 COM ISOLAÇÃO TÉRMICA, AQUECIDO COM 2 MAÇARICOS, COM BARRA ESPARGIDORA 3,60 M, MONTADO SOBRE CAMINHÃO  TOCO, PBT 14.300 KG, POTÊNCIA 185 CV - CHI DIURNO. AF_08/2015</v>
          </cell>
          <cell r="D600">
            <v>91486</v>
          </cell>
          <cell r="E600">
            <v>44.46</v>
          </cell>
        </row>
        <row r="601">
          <cell r="A601">
            <v>91534</v>
          </cell>
          <cell r="B601" t="str">
            <v>COMPACTADOR DE SOLOS DE PERCUSSÃO (SOQUETE) COM MOTOR A GASOLINA 4 TEMPOS, POTÊNCIA 4 CV - CHI DIURNO. AF_08/2015</v>
          </cell>
          <cell r="D601">
            <v>91534</v>
          </cell>
          <cell r="E601">
            <v>16.14</v>
          </cell>
        </row>
        <row r="602">
          <cell r="A602">
            <v>91635</v>
          </cell>
          <cell r="B602" t="str">
            <v>GUINDAUTO HIDRÁULICO, CAPACIDADE MÁXIMA DE CARGA 6500 KG, MOMENTO MÁXIMO DE CARGA 5,8 TM, ALCANCE MÁXIMO HORIZONTAL 7,60 M, INCLUSIVE CAMINHÃO TOCO PBT 9.700 KG, POTÊNCIA DE 160 CV - CHI DIURNO. AF_08/2015</v>
          </cell>
          <cell r="D602">
            <v>91635</v>
          </cell>
          <cell r="E602">
            <v>40.42</v>
          </cell>
        </row>
        <row r="603">
          <cell r="A603">
            <v>91646</v>
          </cell>
          <cell r="B603" t="str">
            <v>CAMINHÃO DE TRANSPORTE DE MATERIAL ASFÁLTICO 30.000 L, COM CAVALO MECÂNICO DE CAPACIDADE MÁXIMA DE TRAÇÃO COMBINADO DE 66.000 KG, POTÊNCIA 360 CV, INCLUSIVE TANQUE DE ASFALTO COM SERPENTINA - CHI DIURNO. AF_08/2015</v>
          </cell>
          <cell r="D603">
            <v>91646</v>
          </cell>
          <cell r="E603">
            <v>60.61</v>
          </cell>
        </row>
        <row r="604">
          <cell r="A604">
            <v>91693</v>
          </cell>
          <cell r="B604" t="str">
            <v>SERRA CIRCULAR DE BANCADA COM MOTOR ELÉTRICO POTÊNCIA DE 5HP, COM COIFA PARA DISCO 10" - CHI DIURNO. AF_08/2015</v>
          </cell>
          <cell r="D604">
            <v>91693</v>
          </cell>
          <cell r="E604">
            <v>15.36</v>
          </cell>
        </row>
        <row r="605">
          <cell r="A605">
            <v>92044</v>
          </cell>
          <cell r="B605" t="str">
            <v>DISTRIBUIDOR DE AGREGADOS REBOCAVEL, CAPACIDADE 1,9 M³, LARGURA DE TRABALHO 3,66 M - CHI DIURNO. AF_11/2015</v>
          </cell>
          <cell r="D605">
            <v>92044</v>
          </cell>
          <cell r="E605">
            <v>6.52</v>
          </cell>
        </row>
        <row r="606">
          <cell r="A606">
            <v>92107</v>
          </cell>
          <cell r="B606" t="str">
            <v>CAMINHÃO PARA EQUIPAMENTO DE LIMPEZA A SUCÇÃO COM CAMINHÃO TRUCADO DE PESO BRUTO TOTAL 23000 KG, CARGA ÚTIL MÁXIMA 15935 KG, DISTÂNCIA ENTRE EIXOS 4,80 M, POTÊNCIA 230 CV, INCLUSIVE LIMPADORA A SUCÇÃO, TANQUE 12000 L - CHI DIURNO. AF_11/2015</v>
          </cell>
          <cell r="D606">
            <v>92107</v>
          </cell>
          <cell r="E606">
            <v>54.78</v>
          </cell>
        </row>
        <row r="607">
          <cell r="A607">
            <v>92113</v>
          </cell>
          <cell r="B607" t="str">
            <v>PENEIRA ROTATIVA COM MOTOR ELÉTRICO TRIFÁSICO DE 2 CV, CILINDRO DE 1 M X 0,60 M, COM FUROS DE 3,17 MM - CHI DIURNO. AF_11/2015</v>
          </cell>
          <cell r="D607">
            <v>92113</v>
          </cell>
          <cell r="E607">
            <v>1.1000000000000001</v>
          </cell>
        </row>
        <row r="608">
          <cell r="A608">
            <v>92119</v>
          </cell>
          <cell r="B608" t="str">
            <v>DOSADOR DE AREIA, CAPACIDADE DE 26 LITROS - CHI DIURNO. AF_11/2015</v>
          </cell>
          <cell r="D608">
            <v>92119</v>
          </cell>
          <cell r="E608">
            <v>0.12</v>
          </cell>
        </row>
        <row r="609">
          <cell r="A609">
            <v>92139</v>
          </cell>
          <cell r="B609" t="str">
            <v>CAMINHONETE COM MOTOR A DIESEL, POTÊNCIA 180 CV, CABINE DUPLA, 4X4 - CHI DIURNO. AF_11/2015</v>
          </cell>
          <cell r="D609">
            <v>92139</v>
          </cell>
          <cell r="E609">
            <v>29.89</v>
          </cell>
        </row>
        <row r="610">
          <cell r="A610">
            <v>92146</v>
          </cell>
          <cell r="B610" t="str">
            <v>CAMINHONETE CABINE SIMPLES COM MOTOR 1.6 FLEX, CÂMBIO MANUAL, POTÊNCIA 101/104 CV, 2 PORTAS - CHI DIURNO. AF_11/2015</v>
          </cell>
          <cell r="D610">
            <v>92146</v>
          </cell>
          <cell r="E610">
            <v>20.56</v>
          </cell>
        </row>
        <row r="611">
          <cell r="A611">
            <v>92243</v>
          </cell>
          <cell r="B611" t="str">
            <v>CAMINHÃO DE TRANSPORTE DE MATERIAL ASFÁLTICO 20.000 L, COM CAVALO MECÂNICO DE CAPACIDADE MÁXIMA DE TRAÇÃO COMBINADO DE 45.000 KG, POTÊNCIA 330 CV, INCLUSIVE TANQUE DE ASFALTO COM MAÇARICO - CHI DIURNO. AF_12/2015</v>
          </cell>
          <cell r="D611">
            <v>92243</v>
          </cell>
          <cell r="E611">
            <v>49.76</v>
          </cell>
        </row>
        <row r="612">
          <cell r="A612">
            <v>92717</v>
          </cell>
          <cell r="B612" t="str">
            <v>APARELHO PARA CORTE E SOLDA OXI-ACETILENO SOBRE RODAS, INCLUSIVE CILINDROS E MAÇARICOS - CHI DIURNO. AF_12/2015</v>
          </cell>
          <cell r="D612">
            <v>92717</v>
          </cell>
          <cell r="E612">
            <v>0.28999999999999998</v>
          </cell>
        </row>
        <row r="613">
          <cell r="A613">
            <v>92961</v>
          </cell>
          <cell r="B613" t="str">
            <v>MÁQUINA EXTRUSORA DE CONCRETO PARA GUIAS E SARJETAS, MOTOR A DIESEL, POTÊNCIA 14 CV - CHI DIURNO. AF_12/2015</v>
          </cell>
          <cell r="D613">
            <v>92961</v>
          </cell>
          <cell r="E613">
            <v>5.04</v>
          </cell>
        </row>
        <row r="614">
          <cell r="A614">
            <v>92967</v>
          </cell>
          <cell r="B614" t="str">
            <v>MARTELO PERFURADOR PNEUMÁTICO MANUAL, HASTE 25 X 75 MM, 21 KG - CHI DIURNO. AF_12/2015</v>
          </cell>
          <cell r="D614">
            <v>92967</v>
          </cell>
          <cell r="E614">
            <v>14.7</v>
          </cell>
        </row>
        <row r="615">
          <cell r="A615">
            <v>93225</v>
          </cell>
          <cell r="B615" t="str">
            <v>PERFURATRIZ COM TORRE METÁLICA PARA EXECUÇÃO DE ESTACA HÉLICE CONTÍNUA, PROFUNDIDADE MÁXIMA DE 32 M, DIÂMETRO MÁXIMO DE 1000 MM, POTÊNCIA INSTALADA DE 350 HP, MESA ROTATIVA COM TORQUE MÁXIMO DE 263 KNM - CHI DIURNO. AF_01/2016</v>
          </cell>
          <cell r="D615">
            <v>93225</v>
          </cell>
          <cell r="E615">
            <v>404.35</v>
          </cell>
        </row>
        <row r="616">
          <cell r="A616">
            <v>93234</v>
          </cell>
          <cell r="B616" t="str">
            <v>BETONEIRA CAPACIDADE NOMINAL 400 L, CAPACIDADE DE MISTURA 310 L, MOTOR A GASOLINA POTÊNCIA 5,5 HP, SEM CARREGADOR - CHI DIURNO. AF_02/2016</v>
          </cell>
          <cell r="D616">
            <v>93234</v>
          </cell>
          <cell r="E616">
            <v>0.47</v>
          </cell>
        </row>
        <row r="617">
          <cell r="A617">
            <v>93244</v>
          </cell>
          <cell r="B617" t="str">
            <v>ROLO COMPACTADOR VIBRATÓRIO PÉ DE CARNEIRO PARA SOLOS, POTÊNCIA 80 HP, PESO OPERACIONAL SEM/COM LASTRO 7,4 / 8,8 T, LARGURA DE TRABALHO 1,68 M - CHI DIURNO. AF_02/2016</v>
          </cell>
          <cell r="D617">
            <v>93244</v>
          </cell>
          <cell r="E617">
            <v>52.99</v>
          </cell>
        </row>
        <row r="618">
          <cell r="A618">
            <v>93274</v>
          </cell>
          <cell r="B618" t="str">
            <v>GRUA ASCENSIONAL, LANÇA DE 30 M, CAPACIDADE DE 1,0 T A 30 M, ALTURA ATÉ 39 M - CHI DIURNO. AF_03/2016</v>
          </cell>
          <cell r="D618">
            <v>93274</v>
          </cell>
          <cell r="E618">
            <v>61.35</v>
          </cell>
        </row>
        <row r="619">
          <cell r="A619">
            <v>93282</v>
          </cell>
          <cell r="B619" t="str">
            <v>GUINCHO ELÉTRICO DE COLUNA, CAPACIDADE 400 KG, COM MOTO FREIO, MOTOR TRIFÁSICO DE 1,25 CV - CHI DIURNO. AF_03/2016</v>
          </cell>
          <cell r="D619">
            <v>93282</v>
          </cell>
          <cell r="E619">
            <v>15</v>
          </cell>
        </row>
        <row r="620">
          <cell r="A620">
            <v>93288</v>
          </cell>
          <cell r="B620" t="str">
            <v>GUINDASTE HIDRÁULICO AUTOPROPELIDO, COM LANÇA TELESCÓPICA 40 M, CAPACIDADE MÁXIMA 60 T, POTÊNCIA 260 KW - CHI DIURNO. AF_03/2016</v>
          </cell>
          <cell r="D620">
            <v>93288</v>
          </cell>
          <cell r="E620">
            <v>130.63999999999999</v>
          </cell>
        </row>
        <row r="621">
          <cell r="A621">
            <v>93403</v>
          </cell>
          <cell r="B621" t="str">
            <v>GUINDAUTO HIDRÁULICO, CAPACIDADE MÁXIMA DE CARGA 3300 KG, MOMENTO MÁXIMO DE CARGA 5,8 TM, ALCANCE MÁXIMO HORIZONTAL 7,60 M, INCLUSIVE CAMINHÃO TOCO PBT 16.000 KG, POTÊNCIA DE 189 CV - CHI DIURNO. AF_03/2016</v>
          </cell>
          <cell r="D621">
            <v>93403</v>
          </cell>
          <cell r="E621">
            <v>40.42</v>
          </cell>
        </row>
        <row r="622">
          <cell r="A622">
            <v>93409</v>
          </cell>
          <cell r="B622" t="str">
            <v>MÁQUINA JATO DE PRESSAO PORTÁTIL, CAMARA DE 1 SAIDA, CAPACIDADE 280 L, DIAMETRO 670 MM, BICO DE JATO CURTO VENTURI DE 5/16'' , MANGUEIRA DE 1'' COM COMPRESSOR DE AR REBOCÁVEL 189 PCM E MOTOR DIESEL 63 CV - CHI DIURNO. AF_03/2016</v>
          </cell>
          <cell r="D622">
            <v>93409</v>
          </cell>
          <cell r="E622">
            <v>23.99</v>
          </cell>
        </row>
        <row r="623">
          <cell r="A623">
            <v>93416</v>
          </cell>
          <cell r="B623" t="str">
            <v>GERADOR PORTÁTIL MONOFÁSICO, POTÊNCIA 5500 VA, MOTOR A GASOLINA, POTÊNCIA DO MOTOR 13 CV - CHI DIURNO. AF_03/2016</v>
          </cell>
          <cell r="D623">
            <v>93416</v>
          </cell>
          <cell r="E623">
            <v>0.3</v>
          </cell>
        </row>
        <row r="624">
          <cell r="A624">
            <v>93422</v>
          </cell>
          <cell r="B624" t="str">
            <v>GRUPO GERADOR REBOCÁVEL, POTÊNCIA 66 KVA, MOTOR A DIESEL - CHI DIURNO. AF_03/2016</v>
          </cell>
          <cell r="D624">
            <v>93422</v>
          </cell>
          <cell r="E624">
            <v>4.1100000000000003</v>
          </cell>
        </row>
        <row r="625">
          <cell r="A625">
            <v>93428</v>
          </cell>
          <cell r="B625" t="str">
            <v>GRUPO GERADOR ESTACIONÁRIO, POTÊNCIA 150 KVA, MOTOR A DIESEL- CHI DIURNO. AF_03/2016</v>
          </cell>
          <cell r="D625">
            <v>93428</v>
          </cell>
          <cell r="E625">
            <v>5.81</v>
          </cell>
        </row>
        <row r="626">
          <cell r="A626">
            <v>93434</v>
          </cell>
          <cell r="B626" t="str">
            <v>USINA DE MISTURA ASFÁLTICA À QUENTE, TIPO CONTRA FLUXO, PROD 40 A 80 TON/HORA - CHI DIURNO. AF_03/2016</v>
          </cell>
          <cell r="D626">
            <v>93434</v>
          </cell>
          <cell r="E626">
            <v>207.86</v>
          </cell>
        </row>
        <row r="627">
          <cell r="A627">
            <v>93440</v>
          </cell>
          <cell r="B627" t="str">
            <v>USINA DE ASFALTO À FRIO, CAPACIDADE DE 40 A 60 TON/HORA, ELÉTRICA POTÊNCIA 30 CV - CHI DIURNO. AF_03/2016</v>
          </cell>
          <cell r="D627">
            <v>93440</v>
          </cell>
          <cell r="E627">
            <v>87.26</v>
          </cell>
        </row>
        <row r="628">
          <cell r="A628">
            <v>95122</v>
          </cell>
          <cell r="B628" t="str">
            <v>USINA MISTURADORA DE SOLOS, CAPACIDADE DE 200 A 500 TON/H, POTENCIA 75KW - CHI DIURNO. AF_07/2016</v>
          </cell>
          <cell r="D628">
            <v>95122</v>
          </cell>
          <cell r="E628">
            <v>153.99</v>
          </cell>
        </row>
        <row r="629">
          <cell r="A629">
            <v>95128</v>
          </cell>
          <cell r="B629" t="str">
            <v>DISTRIBUIDOR DE AGREGADOS AUTOPROPELIDO, CAP 3 M3, A DIESEL, POTÊNCIA 176CV - CHI DIURNO. AF_07/2016</v>
          </cell>
          <cell r="D629">
            <v>95128</v>
          </cell>
          <cell r="E629">
            <v>34.1</v>
          </cell>
        </row>
        <row r="630">
          <cell r="A630">
            <v>95140</v>
          </cell>
          <cell r="B630" t="str">
            <v>TALHA MANUAL DE CORRENTE, CAPACIDADE DE 2 TON. COM ELEVAÇÃO DE 3 M - CHI DIURNO. AF_07/2016</v>
          </cell>
          <cell r="D630">
            <v>95140</v>
          </cell>
          <cell r="E630">
            <v>0.03</v>
          </cell>
        </row>
        <row r="631">
          <cell r="A631">
            <v>95213</v>
          </cell>
          <cell r="B631" t="str">
            <v>GRUA ASCENCIONAL, LANÇA DE 42 M, CAPACIDADE DE 1,5 T A 30 M, ALTURA ATÉ 39 M - CHI DIURNO. AF_08/2016</v>
          </cell>
          <cell r="D631">
            <v>95213</v>
          </cell>
          <cell r="E631">
            <v>67.56</v>
          </cell>
        </row>
        <row r="632">
          <cell r="A632">
            <v>95259</v>
          </cell>
          <cell r="B632" t="str">
            <v>MARTELO DEMOLIDOR PNEUMÁTICO MANUAL, 32 KG - CHI DIURNO. AF_09/2016</v>
          </cell>
          <cell r="D632">
            <v>95259</v>
          </cell>
          <cell r="E632">
            <v>14.43</v>
          </cell>
        </row>
        <row r="633">
          <cell r="A633">
            <v>95265</v>
          </cell>
          <cell r="B633" t="str">
            <v>COMPACTADOR DE SOLOS DE PERCUSÃO (SOQUETE) COM MOTOR A GASOLINA, POTÊNCIA 3 CV - CHI DIURNO. AF_09/2016</v>
          </cell>
          <cell r="D633">
            <v>95265</v>
          </cell>
          <cell r="E633">
            <v>0.81</v>
          </cell>
        </row>
        <row r="634">
          <cell r="A634">
            <v>95271</v>
          </cell>
          <cell r="B634" t="str">
            <v>RÉGUA VIBRATÓRIA DUPLA PARA CONCRETO, PESO DE 60KG, COMPRIMENTO 4 M, COM MOTOR A GASOLINA, POTÊNCIA 5,5 HP - CHI DIURNO. AF_09/2016</v>
          </cell>
          <cell r="D634">
            <v>95271</v>
          </cell>
          <cell r="E634">
            <v>0.48</v>
          </cell>
        </row>
        <row r="635">
          <cell r="A635">
            <v>95277</v>
          </cell>
          <cell r="B635" t="str">
            <v>POLIDORA DE PISO (POLITRIZ), PESO DE 100KG, DIÂMETRO 450 MM, MOTOR ELÉTRICO, POTÊNCIA 4 HP - CHI DIURNO. AF_09/2016</v>
          </cell>
          <cell r="D635">
            <v>95277</v>
          </cell>
          <cell r="E635">
            <v>0.48</v>
          </cell>
        </row>
        <row r="636">
          <cell r="A636">
            <v>95283</v>
          </cell>
          <cell r="B636" t="str">
            <v>DESEMPENADEIRA DE CONCRETO, PESO DE 75KG, 4 PÁS, MOTOR A GASOLINA, POTÊNCIA 5,5 HP - CHI DIURNO. AF_09/2016</v>
          </cell>
          <cell r="D636">
            <v>95283</v>
          </cell>
          <cell r="E636">
            <v>0.56999999999999995</v>
          </cell>
        </row>
        <row r="637">
          <cell r="A637">
            <v>95621</v>
          </cell>
          <cell r="B637" t="str">
            <v>PERFURATRIZ PNEUMATICA MANUAL DE PESO MEDIO, MARTELETE, 18KG, COMPRIMENTO MÁXIMO DE CURSO DE 6 M, DIAMETRO DO PISTAO DE 5,5 CM - CHI DIURNO. AF_11/2016</v>
          </cell>
          <cell r="D637">
            <v>95621</v>
          </cell>
          <cell r="E637">
            <v>14.14</v>
          </cell>
        </row>
        <row r="638">
          <cell r="A638">
            <v>95632</v>
          </cell>
          <cell r="B638" t="str">
            <v>ROLO COMPACTADOR VIBRATORIO TANDEM, ACO LISO, POTENCIA 125 HP, PESO SEM/COM LASTRO 10,20/11,65 T, LARGURA DE TRABALHO 1,73 M - CHI DIURNO. AF_11/2016</v>
          </cell>
          <cell r="D638">
            <v>95632</v>
          </cell>
          <cell r="E638">
            <v>69.56</v>
          </cell>
        </row>
        <row r="639">
          <cell r="A639">
            <v>95703</v>
          </cell>
          <cell r="B639" t="str">
            <v>PERFURATRIZ MANUAL, TORQUE MAXIMO 55 KGF.M, POTENCIA 5 CV, COM DIAMETRO MAXIMO 8 1/2" - CHI DIURNO. AF_11/2016</v>
          </cell>
          <cell r="D639">
            <v>95703</v>
          </cell>
          <cell r="E639">
            <v>20.73</v>
          </cell>
        </row>
        <row r="640">
          <cell r="A640">
            <v>95709</v>
          </cell>
          <cell r="B640" t="str">
            <v>PERFURATRIZ SOBRE ESTEIRA, TORQUE MÁXIMO 600 KGF, POTÊNCIA ENTRE 50 E 60 HP, DIÂMETRO MÁXIMO 10 - CHI DIURNO. AF_11/2016</v>
          </cell>
          <cell r="D640">
            <v>95709</v>
          </cell>
          <cell r="E640">
            <v>67.41</v>
          </cell>
        </row>
        <row r="641">
          <cell r="A641">
            <v>95715</v>
          </cell>
          <cell r="B641" t="str">
            <v>ESCAVADEIRA HIDRAULICA SOBRE ESTEIRA, COM GARRA GIRATORIA DE MANDIBULAS, PESO OPERACIONAL ENTRE 22,00 E 25,50 TON, POTENCIA LIQUIDA ENTRE 150 E 160 HP - CHI DIURNO. AF_11/2016</v>
          </cell>
          <cell r="D641">
            <v>95715</v>
          </cell>
          <cell r="E641">
            <v>81.430000000000007</v>
          </cell>
        </row>
        <row r="642">
          <cell r="A642">
            <v>95721</v>
          </cell>
          <cell r="B642" t="str">
            <v>ESCAVADEIRA HIDRAULICA SOBRE ESTEIRA, EQUIPADA COM CLAMSHELL, COM CAPACIDADE DA CAÇAMBA ENTRE 1,20 E 1,50 M3, PESO OPERACIONAL ENTRE 20,00 E 22,00 TON, POTENCIA LIQUIDA ENTRE 150 E 160 HP - CHI DIURNO. AF_11/2016</v>
          </cell>
          <cell r="D642">
            <v>95721</v>
          </cell>
          <cell r="E642">
            <v>79.09</v>
          </cell>
        </row>
        <row r="643">
          <cell r="A643">
            <v>95873</v>
          </cell>
          <cell r="B643" t="str">
            <v>GRUPO GERADOR COM CARENAGEM, MOTOR DIESEL POTÊNCIA STANDART ENTRE 250 E 260 KVA - CHI DIURNO. AF_12/2016</v>
          </cell>
          <cell r="D643">
            <v>95873</v>
          </cell>
          <cell r="E643">
            <v>9.31</v>
          </cell>
        </row>
        <row r="644">
          <cell r="A644">
            <v>96014</v>
          </cell>
          <cell r="B644" t="str">
            <v>TRATOR DE PNEUS COM POTÊNCIA DE 122 CV, TRAÇÃO 4X4, COM VASSOURA MECÂNICA ACOPLADA - CHI DIURNO. AF_02/2017</v>
          </cell>
          <cell r="D644">
            <v>96014</v>
          </cell>
          <cell r="E644">
            <v>41.06</v>
          </cell>
        </row>
        <row r="645">
          <cell r="A645">
            <v>96021</v>
          </cell>
          <cell r="B645" t="str">
            <v>TRATOR DE PNEUS COM POTÊNCIA DE 122 CV, TRAÇÃO 4X4, COM GRADE DE DISCOS ACOPLADA - CHI DIURNO. AF_02/2017</v>
          </cell>
          <cell r="D645">
            <v>96021</v>
          </cell>
          <cell r="E645">
            <v>40.78</v>
          </cell>
        </row>
        <row r="646">
          <cell r="A646">
            <v>96029</v>
          </cell>
          <cell r="B646" t="str">
            <v>TRATOR DE PNEUS COM POTÊNCIA DE 85 CV, TRAÇÃO 4X4, COM GRADE DE DISCOS ACOPLADA - CHI DIURNO. AF_02/2017</v>
          </cell>
          <cell r="D646">
            <v>96029</v>
          </cell>
          <cell r="E646">
            <v>35.25</v>
          </cell>
        </row>
        <row r="647">
          <cell r="A647">
            <v>96036</v>
          </cell>
          <cell r="B647" t="str">
            <v>CAMINHÃO BASCULANTE 10 M3, TRUCADO, POTÊNCIA 230 CV, INCLUSIVE CAÇAMBA METÁLICA, COM DISTRIBUIDOR DE AGREGADOS ACOPLADO - CHI DIURNO. AF_02/2017</v>
          </cell>
          <cell r="D647">
            <v>96036</v>
          </cell>
          <cell r="E647">
            <v>49.04</v>
          </cell>
        </row>
        <row r="648">
          <cell r="A648">
            <v>96155</v>
          </cell>
          <cell r="B648" t="str">
            <v>TRATOR DE PNEUS COM POTÊNCIA DE 85 CV, TRAÇÃO 4X4, COM VASSOURA MECÂNICA ACOPLADA - CHI DIURNO. AF_02/2017</v>
          </cell>
          <cell r="D648">
            <v>96155</v>
          </cell>
          <cell r="E648">
            <v>35.53</v>
          </cell>
        </row>
        <row r="649">
          <cell r="A649">
            <v>96156</v>
          </cell>
          <cell r="B649" t="str">
            <v>MINICARREGADEIRA SOBRE RODAS POTENCIA 47HP CAPACIDADE OPERACAO 646 KG, COM VASSOURA MECÂNICA ACOPLADA - CHI DIURNO. AF_03/2017</v>
          </cell>
          <cell r="D649">
            <v>96156</v>
          </cell>
          <cell r="E649">
            <v>43.82</v>
          </cell>
        </row>
        <row r="650">
          <cell r="A650">
            <v>96159</v>
          </cell>
          <cell r="B650" t="str">
            <v>MÁQUINA DEMARCADORA DE FAIXA DE TRÁFEGO À FRIO, AUTOPROPELIDA, POTÊNCIA 38 HP - CHI DIURNO. AF_07/2016</v>
          </cell>
          <cell r="D650">
            <v>96159</v>
          </cell>
          <cell r="E650">
            <v>47.4</v>
          </cell>
        </row>
        <row r="651">
          <cell r="A651">
            <v>96246</v>
          </cell>
          <cell r="B651" t="str">
            <v>MINIESCAVADEIRA SOBRE ESTEIRAS, POTENCIA LIQUIDA DE *30* HP, PESO OPERACIONAL DE *3.500* KG - CHI DIURNO. AF_04/2017</v>
          </cell>
          <cell r="D651">
            <v>96246</v>
          </cell>
          <cell r="E651">
            <v>41</v>
          </cell>
        </row>
        <row r="652">
          <cell r="A652">
            <v>96464</v>
          </cell>
          <cell r="B652" t="str">
            <v>ROLO COMPACTADOR DE PNEUS, ESTATICO, PRESSAO VARIAVEL, POTENCIA 110 HP, PESO SEM/COM LASTRO 10,8/27 T, LARGURA DE ROLAGEM 2,30 M - CHI DIURNO. AF_06/2017</v>
          </cell>
          <cell r="D652">
            <v>96464</v>
          </cell>
          <cell r="E652">
            <v>75.5</v>
          </cell>
        </row>
        <row r="653">
          <cell r="A653">
            <v>98765</v>
          </cell>
          <cell r="B653" t="str">
            <v>INVERSOR DE SOLDA MONOFÁSICO DE 160 A, POTÊNCIA DE 5400 W, TENSÃO DE 220 V, PARA SOLDA COM ELETRODOS DE 2,0 A 4,0 MM E PROCESSO TIG - CHI DIURNO. AF_06/2018</v>
          </cell>
          <cell r="D653">
            <v>98765</v>
          </cell>
          <cell r="E653">
            <v>0.11</v>
          </cell>
        </row>
        <row r="654">
          <cell r="A654">
            <v>99834</v>
          </cell>
          <cell r="B654" t="str">
            <v>LAVADORA DE ALTA PRESSAO (LAVA-JATO) PARA AGUA FRIA, PRESSAO DE OPERACAO ENTRE 1400 E 1900 LIB/POL2, VAZAO MAXIMA ENTRE 400 E 700 L/H - CHI DIURNO. AF_04/2019</v>
          </cell>
          <cell r="D654">
            <v>99834</v>
          </cell>
          <cell r="E654">
            <v>0.26</v>
          </cell>
        </row>
        <row r="655">
          <cell r="A655">
            <v>100642</v>
          </cell>
          <cell r="B655" t="str">
            <v>USINA DE MISTURA ASFÁLTICA À QUENTE, TIPO CONTRA FLUXO, PROD 100 A 140 TON/HORA - CHI DIURNO. AF_12/2019</v>
          </cell>
          <cell r="D655">
            <v>100642</v>
          </cell>
          <cell r="E655">
            <v>172.93</v>
          </cell>
        </row>
        <row r="656">
          <cell r="A656">
            <v>100648</v>
          </cell>
          <cell r="B656" t="str">
            <v>USINA DE ASFALTO, TIPO GRAVIMÉTRICA, PROD 150 TON/HORA - CHI DIURNO. AF_12/2019</v>
          </cell>
          <cell r="D656">
            <v>100648</v>
          </cell>
          <cell r="E656">
            <v>429.02</v>
          </cell>
        </row>
        <row r="657">
          <cell r="A657">
            <v>102274</v>
          </cell>
          <cell r="B657" t="str">
            <v>MARTELO DEMOLIDOR ELÉTRICO, COM POTÊNCIA DE 2.000 W, 1.000 IMPACTOS POR MINUTO, PESO DE 30 KG -  CHI DIURNO. AF_01/2021</v>
          </cell>
          <cell r="D657">
            <v>102274</v>
          </cell>
          <cell r="E657">
            <v>13.59</v>
          </cell>
        </row>
        <row r="658">
          <cell r="A658">
            <v>5089</v>
          </cell>
          <cell r="B658" t="str">
            <v>ROLO COMPACTADOR VIBRATÓRIO PÉ DE CARNEIRO PARA SOLOS, POTÊNCIA 80 HP, PESO OPERACIONAL SEM/COM LASTRO 7,4 / 8,8 T, LARGURA DE TRABALHO 1,68 M - MANUTENÇÃO. AF_02/2016</v>
          </cell>
          <cell r="D658">
            <v>5089</v>
          </cell>
          <cell r="E658">
            <v>41.52</v>
          </cell>
        </row>
        <row r="659">
          <cell r="A659">
            <v>5627</v>
          </cell>
          <cell r="B659" t="str">
            <v>ESCAVADEIRA HIDRÁULICA SOBRE ESTEIRAS, CAÇAMBA 0,80 M3, PESO OPERACIONAL 17 T, POTENCIA BRUTA 111 HP - DEPRECIAÇÃO. AF_06/2014</v>
          </cell>
          <cell r="D659">
            <v>5627</v>
          </cell>
          <cell r="E659">
            <v>47.04</v>
          </cell>
        </row>
        <row r="660">
          <cell r="A660">
            <v>5628</v>
          </cell>
          <cell r="B660" t="str">
            <v>ESCAVADEIRA HIDRÁULICA SOBRE ESTEIRAS, CAÇAMBA 0,80 M3, PESO OPERACIONAL 17 T, POTENCIA BRUTA 111 HP - JUROS. AF_06/2014</v>
          </cell>
          <cell r="D660">
            <v>5628</v>
          </cell>
          <cell r="E660">
            <v>6.38</v>
          </cell>
        </row>
        <row r="661">
          <cell r="A661">
            <v>5629</v>
          </cell>
          <cell r="B661" t="str">
            <v>ESCAVADEIRA HIDRÁULICA SOBRE ESTEIRAS, CAÇAMBA 0,80 M3, PESO OPERACIONAL 17 T, POTENCIA BRUTA 111 HP - MANUTENÇÃO. AF_06/2014</v>
          </cell>
          <cell r="D661">
            <v>5629</v>
          </cell>
          <cell r="E661">
            <v>58.8</v>
          </cell>
        </row>
        <row r="662">
          <cell r="A662">
            <v>5630</v>
          </cell>
          <cell r="B662" t="str">
            <v>ESCAVADEIRA HIDRÁULICA SOBRE ESTEIRAS, CAÇAMBA 0,80 M3, PESO OPERACIONAL 17 T, POTENCIA BRUTA 111 HP - MATERIAIS NA OPERAÇÃO. AF_06/2014</v>
          </cell>
          <cell r="D662">
            <v>5630</v>
          </cell>
          <cell r="E662">
            <v>70.22</v>
          </cell>
        </row>
        <row r="663">
          <cell r="A663">
            <v>5658</v>
          </cell>
          <cell r="B663" t="str">
            <v>GRADE DE DISCO CONTROLE REMOTO REBOCÁVEL, COM 24 DISCOS 24 X 6 MM COM PNEUS PARA TRANSPORTE - MANUTENÇÃO. AF_06/2014</v>
          </cell>
          <cell r="D663">
            <v>5658</v>
          </cell>
          <cell r="E663">
            <v>2.8</v>
          </cell>
        </row>
        <row r="664">
          <cell r="A664">
            <v>5664</v>
          </cell>
          <cell r="B664" t="str">
            <v>RETROESCAVADEIRA SOBRE RODAS COM CARREGADEIRA, TRAÇÃO 4X4, POTÊNCIA LÍQ. 88 HP, CAÇAMBA CARREG. CAP. MÍN. 1 M3, CAÇAMBA RETRO CAP. 0,26 M3, PESO OPERACIONAL MÍN. 6.674 KG, PROFUNDIDADE ESCAVAÇÃO MÁX. 4,37 M - MANUTENÇÃO. AF_06/2014</v>
          </cell>
          <cell r="D664">
            <v>5664</v>
          </cell>
          <cell r="E664">
            <v>27.41</v>
          </cell>
        </row>
        <row r="665">
          <cell r="A665">
            <v>5667</v>
          </cell>
          <cell r="B665" t="str">
            <v>RETROESCAVADEIRA SOBRE RODAS COM CARREGADEIRA, TRAÇÃO 4X2, POTÊNCIA LÍQ. 79 HP, CAÇAMBA CARREG. CAP. MÍN. 1 M3, CAÇAMBA RETRO CAP. 0,20 M3, PESO OPERACIONAL MÍN. 6.570 KG, PROFUNDIDADE ESCAVAÇÃO MÁX. 4,37 M - MANUTENÇÃO. AF_06/2014</v>
          </cell>
          <cell r="D665">
            <v>5667</v>
          </cell>
          <cell r="E665">
            <v>24.38</v>
          </cell>
        </row>
        <row r="666">
          <cell r="A666">
            <v>5668</v>
          </cell>
          <cell r="B666" t="str">
            <v>RETROESCAVADEIRA SOBRE RODAS COM CARREGADEIRA, TRAÇÃO 4X2, POTÊNCIA LÍQ. 79 HP, CAÇAMBA CARREG. CAP. MÍN. 1 M3, CAÇAMBA RETRO CAP. 0,20 M3, PESO OPERACIONAL MÍN. 6.570 KG, PROFUNDIDADE ESCAVAÇÃO MÁX. 4,37 M - MATERIAIS NA OPERAÇÃO. AF_06/2014</v>
          </cell>
          <cell r="D666">
            <v>5668</v>
          </cell>
          <cell r="E666">
            <v>49.94</v>
          </cell>
        </row>
        <row r="667">
          <cell r="A667">
            <v>5674</v>
          </cell>
          <cell r="B667" t="str">
            <v>ROLO COMPACTADOR VIBRATÓRIO DE UM CILINDRO AÇO LISO, POTÊNCIA 80 HP, PESO OPERACIONAL MÁXIMO 8,1 T, IMPACTO DINÂMICO 16,15 / 9,5 T, LARGURA DE TRABALHO 1,68 M - MANUTENÇÃO. AF_06/2014</v>
          </cell>
          <cell r="D667">
            <v>5674</v>
          </cell>
          <cell r="E667">
            <v>39.93</v>
          </cell>
        </row>
        <row r="668">
          <cell r="A668">
            <v>5692</v>
          </cell>
          <cell r="B668" t="str">
            <v>MOTOBOMBA CENTRÍFUGA, MOTOR A GASOLINA, POTÊNCIA 5,42 HP, BOCAIS 1 1/2" X 1", DIÂMETRO ROTOR 143 MM HM/Q = 6 MCA / 16,8 M3/H A 38 MCA / 6,6 M3/H - MANUTENÇÃO. AF_06/2014</v>
          </cell>
          <cell r="D668">
            <v>5692</v>
          </cell>
          <cell r="E668">
            <v>0.18</v>
          </cell>
        </row>
        <row r="669">
          <cell r="A669">
            <v>5693</v>
          </cell>
          <cell r="B669" t="str">
            <v>MOTOBOMBA CENTRÍFUGA, MOTOR A GASOLINA, POTÊNCIA 5,42 HP, BOCAIS 1 1/2" X 1", DIÂMETRO ROTOR 143 MM HM/Q = 6 MCA / 16,8 M3/H A 38 MCA / 6,6 M3/H - MATERIAIS NA OPERAÇÃO. AF_06/2014</v>
          </cell>
          <cell r="D669">
            <v>5693</v>
          </cell>
          <cell r="E669">
            <v>23.35</v>
          </cell>
        </row>
        <row r="670">
          <cell r="A670">
            <v>5695</v>
          </cell>
          <cell r="B670" t="str">
            <v>CAMINHÃO BASCULANTE 6 M3, PESO BRUTO TOTAL 16.000 KG, CARGA ÚTIL MÁXIMA 13.071 KG, DISTÂNCIA ENTRE EIXOS 4,80 M, POTÊNCIA 230 CV INCLUSIVE CAÇAMBA METÁLICA - MANUTENÇÃO. AF_06/2014</v>
          </cell>
          <cell r="D670">
            <v>5695</v>
          </cell>
          <cell r="E670">
            <v>41.88</v>
          </cell>
        </row>
        <row r="671">
          <cell r="A671">
            <v>5703</v>
          </cell>
          <cell r="B671" t="str">
            <v>USINA DE CONCRETO FIXA, CAPACIDADE NOMINAL DE 90 A 120 M3/H, SEM SILO - MATERIAIS NA OPERAÇÃO. AF_07/2016</v>
          </cell>
          <cell r="D671">
            <v>5703</v>
          </cell>
          <cell r="E671">
            <v>20.23</v>
          </cell>
        </row>
        <row r="672">
          <cell r="A672">
            <v>5705</v>
          </cell>
          <cell r="B672" t="str">
            <v>CAMINHÃO TOCO, PBT 16.000 KG, CARGA ÚTIL MÁX. 10.685 KG, DIST. ENTRE EIXOS 4,8 M, POTÊNCIA 189 CV, INCLUSIVE CARROCERIA FIXA ABERTA DE MADEIRA P/ TRANSPORTE GERAL DE CARGA SECA, DIMEN. APROX. 2,5 X 7,00 X 0,50 M - MANUTENÇÃO. AF_06/2014</v>
          </cell>
          <cell r="D672">
            <v>5705</v>
          </cell>
          <cell r="E672">
            <v>25.19</v>
          </cell>
        </row>
        <row r="673">
          <cell r="A673">
            <v>5707</v>
          </cell>
          <cell r="B673" t="str">
            <v>USINA MISTURADORA DE SOLOS, CAPACIDADE DE 200 A 500 TON/H, POTENCIA 75KW - MANUTENÇÃO. AF_07/2016</v>
          </cell>
          <cell r="D673">
            <v>5707</v>
          </cell>
          <cell r="E673">
            <v>69.760000000000005</v>
          </cell>
        </row>
        <row r="674">
          <cell r="A674">
            <v>5710</v>
          </cell>
          <cell r="B674" t="str">
            <v>VIBROACABADORA DE ASFALTO SOBRE ESTEIRAS, LARGURA DE PAVIMENTAÇÃO 1,90 M A 5,30 M, POTÊNCIA 105 HP CAPACIDADE 450 T/H - MANUTENÇÃO. AF_11/2014</v>
          </cell>
          <cell r="D674">
            <v>5710</v>
          </cell>
          <cell r="E674">
            <v>157.19999999999999</v>
          </cell>
        </row>
        <row r="675">
          <cell r="A675">
            <v>5711</v>
          </cell>
          <cell r="B675" t="str">
            <v>VIBROACABADORA DE ASFALTO SOBRE ESTEIRAS, LARGURA DE PAVIMENTAÇÃO 1,90 M A 5,30 M, POTÊNCIA 105 HP CAPACIDADE 450 T/H - MATERIAIS NA OPERAÇÃO. AF_11/2014</v>
          </cell>
          <cell r="D675">
            <v>5711</v>
          </cell>
          <cell r="E675">
            <v>97.01</v>
          </cell>
        </row>
        <row r="676">
          <cell r="A676">
            <v>5714</v>
          </cell>
          <cell r="B676" t="str">
            <v>TRATOR DE PNEUS, POTÊNCIA 85 CV, TRAÇÃO 4X4, PESO COM LASTRO DE 4.675 KG - MANUTENÇÃO. AF_06/2014</v>
          </cell>
          <cell r="D676">
            <v>5714</v>
          </cell>
          <cell r="E676">
            <v>14.57</v>
          </cell>
        </row>
        <row r="677">
          <cell r="A677">
            <v>5715</v>
          </cell>
          <cell r="B677" t="str">
            <v>TRATOR DE PNEUS, POTÊNCIA 85 CV, TRAÇÃO 4X4, PESO COM LASTRO DE 4.675 KG - MATERIAIS NA OPERAÇÃO. AF_06/2014</v>
          </cell>
          <cell r="D677">
            <v>5715</v>
          </cell>
          <cell r="E677">
            <v>73.41</v>
          </cell>
        </row>
        <row r="678">
          <cell r="A678">
            <v>5718</v>
          </cell>
          <cell r="B678" t="str">
            <v>TRATOR DE ESTEIRAS, POTÊNCIA 170 HP, PESO OPERACIONAL 19 T, CAÇAMBA 5,2 M3 - MATERIAIS NA OPERAÇÃO. AF_06/2014</v>
          </cell>
          <cell r="D678">
            <v>5718</v>
          </cell>
          <cell r="E678">
            <v>115.79</v>
          </cell>
        </row>
        <row r="679">
          <cell r="A679">
            <v>5721</v>
          </cell>
          <cell r="B679" t="str">
            <v>TRATOR DE ESTEIRAS, POTÊNCIA 150 HP, PESO OPERACIONAL 16,7 T, COM RODA MOTRIZ ELEVADA E LÂMINA 3,18 M3 - MATERIAIS NA OPERAÇÃO. AF_06/2014</v>
          </cell>
          <cell r="D679">
            <v>5721</v>
          </cell>
          <cell r="E679">
            <v>102.16</v>
          </cell>
        </row>
        <row r="680">
          <cell r="A680">
            <v>5722</v>
          </cell>
          <cell r="B680" t="str">
            <v>TRATOR DE ESTEIRAS, POTÊNCIA 347 HP, PESO OPERACIONAL 38,5 T, COM LÂMINA 8,70 M3 - MATERIAIS NA OPERAÇÃO. AF_06/2014</v>
          </cell>
          <cell r="D680">
            <v>5722</v>
          </cell>
          <cell r="E680">
            <v>236.28</v>
          </cell>
        </row>
        <row r="681">
          <cell r="A681">
            <v>5724</v>
          </cell>
          <cell r="B681" t="str">
            <v>TRATOR DE ESTEIRAS, POTÊNCIA 100 HP, PESO OPERACIONAL 9,4 T, COM LÂMINA 2,19 M3 - MANUTENÇÃO. AF_06/2014</v>
          </cell>
          <cell r="D681">
            <v>5724</v>
          </cell>
          <cell r="E681">
            <v>47.43</v>
          </cell>
        </row>
        <row r="682">
          <cell r="A682">
            <v>5727</v>
          </cell>
          <cell r="B682" t="str">
            <v>ROLO COMPACTADOR VIBRATÓRIO REBOCÁVEL, CILINDRO DE AÇO LISO, POTÊNCIA DE TRAÇÃO DE 65 CV, PESO 4,7 T, IMPACTO DINÂMICO 18,3 T, LARGURA DE TRABALHO 1,67 M - MANUTENÇÃO. AF_02/2016</v>
          </cell>
          <cell r="D682">
            <v>5727</v>
          </cell>
          <cell r="E682">
            <v>12.05</v>
          </cell>
        </row>
        <row r="683">
          <cell r="A683">
            <v>5729</v>
          </cell>
          <cell r="B683" t="str">
            <v>ROLO COMPACTADOR VIBRATÓRIO TANDEM AÇO LISO, POTÊNCIA 58 HP, PESO SEM/COM LASTRO 6,5 / 9,4 T, LARGURA DE TRABALHO 1,2 M - MANUTENÇÃO. AF_06/2014</v>
          </cell>
          <cell r="D683">
            <v>5729</v>
          </cell>
          <cell r="E683">
            <v>49.03</v>
          </cell>
        </row>
        <row r="684">
          <cell r="A684">
            <v>5730</v>
          </cell>
          <cell r="B684" t="str">
            <v>ROLO COMPACTADOR VIBRATÓRIO TANDEM AÇO LISO, POTÊNCIA 58 HP, PESO SEM/COM LASTRO 6,5 / 9,4 T, LARGURA DE TRABALHO 1,2 M - MATERIAIS NA OPERAÇÃO. AF_06/2014</v>
          </cell>
          <cell r="D684">
            <v>5730</v>
          </cell>
          <cell r="E684">
            <v>44.53</v>
          </cell>
        </row>
        <row r="685">
          <cell r="A685">
            <v>5735</v>
          </cell>
          <cell r="B685" t="str">
            <v>RETROESCAVADEIRA SOBRE RODAS COM CARREGADEIRA, TRAÇÃO 4X4, POTÊNCIA LÍQ. 72 HP, CAÇAMBA CARREG. CAP. MÍN. 0,79 M3, CAÇAMBA RETRO CAP. 0,18 M3, PESO OPERACIONAL MÍN. 7.140 KG, PROFUNDIDADE ESCAVAÇÃO MÁX. 4,50 M - MANUTENÇÃO. AF_06/2014</v>
          </cell>
          <cell r="D685">
            <v>5735</v>
          </cell>
          <cell r="E685">
            <v>26.44</v>
          </cell>
        </row>
        <row r="686">
          <cell r="A686">
            <v>5736</v>
          </cell>
          <cell r="B686" t="str">
            <v>RETROESCAVADEIRA SOBRE RODAS COM CARREGADEIRA, TRAÇÃO 4X4, POTÊNCIA LÍQ. 72 HP, CAÇAMBA CARREG. CAP. MÍN. 0,79 M3, CAÇAMBA RETRO CAP. 0,18 M3, PESO OPERACIONAL MÍN. 7.140 KG, PROFUNDIDADE ESCAVAÇÃO MÁX. 4,50 M - MATERIAIS NA OPERAÇÃO. AF_06/2014</v>
          </cell>
          <cell r="D686">
            <v>5736</v>
          </cell>
          <cell r="E686">
            <v>45.5</v>
          </cell>
        </row>
        <row r="687">
          <cell r="A687">
            <v>5738</v>
          </cell>
          <cell r="B687" t="str">
            <v>ROLO COMPACTADOR VIBRATÓRIO PÉ DE CARNEIRO, OPERADO POR CONTROLE REMOTO, POTÊNCIA 12,5 KW, PESO OPERACIONAL 1,675 T, LARGURA DE TRABALHO 0,85 M - DEPRECIAÇÃO. AF_02/2016</v>
          </cell>
          <cell r="D687">
            <v>5738</v>
          </cell>
          <cell r="E687">
            <v>43.6</v>
          </cell>
        </row>
        <row r="688">
          <cell r="A688">
            <v>5739</v>
          </cell>
          <cell r="B688" t="str">
            <v>ROLO COMPACTADOR VIBRATÓRIO PÉ DE CARNEIRO, OPERADO POR CONTROLE REMOTO, POTÊNCIA 12,5 KW, PESO OPERACIONAL 1,675 T, LARGURA DE TRABALHO 0,85 M - MANUTENÇÃO. AF_02/2016</v>
          </cell>
          <cell r="D688">
            <v>5739</v>
          </cell>
          <cell r="E688">
            <v>54.56</v>
          </cell>
        </row>
        <row r="689">
          <cell r="A689">
            <v>5741</v>
          </cell>
          <cell r="B689" t="str">
            <v>USINA DE LAMA ASFÁLTICA, PROD 30 A 50 T/H, SILO DE AGREGADO 7 M3, RESERVATÓRIOS PARA EMULSÃO E ÁGUA DE 2,3 M3 CADA, MISTURADOR TIPO PUG MILL A SER MONTADO SOBRE CAMINHÃO - MANUTENÇÃO. AF_10/2014</v>
          </cell>
          <cell r="D689">
            <v>5741</v>
          </cell>
          <cell r="E689">
            <v>39.01</v>
          </cell>
        </row>
        <row r="690">
          <cell r="A690">
            <v>5742</v>
          </cell>
          <cell r="B690" t="str">
            <v>USINA DE LAMA ASFÁLTICA, PROD 30 A 50 T/H, SILO DE AGREGADO 7 M3, RESERVATÓRIOS PARA EMULSÃO E ÁGUA DE 2,3 M3 CADA, MISTURADOR TIPO PUG MILL A SER MONTADO SOBRE CAMINHÃO - MATERIAIS NA OPERAÇÃO. AF_10/2014</v>
          </cell>
          <cell r="D690">
            <v>5742</v>
          </cell>
          <cell r="E690">
            <v>30.05</v>
          </cell>
        </row>
        <row r="691">
          <cell r="A691">
            <v>5747</v>
          </cell>
          <cell r="B691" t="str">
            <v>CAMINHÃO PIPA 6.000 L, PESO BRUTO TOTAL 13.000 KG, DISTÂNCIA ENTRE EIXOS 4,80 M, POTÊNCIA 189 CV INCLUSIVE TANQUE DE AÇO PARA TRANSPORTE DE ÁGUA, CAPACIDADE 6 M3 - MATERIAIS NA OPERAÇÃO. AF_06/2014</v>
          </cell>
          <cell r="D691">
            <v>5747</v>
          </cell>
          <cell r="E691">
            <v>172.32</v>
          </cell>
        </row>
        <row r="692">
          <cell r="A692">
            <v>5751</v>
          </cell>
          <cell r="B692" t="str">
            <v>CAMINHÃO TOCO, PESO BRUTO TOTAL 14.300 KG, CARGA ÚTIL MÁXIMA 9590 KG, DISTÂNCIA ENTRE EIXOS 4,76 M, POTÊNCIA 185 CV (NÃO INCLUI CARROCERIA) - MANUTENÇÃO. AF_06/2014</v>
          </cell>
          <cell r="D692">
            <v>5751</v>
          </cell>
          <cell r="E692">
            <v>25.89</v>
          </cell>
        </row>
        <row r="693">
          <cell r="A693">
            <v>5754</v>
          </cell>
          <cell r="B693" t="str">
            <v>CAMINHÃO TOCO, PESO BRUTO TOTAL 16.000 KG, CARGA ÚTIL MÁXIMA DE 10.685 KG, DISTÂNCIA ENTRE EIXOS 4,80 M, POTÊNCIA 189 CV EXCLUSIVE CARROCERIA - MANUTENÇÃO. AF_06/2014</v>
          </cell>
          <cell r="D693">
            <v>5754</v>
          </cell>
          <cell r="E693">
            <v>21.81</v>
          </cell>
        </row>
        <row r="694">
          <cell r="A694">
            <v>5763</v>
          </cell>
          <cell r="B694" t="str">
            <v>CAMINHÃO PIPA 10.000 L TRUCADO, PESO BRUTO TOTAL 23.000 KG, CARGA ÚTIL MÁXIMA 15.935 KG, DISTÂNCIA ENTRE EIXOS 4,8 M, POTÊNCIA 230 CV, INCLUSIVE TANQUE DE AÇO PARA TRANSPORTE DE ÁGUA - MANUTENÇÃO. AF_06/2014</v>
          </cell>
          <cell r="D694">
            <v>5763</v>
          </cell>
          <cell r="E694">
            <v>37.99</v>
          </cell>
        </row>
        <row r="695">
          <cell r="A695">
            <v>5765</v>
          </cell>
          <cell r="B695" t="str">
            <v>ESPARGIDOR DE ASFALTO PRESSURIZADO COM TANQUE DE 2500 L, REBOCÁVEL COM MOTOR A GASOLINA POTÊNCIA 3,4 HP - MANUTENÇÃO. AF_07/2014</v>
          </cell>
          <cell r="D695">
            <v>5765</v>
          </cell>
          <cell r="E695">
            <v>6.79</v>
          </cell>
        </row>
        <row r="696">
          <cell r="A696">
            <v>5766</v>
          </cell>
          <cell r="B696" t="str">
            <v>ESPARGIDOR DE ASFALTO PRESSURIZADO COM TANQUE DE 2500 L, REBOCÁVEL COM MOTOR A GASOLINA POTÊNCIA 3,4 HP - MATERIAIS NA OPERAÇÃO. AF_07/2014</v>
          </cell>
          <cell r="D696">
            <v>5766</v>
          </cell>
          <cell r="E696">
            <v>3.25</v>
          </cell>
        </row>
        <row r="697">
          <cell r="A697">
            <v>5779</v>
          </cell>
          <cell r="B697" t="str">
            <v>MOTONIVELADORA POTÊNCIA BÁSICA LÍQUIDA (PRIMEIRA MARCHA) 125 HP, PESO BRUTO 13032 KG, LARGURA DA LÂMINA DE 3,7 M - MANUTENÇÃO. AF_06/2014</v>
          </cell>
          <cell r="D697">
            <v>5779</v>
          </cell>
          <cell r="E697">
            <v>63.88</v>
          </cell>
        </row>
        <row r="698">
          <cell r="A698">
            <v>5787</v>
          </cell>
          <cell r="B698" t="str">
            <v>PÁ CARREGADEIRA SOBRE RODAS, POTÊNCIA 197 HP, CAPACIDADE DA CAÇAMBA 2,5 A 3,5 M3, PESO OPERACIONAL 18338 KG - MATERIAIS NA OPERAÇÃO. AF_06/2014</v>
          </cell>
          <cell r="D698">
            <v>5787</v>
          </cell>
          <cell r="E698">
            <v>76.67</v>
          </cell>
        </row>
        <row r="699">
          <cell r="A699">
            <v>5797</v>
          </cell>
          <cell r="B699" t="str">
            <v>COMPRESSOR DE AR REBOCÁVEL, VAZÃO 189 PCM, PRESSÃO EFETIVA DE TRABALHO 102 PSI, MOTOR DIESEL, POTÊNCIA 63 CV - MANUTENÇÃO. AF_06/2015</v>
          </cell>
          <cell r="D699">
            <v>5797</v>
          </cell>
          <cell r="E699">
            <v>5.34</v>
          </cell>
        </row>
        <row r="700">
          <cell r="A700">
            <v>5800</v>
          </cell>
          <cell r="B700" t="str">
            <v>BOMBA SUBMERSÍVEL ELÉTRICA TRIFÁSICA, POTÊNCIA 2,96 HP, Ø ROTOR 144 MM SEMI-ABERTO, BOCAL DE SAÍDA Ø 2, HM/Q = 2 MCA / 38,8 M3/H A 28 MCA / 5 M3/H - MANUTENÇÃO. AF_06/2014</v>
          </cell>
          <cell r="D700">
            <v>5800</v>
          </cell>
          <cell r="E700">
            <v>0.31</v>
          </cell>
        </row>
        <row r="701">
          <cell r="A701">
            <v>7032</v>
          </cell>
          <cell r="B701" t="str">
            <v>TANQUE DE ASFALTO ESTACIONÁRIO COM SERPENTINA, CAPACIDADE 30.000 L - DEPRECIAÇÃO. AF_06/2014</v>
          </cell>
          <cell r="D701">
            <v>7032</v>
          </cell>
          <cell r="E701">
            <v>5.19</v>
          </cell>
        </row>
        <row r="702">
          <cell r="A702">
            <v>7033</v>
          </cell>
          <cell r="B702" t="str">
            <v>TANQUE DE ASFALTO ESTACIONÁRIO COM SERPENTINA, CAPACIDADE 30.000 L - JUROS. AF_06/2014</v>
          </cell>
          <cell r="D702">
            <v>7033</v>
          </cell>
          <cell r="E702">
            <v>0.82</v>
          </cell>
        </row>
        <row r="703">
          <cell r="A703">
            <v>7034</v>
          </cell>
          <cell r="B703" t="str">
            <v>TANQUE DE ASFALTO ESTACIONÁRIO COM SERPENTINA, CAPACIDADE 30.000 L - MANUTENÇÃO. AF_06/2014</v>
          </cell>
          <cell r="D703">
            <v>7034</v>
          </cell>
          <cell r="E703">
            <v>4.32</v>
          </cell>
        </row>
        <row r="704">
          <cell r="A704">
            <v>7035</v>
          </cell>
          <cell r="B704" t="str">
            <v>TANQUE DE ASFALTO ESTACIONÁRIO COM SERPENTINA, CAPACIDADE 30.000 L - MATERIAIS NA OPERAÇÃO. AF_06/2014</v>
          </cell>
          <cell r="D704">
            <v>7035</v>
          </cell>
          <cell r="E704">
            <v>279.44</v>
          </cell>
        </row>
        <row r="705">
          <cell r="A705">
            <v>7038</v>
          </cell>
          <cell r="B705" t="str">
            <v>ROLO COMPACTADOR DE PNEUS ESTÁTICO, PRESSÃO VARIÁVEL, POTÊNCIA 111 HP, PESO SEM/COM LASTRO 9,5 / 26 T, LARGURA DE TRABALHO 1,90 M - DEPRECIAÇÃO. AF_07/2014</v>
          </cell>
          <cell r="D705">
            <v>7038</v>
          </cell>
          <cell r="E705">
            <v>49.87</v>
          </cell>
        </row>
        <row r="706">
          <cell r="A706">
            <v>7039</v>
          </cell>
          <cell r="B706" t="str">
            <v>ROLO COMPACTADOR DE PNEUS ESTÁTICO, PRESSÃO VARIÁVEL, POTÊNCIA 111 HP, PESO SEM/COM LASTRO 9,5 / 26 T, LARGURA DE TRABALHO 1,90 M - JUROS. AF_07/2014</v>
          </cell>
          <cell r="D706">
            <v>7039</v>
          </cell>
          <cell r="E706">
            <v>6.92</v>
          </cell>
        </row>
        <row r="707">
          <cell r="A707">
            <v>7040</v>
          </cell>
          <cell r="B707" t="str">
            <v>ROLO COMPACTADOR DE PNEUS ESTÁTICO, PRESSÃO VARIÁVEL, POTÊNCIA 111 HP, PESO SEM/COM LASTRO 9,5 / 26 T, LARGURA DE TRABALHO 1,90 M - MANUTENÇÃO. AF_07/2014</v>
          </cell>
          <cell r="D707">
            <v>7040</v>
          </cell>
          <cell r="E707">
            <v>62.41</v>
          </cell>
        </row>
        <row r="708">
          <cell r="A708">
            <v>7044</v>
          </cell>
          <cell r="B708" t="str">
            <v>MOTOBOMBA TRASH (PARA ÁGUA SUJA) AUTO ESCORVANTE, MOTOR GASOLINA DE 6,41 HP, DIÂMETROS DE SUCÇÃO X RECALQUE: 3" X 3", HM/Q = 10 MCA / 60 M3/H A 23 MCA / 0 M3/H - DEPRECIAÇÃO. AF_10/2014</v>
          </cell>
          <cell r="D708">
            <v>7044</v>
          </cell>
          <cell r="E708">
            <v>0.21</v>
          </cell>
        </row>
        <row r="709">
          <cell r="A709">
            <v>7045</v>
          </cell>
          <cell r="B709" t="str">
            <v>MOTOBOMBA TRASH (PARA ÁGUA SUJA) AUTO ESCORVANTE, MOTOR GASOLINA DE 6,41 HP, DIÂMETROS DE SUCÇÃO X RECALQUE: 3" X 3", HM/Q = 10 MCA / 60 M3/H A 23 MCA / 0 M3/H - JUROS. AF_10/2014</v>
          </cell>
          <cell r="D709">
            <v>7045</v>
          </cell>
          <cell r="E709">
            <v>0.02</v>
          </cell>
        </row>
        <row r="710">
          <cell r="A710">
            <v>7046</v>
          </cell>
          <cell r="B710" t="str">
            <v>MOTOBOMBA TRASH (PARA ÁGUA SUJA) AUTO ESCORVANTE, MOTOR GASOLINA DE 6,41 HP, DIÂMETROS DE SUCÇÃO X RECALQUE: 3" X 3", HM/Q = 10 MCA / 60 M3/H A 23 MCA / 0 M3/H - MANUTENÇÃO. AF_10/2014</v>
          </cell>
          <cell r="D710">
            <v>7046</v>
          </cell>
          <cell r="E710">
            <v>0.23</v>
          </cell>
        </row>
        <row r="711">
          <cell r="A711">
            <v>7047</v>
          </cell>
          <cell r="B711" t="str">
            <v>MOTOBOMBA TRASH (PARA ÁGUA SUJA) AUTO ESCORVANTE, MOTOR GASOLINA DE 6,41 HP, DIÂMETROS DE SUCÇÃO X RECALQUE: 3" X 3", HM/Q = 10 MCA / 60 M3/H A 23 MCA / 0 M3/H - MATERIAIS NA OPERAÇÃO. AF_10/2014</v>
          </cell>
          <cell r="D711">
            <v>7047</v>
          </cell>
          <cell r="E711">
            <v>27.56</v>
          </cell>
        </row>
        <row r="712">
          <cell r="A712">
            <v>7051</v>
          </cell>
          <cell r="B712" t="str">
            <v>ROLO COMPACTADOR PE DE CARNEIRO VIBRATORIO, POTENCIA 125 HP, PESO OPERACIONAL SEM/COM LASTRO 11,95 / 13,30 T, IMPACTO DINAMICO 38,5 / 22,5 T, LARGURA DE TRABALHO 2,15 M - DEPRECIAÇÃO. AF_06/2014</v>
          </cell>
          <cell r="D712">
            <v>7051</v>
          </cell>
          <cell r="E712">
            <v>44.23</v>
          </cell>
        </row>
        <row r="713">
          <cell r="A713">
            <v>7052</v>
          </cell>
          <cell r="B713" t="str">
            <v>ROLO COMPACTADOR PE DE CARNEIRO VIBRATORIO, POTENCIA 125 HP, PESO OPERACIONAL SEM/COM LASTRO 11,95 / 13,30 T, IMPACTO DINAMICO 38,5 / 22,5 T, LARGURA DE TRABALHO 2,15 M - JUROS. AF_06/2014</v>
          </cell>
          <cell r="D713">
            <v>7052</v>
          </cell>
          <cell r="E713">
            <v>6.14</v>
          </cell>
        </row>
        <row r="714">
          <cell r="A714">
            <v>7053</v>
          </cell>
          <cell r="B714" t="str">
            <v>ROLO COMPACTADOR PE DE CARNEIRO VIBRATORIO, POTENCIA 125 HP, PESO OPERACIONAL SEM/COM LASTRO 11,95 / 13,30 T, IMPACTO DINAMICO 38,5 / 22,5 T, LARGURA DE TRABALHO 2,15 M - MANUTENÇÃO. AF_06/2014</v>
          </cell>
          <cell r="D714">
            <v>7053</v>
          </cell>
          <cell r="E714">
            <v>55.36</v>
          </cell>
        </row>
        <row r="715">
          <cell r="A715">
            <v>7054</v>
          </cell>
          <cell r="B715" t="str">
            <v>ROLO COMPACTADOR PE DE CARNEIRO VIBRATORIO, POTENCIA 125 HP, PESO OPERACIONAL SEM/COM LASTRO 11,95 / 13,30 T, IMPACTO DINAMICO 38,5 / 22,5 T, LARGURA DE TRABALHO 2,15 M - MATERIAIS NA OPERAÇÃO. AF_06/2014</v>
          </cell>
          <cell r="D715">
            <v>7054</v>
          </cell>
          <cell r="E715">
            <v>97.27</v>
          </cell>
        </row>
        <row r="716">
          <cell r="A716">
            <v>7058</v>
          </cell>
          <cell r="B716" t="str">
            <v>CAMINHÃO BASCULANTE 6 M3 TOCO, PESO BRUTO TOTAL 16.000 KG, CARGA ÚTIL MÁXIMA 11.130 KG, DISTÂNCIA ENTRE EIXOS 5,36 M, POTÊNCIA 185 CV, INCLUSIVE CAÇAMBA METÁLICA - DEPRECIAÇÃO. AF_06/2014</v>
          </cell>
          <cell r="D716">
            <v>7058</v>
          </cell>
          <cell r="E716">
            <v>17.940000000000001</v>
          </cell>
        </row>
        <row r="717">
          <cell r="A717">
            <v>7059</v>
          </cell>
          <cell r="B717" t="str">
            <v>CAMINHÃO BASCULANTE 6 M3 TOCO, PESO BRUTO TOTAL 16.000 KG, CARGA ÚTIL MÁXIMA 11.130 KG, DISTÂNCIA ENTRE EIXOS 5,36 M, POTÊNCIA 185 CV, INCLUSIVE CAÇAMBA METÁLICA - JUROS. AF_06/2014</v>
          </cell>
          <cell r="D717">
            <v>7059</v>
          </cell>
          <cell r="E717">
            <v>3.48</v>
          </cell>
        </row>
        <row r="718">
          <cell r="A718">
            <v>7060</v>
          </cell>
          <cell r="B718" t="str">
            <v>CAMINHÃO BASCULANTE 6 M3 TOCO, PESO BRUTO TOTAL 16.000 KG, CARGA ÚTIL MÁXIMA 11.130 KG, DISTÂNCIA ENTRE EIXOS 5,36 M, POTÊNCIA 185 CV, INCLUSIVE CAÇAMBA METÁLICA - MANUTENÇÃO. AF_06/2014</v>
          </cell>
          <cell r="D718">
            <v>7060</v>
          </cell>
          <cell r="E718">
            <v>32.159999999999997</v>
          </cell>
        </row>
        <row r="719">
          <cell r="A719">
            <v>7061</v>
          </cell>
          <cell r="B719" t="str">
            <v>CAMINHÃO BASCULANTE 6 M3 TOCO, PESO BRUTO TOTAL 16.000 KG, CARGA ÚTIL MÁXIMA 11.130 KG, DISTÂNCIA ENTRE EIXOS 5,36 M, POTÊNCIA 185 CV, INCLUSIVE CAÇAMBA METÁLICA - MATERIAIS NA OPERAÇÃO. AF_06/2014</v>
          </cell>
          <cell r="D719">
            <v>7061</v>
          </cell>
          <cell r="E719">
            <v>88.8</v>
          </cell>
        </row>
        <row r="720">
          <cell r="A720">
            <v>7063</v>
          </cell>
          <cell r="B720" t="str">
            <v>TRATOR DE PNEUS, POTÊNCIA 122 CV, TRAÇÃO 4X4, PESO COM LASTRO DE 4.510 KG - DEPRECIAÇÃO. AF_06/2014</v>
          </cell>
          <cell r="D720">
            <v>7063</v>
          </cell>
          <cell r="E720">
            <v>18.18</v>
          </cell>
        </row>
        <row r="721">
          <cell r="A721">
            <v>7064</v>
          </cell>
          <cell r="B721" t="str">
            <v>TRATOR DE PNEUS, POTÊNCIA 122 CV, TRAÇÃO 4X4, PESO COM LASTRO DE 4.510 KG - JUROS. AF_06/2014</v>
          </cell>
          <cell r="D721">
            <v>7064</v>
          </cell>
          <cell r="E721">
            <v>2.52</v>
          </cell>
        </row>
        <row r="722">
          <cell r="A722">
            <v>7065</v>
          </cell>
          <cell r="B722" t="str">
            <v>TRATOR DE PNEUS, POTÊNCIA 122 CV, TRAÇÃO 4X4, PESO COM LASTRO DE 4.510 KG - MANUTENÇÃO. AF_06/2014</v>
          </cell>
          <cell r="D722">
            <v>7065</v>
          </cell>
          <cell r="E722">
            <v>19.88</v>
          </cell>
        </row>
        <row r="723">
          <cell r="A723">
            <v>7066</v>
          </cell>
          <cell r="B723" t="str">
            <v>TRATOR DE PNEUS, POTÊNCIA 122 CV, TRAÇÃO 4X4, PESO COM LASTRO DE 4.510 KG - MATERIAIS NA OPERAÇÃO. AF_06/2014</v>
          </cell>
          <cell r="D723">
            <v>7066</v>
          </cell>
          <cell r="E723">
            <v>105.36</v>
          </cell>
        </row>
        <row r="724">
          <cell r="A724">
            <v>53786</v>
          </cell>
          <cell r="B724" t="str">
            <v>RETROESCAVADEIRA SOBRE RODAS COM CARREGADEIRA, TRAÇÃO 4X4, POTÊNCIA LÍQ. 88 HP, CAÇAMBA CARREG. CAP. MÍN. 1 M3, CAÇAMBA RETRO CAP. 0,26 M3, PESO OPERACIONAL MÍN. 6.674 KG, PROFUNDIDADE ESCAVAÇÃO MÁX. 4,37 M - MATERIAIS NA OPERAÇÃO. AF_06/2014</v>
          </cell>
          <cell r="D724">
            <v>53786</v>
          </cell>
          <cell r="E724">
            <v>55.61</v>
          </cell>
        </row>
        <row r="725">
          <cell r="A725">
            <v>53788</v>
          </cell>
          <cell r="B725" t="str">
            <v>ROLO COMPACTADOR VIBRATÓRIO DE UM CILINDRO AÇO LISO, POTÊNCIA 80 HP, PESO OPERACIONAL MÁXIMO 8,1 T, IMPACTO DINÂMICO 16,15 / 9,5 T, LARGURA DE TRABALHO 1,68 M - MATERIAIS NA OPERAÇÃO. AF_06/2014</v>
          </cell>
          <cell r="D725">
            <v>53788</v>
          </cell>
          <cell r="E725">
            <v>62.26</v>
          </cell>
        </row>
        <row r="726">
          <cell r="A726">
            <v>53792</v>
          </cell>
          <cell r="B726" t="str">
            <v>CAMINHÃO BASCULANTE 6 M3, PESO BRUTO TOTAL 16.000 KG, CARGA ÚTIL MÁXIMA 13.071 KG, DISTÂNCIA ENTRE EIXOS 4,80 M, POTÊNCIA 230 CV INCLUSIVE CAÇAMBA METÁLICA - MATERIAIS NA OPERAÇÃO. AF_06/2014</v>
          </cell>
          <cell r="D726">
            <v>53792</v>
          </cell>
          <cell r="E726">
            <v>110.38</v>
          </cell>
        </row>
        <row r="727">
          <cell r="A727">
            <v>53794</v>
          </cell>
          <cell r="B727" t="str">
            <v>USINA DE CONCRETO FIXA, CAPACIDADE NOMINAL DE 90 A 120 M3/H, SEM SILO - MANUTENÇÃO. AF_07/2016</v>
          </cell>
          <cell r="D727">
            <v>53794</v>
          </cell>
          <cell r="E727">
            <v>35</v>
          </cell>
        </row>
        <row r="728">
          <cell r="A728">
            <v>53797</v>
          </cell>
          <cell r="B728" t="str">
            <v>CAMINHÃO TOCO, PBT 16.000 KG, CARGA ÚTIL MÁX. 10.685 KG, DIST. ENTRE EIXOS 4,8 M, POTÊNCIA 189 CV, INCLUSIVE CARROCERIA FIXA ABERTA DE MADEIRA P/ TRANSPORTE GERAL DE CARGA SECA, DIMEN. APROX. 2,5 X 7,00 X 0,50 M - MATERIAIS NA OPERAÇÃO. AF_06/2014</v>
          </cell>
          <cell r="D728">
            <v>53797</v>
          </cell>
          <cell r="E728">
            <v>126.94</v>
          </cell>
        </row>
        <row r="729">
          <cell r="A729">
            <v>53804</v>
          </cell>
          <cell r="B729" t="str">
            <v>VASSOURA MECÂNICA REBOCÁVEL COM ESCOVA CILÍNDRICA, LARGURA ÚTIL DE VARRIMENTO DE 2,44 M - MANUTENÇÃO. AF_06/2014</v>
          </cell>
          <cell r="D729">
            <v>53804</v>
          </cell>
          <cell r="E729">
            <v>5.82</v>
          </cell>
        </row>
        <row r="730">
          <cell r="A730">
            <v>53806</v>
          </cell>
          <cell r="B730" t="str">
            <v>TRATOR DE ESTEIRAS, POTÊNCIA 170 HP, PESO OPERACIONAL 19 T, CAÇAMBA 5,2 M3 - MANUTENÇÃO. AF_06/2014</v>
          </cell>
          <cell r="D730">
            <v>53806</v>
          </cell>
          <cell r="E730">
            <v>61.12</v>
          </cell>
        </row>
        <row r="731">
          <cell r="A731">
            <v>53810</v>
          </cell>
          <cell r="B731" t="str">
            <v>TRATOR DE ESTEIRAS, POTÊNCIA 150 HP, PESO OPERACIONAL 16,7 T, COM RODA MOTRIZ ELEVADA E LÂMINA 3,18 M3 - MANUTENÇÃO. AF_06/2014</v>
          </cell>
          <cell r="D731">
            <v>53810</v>
          </cell>
          <cell r="E731">
            <v>61.49</v>
          </cell>
        </row>
        <row r="732">
          <cell r="A732">
            <v>53814</v>
          </cell>
          <cell r="B732" t="str">
            <v>TRATOR DE ESTEIRAS, POTÊNCIA 347 HP, PESO OPERACIONAL 38,5 T, COM LÂMINA 8,70 M3 - MANUTENÇÃO. AF_06/2014</v>
          </cell>
          <cell r="D732">
            <v>53814</v>
          </cell>
          <cell r="E732">
            <v>201.43</v>
          </cell>
        </row>
        <row r="733">
          <cell r="A733">
            <v>53817</v>
          </cell>
          <cell r="B733" t="str">
            <v>TRATOR DE ESTEIRAS, POTÊNCIA 100 HP, PESO OPERACIONAL 9,4 T, COM LÂMINA 2,19 M3 - MATERIAIS NA OPERAÇÃO. AF_06/2014</v>
          </cell>
          <cell r="D733">
            <v>53817</v>
          </cell>
          <cell r="E733">
            <v>68.06</v>
          </cell>
        </row>
        <row r="734">
          <cell r="A734">
            <v>53818</v>
          </cell>
          <cell r="B734" t="str">
            <v>ROLO COMPACTADOR VIBRATÓRIO REBOCÁVEL, CILINDRO DE AÇO LISO, POTÊNCIA DE TRAÇÃO DE 65 CV, PESO 4,7 T, IMPACTO DINÂMICO 18,3 T, LARGURA DE TRABALHO 1,67 M - DEPRECIAÇÃO. AF_02/2016</v>
          </cell>
          <cell r="D734">
            <v>53818</v>
          </cell>
          <cell r="E734">
            <v>9.6300000000000008</v>
          </cell>
        </row>
        <row r="735">
          <cell r="A735">
            <v>53827</v>
          </cell>
          <cell r="B735" t="str">
            <v>CAMINHÃO TOCO, PESO BRUTO TOTAL 14.300 KG, CARGA ÚTIL MÁXIMA 9590 KG, DISTÂNCIA ENTRE EIXOS 4,76 M, POTÊNCIA 185 CV (NÃO INCLUI CARROCERIA) - MATERIAIS NA OPERAÇÃO. AF_06/2014</v>
          </cell>
          <cell r="D735">
            <v>53827</v>
          </cell>
          <cell r="E735">
            <v>124.27</v>
          </cell>
        </row>
        <row r="736">
          <cell r="A736">
            <v>53829</v>
          </cell>
          <cell r="B736" t="str">
            <v>CAMINHÃO TOCO, PESO BRUTO TOTAL 16.000 KG, CARGA ÚTIL MÁXIMA DE 10.685 KG, DISTÂNCIA ENTRE EIXOS 4,80 M, POTÊNCIA 189 CV EXCLUSIVE CARROCERIA - MATERIAIS NA OPERAÇÃO. AF_06/2014</v>
          </cell>
          <cell r="D736">
            <v>53829</v>
          </cell>
          <cell r="E736">
            <v>126.94</v>
          </cell>
        </row>
        <row r="737">
          <cell r="A737">
            <v>53831</v>
          </cell>
          <cell r="B737" t="str">
            <v>CAMINHÃO PIPA 10.000 L TRUCADO, PESO BRUTO TOTAL 23.000 KG, CARGA ÚTIL MÁXIMA 15.935 KG, DISTÂNCIA ENTRE EIXOS 4,8 M, POTÊNCIA 230 CV, INCLUSIVE TANQUE DE AÇO PARA TRANSPORTE DE ÁGUA - MATERIAIS NA OPERAÇÃO. AF_06/2014</v>
          </cell>
          <cell r="D737">
            <v>53831</v>
          </cell>
          <cell r="E737">
            <v>209.68</v>
          </cell>
        </row>
        <row r="738">
          <cell r="A738">
            <v>53840</v>
          </cell>
          <cell r="B738" t="str">
            <v>GRADE DE DISCO REBOCÁVEL COM 20 DISCOS 24" X 6 MM COM PNEUS PARA TRANSPORTE - DEPRECIAÇÃO. AF_06/2014</v>
          </cell>
          <cell r="D738">
            <v>53840</v>
          </cell>
          <cell r="E738">
            <v>3.16</v>
          </cell>
        </row>
        <row r="739">
          <cell r="A739">
            <v>53841</v>
          </cell>
          <cell r="B739" t="str">
            <v>GRADE DE DISCO REBOCÁVEL COM 20 DISCOS 24" X 6 MM COM PNEUS PARA TRANSPORTE - MANUTENÇÃO. AF_06/2014</v>
          </cell>
          <cell r="D739">
            <v>53841</v>
          </cell>
          <cell r="E739">
            <v>2.19</v>
          </cell>
        </row>
        <row r="740">
          <cell r="A740">
            <v>53849</v>
          </cell>
          <cell r="B740" t="str">
            <v>MOTONIVELADORA POTÊNCIA BÁSICA LÍQUIDA (PRIMEIRA MARCHA) 125 HP, PESO BRUTO 13032 KG, LARGURA DA LÂMINA DE 3,7 M - MATERIAIS NA OPERAÇÃO. AF_06/2014</v>
          </cell>
          <cell r="D740">
            <v>53849</v>
          </cell>
          <cell r="E740">
            <v>91.21</v>
          </cell>
        </row>
        <row r="741">
          <cell r="A741">
            <v>53857</v>
          </cell>
          <cell r="B741" t="str">
            <v>PÁ CARREGADEIRA SOBRE RODAS, POTÊNCIA LÍQUIDA 128 HP, CAPACIDADE DA CAÇAMBA 1,7 A 2,8 M3, PESO OPERACIONAL 11632 KG - MANUTENÇÃO. AF_06/2014</v>
          </cell>
          <cell r="D741">
            <v>53857</v>
          </cell>
          <cell r="E741">
            <v>60.1</v>
          </cell>
        </row>
        <row r="742">
          <cell r="A742">
            <v>53858</v>
          </cell>
          <cell r="B742" t="str">
            <v>PÁ CARREGADEIRA SOBRE RODAS, POTÊNCIA LÍQUIDA 128 HP, CAPACIDADE DA CAÇAMBA 1,7 A 2,8 M3, PESO OPERACIONAL 11632 KG - MATERIAIS NA OPERAÇÃO. AF_06/2014</v>
          </cell>
          <cell r="D742">
            <v>53858</v>
          </cell>
          <cell r="E742">
            <v>49.81</v>
          </cell>
        </row>
        <row r="743">
          <cell r="A743">
            <v>53861</v>
          </cell>
          <cell r="B743" t="str">
            <v>PÁ CARREGADEIRA SOBRE RODAS, POTÊNCIA 197 HP, CAPACIDADE DA CAÇAMBA 2,5 A 3,5 M3, PESO OPERACIONAL 18338 KG - MANUTENÇÃO. AF_06/2014</v>
          </cell>
          <cell r="D743">
            <v>53861</v>
          </cell>
          <cell r="E743">
            <v>58.33</v>
          </cell>
        </row>
        <row r="744">
          <cell r="A744">
            <v>53863</v>
          </cell>
          <cell r="B744" t="str">
            <v>MARTELETE OU ROMPEDOR PNEUMÁTICO MANUAL, 28 KG, COM SILENCIADOR - MANUTENÇÃO. AF_07/2016</v>
          </cell>
          <cell r="D744">
            <v>53863</v>
          </cell>
          <cell r="E744">
            <v>2.0699999999999998</v>
          </cell>
        </row>
        <row r="745">
          <cell r="A745">
            <v>53865</v>
          </cell>
          <cell r="B745" t="str">
            <v>COMPRESSOR DE AR REBOCÁVEL, VAZÃO 189 PCM, PRESSÃO EFETIVA DE TRABALHO 102 PSI, MOTOR DIESEL, POTÊNCIA 63 CV - MATERIAIS NA OPERAÇÃO. AF_06/2015</v>
          </cell>
          <cell r="D745">
            <v>53865</v>
          </cell>
          <cell r="E745">
            <v>51.37</v>
          </cell>
        </row>
        <row r="746">
          <cell r="A746">
            <v>53866</v>
          </cell>
          <cell r="B746" t="str">
            <v>BOMBA SUBMERSÍVEL ELÉTRICA TRIFÁSICA, POTÊNCIA 2,96 HP, Ø ROTOR 144 MM SEMI-ABERTO, BOCAL DE SAÍDA Ø 2, HM/Q = 2 MCA / 38,8 M3/H A 28 MCA / 5 M3/H - MATERIAIS NA OPERAÇÃO. AF_06/2014</v>
          </cell>
          <cell r="D746">
            <v>53866</v>
          </cell>
          <cell r="E746">
            <v>1.63</v>
          </cell>
        </row>
        <row r="747">
          <cell r="A747">
            <v>53882</v>
          </cell>
          <cell r="B747" t="str">
            <v>CAMINHÃO PIPA 6.000 L, PESO BRUTO TOTAL 13.000 KG, DISTÂNCIA ENTRE EIXOS 4,80 M, POTÊNCIA 189 CV INCLUSIVE TANQUE DE AÇO PARA TRANSPORTE DE ÁGUA, CAPACIDADE 6 M3 - MANUTENÇÃO. AF_06/2014</v>
          </cell>
          <cell r="D747">
            <v>53882</v>
          </cell>
          <cell r="E747">
            <v>29.63</v>
          </cell>
        </row>
        <row r="748">
          <cell r="A748">
            <v>55263</v>
          </cell>
          <cell r="B748" t="str">
            <v>ROLO COMPACTADOR DE PNEUS ESTÁTICO, PRESSÃO VARIÁVEL, POTÊNCIA 111 HP, PESO SEM/COM LASTRO 9,5 / 26 T, LARGURA DE TRABALHO 1,90 M - MATERIAIS NA OPERAÇÃO. AF_07/2014</v>
          </cell>
          <cell r="D748">
            <v>55263</v>
          </cell>
          <cell r="E748">
            <v>70.22</v>
          </cell>
        </row>
        <row r="749">
          <cell r="A749">
            <v>73303</v>
          </cell>
          <cell r="B749" t="str">
            <v>GRUPO GERADOR ESTACIONÁRIO, MOTOR DIESEL POTÊNCIA 170 KVA - DEPRECIAÇÃO. AF_02/2016</v>
          </cell>
          <cell r="D749">
            <v>73303</v>
          </cell>
          <cell r="E749">
            <v>5.54</v>
          </cell>
        </row>
        <row r="750">
          <cell r="A750">
            <v>73307</v>
          </cell>
          <cell r="B750" t="str">
            <v>GRUPO GERADOR ESTACIONÁRIO, MOTOR DIESEL POTÊNCIA 170 KVA - MANUTENÇÃO. AF_02/2016</v>
          </cell>
          <cell r="D750">
            <v>73307</v>
          </cell>
          <cell r="E750">
            <v>4.95</v>
          </cell>
        </row>
        <row r="751">
          <cell r="A751">
            <v>73309</v>
          </cell>
          <cell r="B751" t="str">
            <v>ROLO COMPACTADOR VIBRATÓRIO PÉ DE CARNEIRO PARA SOLOS, POTÊNCIA 80 HP, PESO OPERACIONAL SEM/COM LASTRO 7,4 / 8,8 T, LARGURA DE TRABALHO 1,68 M - DEPRECIAÇÃO. AF_02/2016</v>
          </cell>
          <cell r="D751">
            <v>73309</v>
          </cell>
          <cell r="E751">
            <v>33.18</v>
          </cell>
        </row>
        <row r="752">
          <cell r="A752">
            <v>73311</v>
          </cell>
          <cell r="B752" t="str">
            <v>GRUPO GERADOR ESTACIONÁRIO, MOTOR DIESEL POTÊNCIA 170 KVA - MATERIAIS NA OPERAÇÃO. AF_02/2016</v>
          </cell>
          <cell r="D752">
            <v>73311</v>
          </cell>
          <cell r="E752">
            <v>194.1</v>
          </cell>
        </row>
        <row r="753">
          <cell r="A753">
            <v>73313</v>
          </cell>
          <cell r="B753" t="str">
            <v>ROLO COMPACTADOR VIBRATÓRIO PÉ DE CARNEIRO PARA SOLOS, POTÊNCIA 80 HP, PESO OPERACIONAL SEM/COM LASTRO 7,4 / 8,8 T, LARGURA DE TRABALHO 1,68 M - JUROS. AF_02/2016</v>
          </cell>
          <cell r="D753">
            <v>73313</v>
          </cell>
          <cell r="E753">
            <v>4.5999999999999996</v>
          </cell>
        </row>
        <row r="754">
          <cell r="A754">
            <v>73315</v>
          </cell>
          <cell r="B754" t="str">
            <v>ROLO COMPACTADOR VIBRATÓRIO PÉ DE CARNEIRO PARA SOLOS, POTÊNCIA 80 HP, PESO OPERACIONAL SEM/COM LASTRO 7,4 / 8,8 T, LARGURA DE TRABALHO 1,68 M - MATERIAIS NA OPERAÇÃO. AF_02/2016</v>
          </cell>
          <cell r="D754">
            <v>73315</v>
          </cell>
          <cell r="E754">
            <v>62.26</v>
          </cell>
        </row>
        <row r="755">
          <cell r="A755">
            <v>73335</v>
          </cell>
          <cell r="B755" t="str">
            <v>CAMINHÃO TOCO, PBT 14.300 KG, CARGA ÚTIL MÁX. 9.710 KG, DIST. ENTRE EIXOS 3,56 M, POTÊNCIA 185 CV, INCLUSIVE CARROCERIA FIXA ABERTA DE MADEIRA P/ TRANSPORTE GERAL DE CARGA SECA, DIMEN. APROX. 2,50 X 6,50 X 0,50 M - MANUTENÇÃO. AF_06/2014</v>
          </cell>
          <cell r="D755">
            <v>73335</v>
          </cell>
          <cell r="E755">
            <v>27.71</v>
          </cell>
        </row>
        <row r="756">
          <cell r="A756">
            <v>73340</v>
          </cell>
          <cell r="B756" t="str">
            <v>CAMINHÃO TOCO, PBT 14.300 KG, CARGA ÚTIL MÁX. 9.710 KG, DIST. ENTRE EIXOS 3,56 M, POTÊNCIA 185 CV, INCLUSIVE CARROCERIA FIXA ABERTA DE MADEIRA P/ TRANSPORTE GERAL DE CARGA SECA, DIMEN. APROX. 2,50 X 6,50 X 0,50 M - MATERIAIS NA OPERAÇÃO. AF_06/2014</v>
          </cell>
          <cell r="D756">
            <v>73340</v>
          </cell>
          <cell r="E756">
            <v>88.8</v>
          </cell>
        </row>
        <row r="757">
          <cell r="A757">
            <v>83361</v>
          </cell>
          <cell r="B757" t="str">
            <v>ESPARGIDOR DE ASFALTO PRESSURIZADO, TANQUE 6 M3 COM ISOLAÇÃO TÉRMICA, AQUECIDO COM 2 MAÇARICOS, COM BARRA ESPARGIDORA 3,60 M, MONTADO SOBRE CAMINHÃO  TOCO, PBT 14.300 KG, POTÊNCIA 185 CV - MANUTENÇÃO. AF_08/2015</v>
          </cell>
          <cell r="D757">
            <v>83361</v>
          </cell>
          <cell r="E757">
            <v>34.83</v>
          </cell>
        </row>
        <row r="758">
          <cell r="A758">
            <v>83761</v>
          </cell>
          <cell r="B758" t="str">
            <v>GRUPO DE SOLDAGEM COM GERADOR A DIESEL 60 CV PARA SOLDA ELÉTRICA, SOBRE 04 RODAS, COM MOTOR 4 CILINDROS 600 A - DEPRECIAÇÃO. AF_02/2016</v>
          </cell>
          <cell r="D758">
            <v>83761</v>
          </cell>
          <cell r="E758">
            <v>7.39</v>
          </cell>
        </row>
        <row r="759">
          <cell r="A759">
            <v>83762</v>
          </cell>
          <cell r="B759" t="str">
            <v>GRUPO DE SOLDAGEM COM GERADOR A DIESEL 60 CV PARA SOLDA ELÉTRICA, SOBRE 04 RODAS, COM MOTOR 4 CILINDROS 600 A - MANUTENÇÃO. AF_02/2016</v>
          </cell>
          <cell r="D759">
            <v>83762</v>
          </cell>
          <cell r="E759">
            <v>6.59</v>
          </cell>
        </row>
        <row r="760">
          <cell r="A760">
            <v>83763</v>
          </cell>
          <cell r="B760" t="str">
            <v>GRUPO DE SOLDAGEM COM GERADOR A DIESEL 60 CV PARA SOLDA ELÉTRICA, SOBRE 04 RODAS, COM MOTOR 4 CILINDROS 600 A - MATERIAIS NA OPERAÇÃO. AF_02/2016</v>
          </cell>
          <cell r="D760">
            <v>83763</v>
          </cell>
          <cell r="E760">
            <v>54.7</v>
          </cell>
        </row>
        <row r="761">
          <cell r="A761">
            <v>83764</v>
          </cell>
          <cell r="B761" t="str">
            <v>GRUPO DE SOLDAGEM COM GERADOR A DIESEL 60 CV PARA SOLDA ELÉTRICA, SOBRE 04 RODAS, COM MOTOR 4 CILINDROS 600 A - JUROS. AF_02/2016</v>
          </cell>
          <cell r="D761">
            <v>83764</v>
          </cell>
          <cell r="E761">
            <v>1.33</v>
          </cell>
        </row>
        <row r="762">
          <cell r="A762">
            <v>87026</v>
          </cell>
          <cell r="B762" t="str">
            <v>GRADE DE DISCO REBOCÁVEL COM 20 DISCOS 24" X 6 MM COM PNEUS PARA TRANSPORTE - JUROS. AF_06/2014</v>
          </cell>
          <cell r="D762">
            <v>87026</v>
          </cell>
          <cell r="E762">
            <v>0.44</v>
          </cell>
        </row>
        <row r="763">
          <cell r="A763">
            <v>87441</v>
          </cell>
          <cell r="B763" t="str">
            <v>BETONEIRA CAPACIDADE NOMINAL 400 L, CAPACIDADE DE MISTURA 310 L, MOTOR A DIESEL POTÊNCIA 5,0 CV, SEM CARREGADOR - DEPRECIAÇÃO. AF_06/2014</v>
          </cell>
          <cell r="D763">
            <v>87441</v>
          </cell>
          <cell r="E763">
            <v>0.46</v>
          </cell>
        </row>
        <row r="764">
          <cell r="A764">
            <v>87442</v>
          </cell>
          <cell r="B764" t="str">
            <v>BETONEIRA CAPACIDADE NOMINAL 400 L, CAPACIDADE DE MISTURA 310 L, MOTOR A DIESEL POTÊNCIA 5,0 CV, SEM CARREGADOR - JUROS. AF_06/2014</v>
          </cell>
          <cell r="D764">
            <v>87442</v>
          </cell>
          <cell r="E764">
            <v>0.05</v>
          </cell>
        </row>
        <row r="765">
          <cell r="A765">
            <v>87443</v>
          </cell>
          <cell r="B765" t="str">
            <v>BETONEIRA CAPACIDADE NOMINAL 400 L, CAPACIDADE DE MISTURA 310 L, MOTOR A DIESEL POTÊNCIA 5,0 CV, SEM CARREGADOR - MANUTENÇÃO. AF_06/2014</v>
          </cell>
          <cell r="D765">
            <v>87443</v>
          </cell>
          <cell r="E765">
            <v>0.56999999999999995</v>
          </cell>
        </row>
        <row r="766">
          <cell r="A766">
            <v>87444</v>
          </cell>
          <cell r="B766" t="str">
            <v>BETONEIRA CAPACIDADE NOMINAL 400 L, CAPACIDADE DE MISTURA 310 L, MOTOR A DIESEL POTÊNCIA 5,0 CV, SEM CARREGADOR - MATERIAIS NA OPERAÇÃO. AF_06/2014</v>
          </cell>
          <cell r="D766">
            <v>87444</v>
          </cell>
          <cell r="E766">
            <v>4.5599999999999996</v>
          </cell>
        </row>
        <row r="767">
          <cell r="A767">
            <v>88387</v>
          </cell>
          <cell r="B767" t="str">
            <v>MISTURADOR DE ARGAMASSA, EIXO HORIZONTAL, CAPACIDADE DE MISTURA 300 KG, MOTOR ELÉTRICO POTÊNCIA 5 CV - DEPRECIAÇÃO. AF_06/2014</v>
          </cell>
          <cell r="D767">
            <v>88387</v>
          </cell>
          <cell r="E767">
            <v>0.89</v>
          </cell>
        </row>
        <row r="768">
          <cell r="A768">
            <v>88389</v>
          </cell>
          <cell r="B768" t="str">
            <v>MISTURADOR DE ARGAMASSA, EIXO HORIZONTAL, CAPACIDADE DE MISTURA 300 KG, MOTOR ELÉTRICO POTÊNCIA 5 CV - JUROS. AF_06/2014</v>
          </cell>
          <cell r="D768">
            <v>88389</v>
          </cell>
          <cell r="E768">
            <v>0.1</v>
          </cell>
        </row>
        <row r="769">
          <cell r="A769">
            <v>88390</v>
          </cell>
          <cell r="B769" t="str">
            <v>MISTURADOR DE ARGAMASSA, EIXO HORIZONTAL, CAPACIDADE DE MISTURA 300 KG, MOTOR ELÉTRICO POTÊNCIA 5 CV - MANUTENÇÃO. AF_06/2014</v>
          </cell>
          <cell r="D769">
            <v>88390</v>
          </cell>
          <cell r="E769">
            <v>0.98</v>
          </cell>
        </row>
        <row r="770">
          <cell r="A770">
            <v>88391</v>
          </cell>
          <cell r="B770" t="str">
            <v>MISTURADOR DE ARGAMASSA, EIXO HORIZONTAL, CAPACIDADE DE MISTURA 300 KG, MOTOR ELÉTRICO POTÊNCIA 5 CV - MATERIAIS NA OPERAÇÃO. AF_06/2014</v>
          </cell>
          <cell r="D770">
            <v>88391</v>
          </cell>
          <cell r="E770">
            <v>2.66</v>
          </cell>
        </row>
        <row r="771">
          <cell r="A771">
            <v>88394</v>
          </cell>
          <cell r="B771" t="str">
            <v>MISTURADOR DE ARGAMASSA, EIXO HORIZONTAL, CAPACIDADE DE MISTURA 600 KG, MOTOR ELÉTRICO POTÊNCIA 7,5 CV - DEPRECIAÇÃO. AF_06/2014</v>
          </cell>
          <cell r="D771">
            <v>88394</v>
          </cell>
          <cell r="E771">
            <v>1.06</v>
          </cell>
        </row>
        <row r="772">
          <cell r="A772">
            <v>88395</v>
          </cell>
          <cell r="B772" t="str">
            <v>MISTURADOR DE ARGAMASSA, EIXO HORIZONTAL, CAPACIDADE DE MISTURA 600 KG, MOTOR ELÉTRICO POTÊNCIA 7,5 CV - JUROS. AF_06/2014</v>
          </cell>
          <cell r="D772">
            <v>88395</v>
          </cell>
          <cell r="E772">
            <v>0.12</v>
          </cell>
        </row>
        <row r="773">
          <cell r="A773">
            <v>88396</v>
          </cell>
          <cell r="B773" t="str">
            <v>MISTURADOR DE ARGAMASSA, EIXO HORIZONTAL, CAPACIDADE DE MISTURA 600 KG, MOTOR ELÉTRICO POTÊNCIA 7,5 CV - MANUTENÇÃO. AF_06/2014</v>
          </cell>
          <cell r="D773">
            <v>88396</v>
          </cell>
          <cell r="E773">
            <v>1.17</v>
          </cell>
        </row>
        <row r="774">
          <cell r="A774">
            <v>88397</v>
          </cell>
          <cell r="B774" t="str">
            <v>MISTURADOR DE ARGAMASSA, EIXO HORIZONTAL, CAPACIDADE DE MISTURA 600 KG, MOTOR ELÉTRICO POTÊNCIA 7,5 CV - MATERIAIS NA OPERAÇÃO. AF_06/2014</v>
          </cell>
          <cell r="D774">
            <v>88397</v>
          </cell>
          <cell r="E774">
            <v>3.98</v>
          </cell>
        </row>
        <row r="775">
          <cell r="A775">
            <v>88400</v>
          </cell>
          <cell r="B775" t="str">
            <v>MISTURADOR DE ARGAMASSA, EIXO HORIZONTAL, CAPACIDADE DE MISTURA 160 KG, MOTOR ELÉTRICO POTÊNCIA 3 CV - DEPRECIAÇÃO. AF_06/2014</v>
          </cell>
          <cell r="D775">
            <v>88400</v>
          </cell>
          <cell r="E775">
            <v>0.85</v>
          </cell>
        </row>
        <row r="776">
          <cell r="A776">
            <v>88401</v>
          </cell>
          <cell r="B776" t="str">
            <v>MISTURADOR DE ARGAMASSA, EIXO HORIZONTAL, CAPACIDADE DE MISTURA 160 KG, MOTOR ELÉTRICO POTÊNCIA 3 CV - JUROS. AF_06/2014</v>
          </cell>
          <cell r="D776">
            <v>88401</v>
          </cell>
          <cell r="E776">
            <v>0.1</v>
          </cell>
        </row>
        <row r="777">
          <cell r="A777">
            <v>88402</v>
          </cell>
          <cell r="B777" t="str">
            <v>MISTURADOR DE ARGAMASSA, EIXO HORIZONTAL, CAPACIDADE DE MISTURA 160 KG, MOTOR ELÉTRICO POTÊNCIA 3 CV - MANUTENÇÃO. AF_06/2014</v>
          </cell>
          <cell r="D777">
            <v>88402</v>
          </cell>
          <cell r="E777">
            <v>0.92</v>
          </cell>
        </row>
        <row r="778">
          <cell r="A778">
            <v>88403</v>
          </cell>
          <cell r="B778" t="str">
            <v>MISTURADOR DE ARGAMASSA, EIXO HORIZONTAL, CAPACIDADE DE MISTURA 160 KG, MOTOR ELÉTRICO POTÊNCIA 3 CV - MATERIAIS NA OPERAÇÃO. AF_06/2014</v>
          </cell>
          <cell r="D778">
            <v>88403</v>
          </cell>
          <cell r="E778">
            <v>1.59</v>
          </cell>
        </row>
        <row r="779">
          <cell r="A779">
            <v>88419</v>
          </cell>
          <cell r="B779" t="str">
            <v>PROJETOR DE ARGAMASSA, CAPACIDADE DE PROJEÇÃO 1,5 M3/H, ALCANCE DE 30 ATÉ 60 M, MOTOR ELÉTRICO POTÊNCIA 7,5 HP - DEPRECIAÇÃO. AF_06/2014</v>
          </cell>
          <cell r="D779">
            <v>88419</v>
          </cell>
          <cell r="E779">
            <v>5.53</v>
          </cell>
        </row>
        <row r="780">
          <cell r="A780">
            <v>88422</v>
          </cell>
          <cell r="B780" t="str">
            <v>PROJETOR DE ARGAMASSA, CAPACIDADE DE PROJEÇÃO 1,5 M3/H, ALCANCE DE 30 ATÉ 60 M, MOTOR ELÉTRICO POTÊNCIA 7,5 HP - JUROS. AF_06/2014</v>
          </cell>
          <cell r="D780">
            <v>88422</v>
          </cell>
          <cell r="E780">
            <v>0.65</v>
          </cell>
        </row>
        <row r="781">
          <cell r="A781">
            <v>88425</v>
          </cell>
          <cell r="B781" t="str">
            <v>PROJETOR DE ARGAMASSA, CAPACIDADE DE PROJEÇÃO 1,5 M3/H, ALCANCE DE 30 ATÉ 60 M, MOTOR ELÉTRICO POTÊNCIA 7,5 HP - MANUTENÇÃO. AF_06/2014</v>
          </cell>
          <cell r="D781">
            <v>88425</v>
          </cell>
          <cell r="E781">
            <v>6.91</v>
          </cell>
        </row>
        <row r="782">
          <cell r="A782">
            <v>88427</v>
          </cell>
          <cell r="B782" t="str">
            <v>PROJETOR DE ARGAMASSA, CAPACIDADE DE PROJEÇÃO 1,5 M3/H, ALCANCE DE 30 ATÉ 60 M, MOTOR ELÉTRICO POTÊNCIA 7,5 HP - MATERIAIS NA OPERAÇÃO. AF_06/2014</v>
          </cell>
          <cell r="D782">
            <v>88427</v>
          </cell>
          <cell r="E782">
            <v>0.9</v>
          </cell>
        </row>
        <row r="783">
          <cell r="A783">
            <v>88434</v>
          </cell>
          <cell r="B783" t="str">
            <v>PROJETOR DE ARGAMASSA, CAPACIDADE DE PROJEÇÃO 2 M3/H, ALCANCE ATÉ 50 M, MOTOR ELÉTRICO POTÊNCIA 7,5 HP - DEPRECIAÇÃO. AF_06/2014</v>
          </cell>
          <cell r="D783">
            <v>88434</v>
          </cell>
          <cell r="E783">
            <v>7.33</v>
          </cell>
        </row>
        <row r="784">
          <cell r="A784">
            <v>88435</v>
          </cell>
          <cell r="B784" t="str">
            <v>PROJETOR DE ARGAMASSA, CAPACIDADE DE PROJEÇÃO 2 M3/H, ALCANCE ATÉ 50 M, MOTOR ELÉTRICO POTÊNCIA 7,5 HP - JUROS. AF_06/2014</v>
          </cell>
          <cell r="D784">
            <v>88435</v>
          </cell>
          <cell r="E784">
            <v>0.87</v>
          </cell>
        </row>
        <row r="785">
          <cell r="A785">
            <v>88436</v>
          </cell>
          <cell r="B785" t="str">
            <v>PROJETOR DE ARGAMASSA, CAPACIDADE DE PROJEÇÃO 2 M3/H, ALCANCE ATÉ 50 M, MOTOR ELÉTRICO POTÊNCIA 7,5 HP - MANUTENÇÃO. AF_06/2014</v>
          </cell>
          <cell r="D785">
            <v>88436</v>
          </cell>
          <cell r="E785">
            <v>9.16</v>
          </cell>
        </row>
        <row r="786">
          <cell r="A786">
            <v>88437</v>
          </cell>
          <cell r="B786" t="str">
            <v>PROJETOR DE ARGAMASSA, CAPACIDADE DE PROJEÇÃO 2 M3/H, ALCANCE ATÉ 50 M, MOTOR ELÉTRICO POTÊNCIA 7,5 HP - MATERIAIS NA OPERAÇÃO. AF_06/2014</v>
          </cell>
          <cell r="D786">
            <v>88437</v>
          </cell>
          <cell r="E786">
            <v>0.9</v>
          </cell>
        </row>
        <row r="787">
          <cell r="A787">
            <v>88569</v>
          </cell>
          <cell r="B787" t="str">
            <v>ESPARGIDOR DE ASFALTO PRESSURIZADO COM TANQUE DE 2500 L, REBOCÁVEL COM MOTOR A GASOLINA POTÊNCIA 3,4 HP - DEPRECIAÇÃO. AF_07/2014</v>
          </cell>
          <cell r="D787">
            <v>88569</v>
          </cell>
          <cell r="E787">
            <v>3.61</v>
          </cell>
        </row>
        <row r="788">
          <cell r="A788">
            <v>88570</v>
          </cell>
          <cell r="B788" t="str">
            <v>ESPARGIDOR DE ASFALTO PRESSURIZADO COM TANQUE DE 2500 L, REBOCÁVEL COM MOTOR A GASOLINA POTÊNCIA 3,4 HP - JUROS. AF_07/2014</v>
          </cell>
          <cell r="D788">
            <v>88570</v>
          </cell>
          <cell r="E788">
            <v>0.76</v>
          </cell>
        </row>
        <row r="789">
          <cell r="A789">
            <v>88826</v>
          </cell>
          <cell r="B789" t="str">
            <v>BETONEIRA CAPACIDADE NOMINAL DE 400 L, CAPACIDADE DE MISTURA 280 L, MOTOR ELÉTRICO TRIFÁSICO POTÊNCIA DE 2 CV, SEM CARREGADOR - DEPRECIAÇÃO. AF_10/2014</v>
          </cell>
          <cell r="D789">
            <v>88826</v>
          </cell>
          <cell r="E789">
            <v>0.33</v>
          </cell>
        </row>
        <row r="790">
          <cell r="A790">
            <v>88827</v>
          </cell>
          <cell r="B790" t="str">
            <v>BETONEIRA CAPACIDADE NOMINAL DE 400 L, CAPACIDADE DE MISTURA 280 L, MOTOR ELÉTRICO TRIFÁSICO POTÊNCIA DE 2 CV, SEM CARREGADOR - JUROS. AF_10/2014</v>
          </cell>
          <cell r="D790">
            <v>88827</v>
          </cell>
          <cell r="E790">
            <v>0.04</v>
          </cell>
        </row>
        <row r="791">
          <cell r="A791">
            <v>88828</v>
          </cell>
          <cell r="B791" t="str">
            <v>BETONEIRA CAPACIDADE NOMINAL DE 400 L, CAPACIDADE DE MISTURA 280 L, MOTOR ELÉTRICO TRIFÁSICO POTÊNCIA DE 2 CV, SEM CARREGADOR - MANUTENÇÃO. AF_10/2014</v>
          </cell>
          <cell r="D791">
            <v>88828</v>
          </cell>
          <cell r="E791">
            <v>0.37</v>
          </cell>
        </row>
        <row r="792">
          <cell r="A792">
            <v>88829</v>
          </cell>
          <cell r="B792" t="str">
            <v>BETONEIRA CAPACIDADE NOMINAL DE 400 L, CAPACIDADE DE MISTURA 280 L, MOTOR ELÉTRICO TRIFÁSICO POTÊNCIA DE 2 CV, SEM CARREGADOR - MATERIAIS NA OPERAÇÃO. AF_10/2014</v>
          </cell>
          <cell r="D792">
            <v>88829</v>
          </cell>
          <cell r="E792">
            <v>1.06</v>
          </cell>
        </row>
        <row r="793">
          <cell r="A793">
            <v>88832</v>
          </cell>
          <cell r="B793" t="str">
            <v>ESCAVADEIRA HIDRÁULICA SOBRE ESTEIRAS, CAÇAMBA 0,80 M3, PESO OPERACIONAL 17,8 T, POTÊNCIA LÍQUIDA 110 HP - DEPRECIAÇÃO. AF_10/2014</v>
          </cell>
          <cell r="D793">
            <v>88832</v>
          </cell>
          <cell r="E793">
            <v>44.88</v>
          </cell>
        </row>
        <row r="794">
          <cell r="A794">
            <v>88834</v>
          </cell>
          <cell r="B794" t="str">
            <v>ESCAVADEIRA HIDRÁULICA SOBRE ESTEIRAS, CAÇAMBA 0,80 M3, PESO OPERACIONAL 17,8 T, POTÊNCIA LÍQUIDA 110 HP - JUROS. AF_10/2014</v>
          </cell>
          <cell r="D794">
            <v>88834</v>
          </cell>
          <cell r="E794">
            <v>6.09</v>
          </cell>
        </row>
        <row r="795">
          <cell r="A795">
            <v>88835</v>
          </cell>
          <cell r="B795" t="str">
            <v>ESCAVADEIRA HIDRÁULICA SOBRE ESTEIRAS, CAÇAMBA 0,80 M3, PESO OPERACIONAL 17,8 T, POTÊNCIA LÍQUIDA 110 HP - MANUTENÇÃO. AF_10/2014</v>
          </cell>
          <cell r="D795">
            <v>88835</v>
          </cell>
          <cell r="E795">
            <v>56.1</v>
          </cell>
        </row>
        <row r="796">
          <cell r="A796">
            <v>88836</v>
          </cell>
          <cell r="B796" t="str">
            <v>ESCAVADEIRA HIDRÁULICA SOBRE ESTEIRAS, CAÇAMBA 0,80 M3, PESO OPERACIONAL 17,8 T, POTÊNCIA LÍQUIDA 110 HP - MATERIAIS NA OPERAÇÃO. AF_10/2014</v>
          </cell>
          <cell r="D796">
            <v>88836</v>
          </cell>
          <cell r="E796">
            <v>69.56</v>
          </cell>
        </row>
        <row r="797">
          <cell r="A797">
            <v>88839</v>
          </cell>
          <cell r="B797" t="str">
            <v>TRATOR DE ESTEIRAS, POTÊNCIA 125 HP, PESO OPERACIONAL 12,9 T, COM LÂMINA 2,7 M3 - DEPRECIAÇÃO. AF_10/2014</v>
          </cell>
          <cell r="D797">
            <v>88839</v>
          </cell>
          <cell r="E797">
            <v>27.77</v>
          </cell>
        </row>
        <row r="798">
          <cell r="A798">
            <v>88840</v>
          </cell>
          <cell r="B798" t="str">
            <v>TRATOR DE ESTEIRAS, POTÊNCIA 125 HP, PESO OPERACIONAL 12,9 T, COM LÂMINA 2,7 M3 - JUROS. AF_10/2014</v>
          </cell>
          <cell r="D798">
            <v>88840</v>
          </cell>
          <cell r="E798">
            <v>6.25</v>
          </cell>
        </row>
        <row r="799">
          <cell r="A799">
            <v>88841</v>
          </cell>
          <cell r="B799" t="str">
            <v>TRATOR DE ESTEIRAS, POTÊNCIA 125 HP, PESO OPERACIONAL 12,9 T, COM LÂMINA 2,7 M3 - MANUTENÇÃO. AF_10/2014</v>
          </cell>
          <cell r="D799">
            <v>88841</v>
          </cell>
          <cell r="E799">
            <v>49.64</v>
          </cell>
        </row>
        <row r="800">
          <cell r="A800">
            <v>88842</v>
          </cell>
          <cell r="B800" t="str">
            <v>TRATOR DE ESTEIRAS, POTÊNCIA 125 HP, PESO OPERACIONAL 12,9 T, COM LÂMINA 2,7 M3 - MATERIAIS NA OPERAÇÃO. AF_10/2014</v>
          </cell>
          <cell r="D800">
            <v>88842</v>
          </cell>
          <cell r="E800">
            <v>85.15</v>
          </cell>
        </row>
        <row r="801">
          <cell r="A801">
            <v>88847</v>
          </cell>
          <cell r="B801" t="str">
            <v>USINA DE LAMA ASFÁLTICA, PROD 30 A 50 T/H, SILO DE AGREGADO 7 M3, RESERVATÓRIOS PARA EMULSÃO E ÁGUA DE 2,3 M3 CADA, MISTURADOR TIPO PUG MILL A SER MONTADO SOBRE CAMINHÃO - DEPRECIAÇÃO. AF_10/2014</v>
          </cell>
          <cell r="D801">
            <v>88847</v>
          </cell>
          <cell r="E801">
            <v>20.81</v>
          </cell>
        </row>
        <row r="802">
          <cell r="A802">
            <v>88848</v>
          </cell>
          <cell r="B802" t="str">
            <v>USINA DE LAMA ASFÁLTICA, PROD 30 A 50 T/H, SILO DE AGREGADO 7 M3, RESERVATÓRIOS PARA EMULSÃO E ÁGUA DE 2,3 M3 CADA, MISTURADOR TIPO PUG MILL A SER MONTADO SOBRE CAMINHÃO - JUROS. AF_10/2014</v>
          </cell>
          <cell r="D802">
            <v>88848</v>
          </cell>
          <cell r="E802">
            <v>4.3600000000000003</v>
          </cell>
        </row>
        <row r="803">
          <cell r="A803">
            <v>88853</v>
          </cell>
          <cell r="B803" t="str">
            <v>MOTOBOMBA CENTRÍFUGA, MOTOR A GASOLINA, POTÊNCIA 5,42 HP, BOCAIS 1 1/2" X 1", DIÂMETRO ROTOR 143 MM HM/Q = 6 MCA / 16,8 M3/H A 38 MCA / 6,6 M3/H - DEPRECIAÇÃO. AF_06/2014</v>
          </cell>
          <cell r="D803">
            <v>88853</v>
          </cell>
          <cell r="E803">
            <v>0.17</v>
          </cell>
        </row>
        <row r="804">
          <cell r="A804">
            <v>88854</v>
          </cell>
          <cell r="B804" t="str">
            <v>MOTOBOMBA CENTRÍFUGA, MOTOR A GASOLINA, POTÊNCIA 5,42 HP, BOCAIS 1 1/2" X 1", DIÂMETRO ROTOR 143 MM HM/Q = 6 MCA / 16,8 M3/H A 38 MCA / 6,6 M3/H - JUROS. AF_06/2014</v>
          </cell>
          <cell r="D804">
            <v>88854</v>
          </cell>
          <cell r="E804">
            <v>0.02</v>
          </cell>
        </row>
        <row r="805">
          <cell r="A805">
            <v>88855</v>
          </cell>
          <cell r="B805" t="str">
            <v>GRADE DE DISCO CONTROLE REMOTO REBOCÁVEL, COM 24 DISCOS 24 X 6 MM COM PNEUS PARA TRANSPORTE - DEPRECIAÇÃO. AF_06/2014</v>
          </cell>
          <cell r="D805">
            <v>88855</v>
          </cell>
          <cell r="E805">
            <v>4.03</v>
          </cell>
        </row>
        <row r="806">
          <cell r="A806">
            <v>88856</v>
          </cell>
          <cell r="B806" t="str">
            <v>GRADE DE DISCO CONTROLE REMOTO REBOCÁVEL, COM 24 DISCOS 24 X 6 MM COM PNEUS PARA TRANSPORTE - JUROS. AF_06/2014</v>
          </cell>
          <cell r="D806">
            <v>88856</v>
          </cell>
          <cell r="E806">
            <v>0.56000000000000005</v>
          </cell>
        </row>
        <row r="807">
          <cell r="A807">
            <v>88857</v>
          </cell>
          <cell r="B807" t="str">
            <v>RETROESCAVADEIRA SOBRE RODAS COM CARREGADEIRA, TRAÇÃO 4X4, POTÊNCIA LÍQ. 88 HP, CAÇAMBA CARREG. CAP. MÍN. 1 M3, CAÇAMBA RETRO CAP. 0,26 M3, PESO OPERACIONAL MÍN. 6.674 KG, PROFUNDIDADE ESCAVAÇÃO MÁX. 4,37 M - DEPRECIAÇÃO. AF_06/2014</v>
          </cell>
          <cell r="D807">
            <v>88857</v>
          </cell>
          <cell r="E807">
            <v>21.93</v>
          </cell>
        </row>
        <row r="808">
          <cell r="A808">
            <v>88858</v>
          </cell>
          <cell r="B808" t="str">
            <v>RETROESCAVADEIRA SOBRE RODAS COM CARREGADEIRA, TRAÇÃO 4X4, POTÊNCIA LÍQ. 88 HP, CAÇAMBA CARREG. CAP. MÍN. 1 M3, CAÇAMBA RETRO CAP. 0,26 M3, PESO OPERACIONAL MÍN. 6.674 KG, PROFUNDIDADE ESCAVAÇÃO MÁX. 4,37 M - JUROS. AF_06/2014</v>
          </cell>
          <cell r="D808">
            <v>88858</v>
          </cell>
          <cell r="E808">
            <v>2.97</v>
          </cell>
        </row>
        <row r="809">
          <cell r="A809">
            <v>88859</v>
          </cell>
          <cell r="B809" t="str">
            <v>RETROESCAVADEIRA SOBRE RODAS COM CARREGADEIRA, TRAÇÃO 4X2, POTÊNCIA LÍQ. 79 HP, CAÇAMBA CARREG. CAP. MÍN. 1 M3, CAÇAMBA RETRO CAP. 0,20 M3, PESO OPERACIONAL MÍN. 6.570 KG, PROFUNDIDADE ESCAVAÇÃO MÁX. 4,37 M - DEPRECIAÇÃO. AF_06/2014</v>
          </cell>
          <cell r="D809">
            <v>88859</v>
          </cell>
          <cell r="E809">
            <v>19.5</v>
          </cell>
        </row>
        <row r="810">
          <cell r="A810">
            <v>88860</v>
          </cell>
          <cell r="B810" t="str">
            <v>RETROESCAVADEIRA SOBRE RODAS COM CARREGADEIRA, TRAÇÃO 4X2, POTÊNCIA LÍQ. 79 HP, CAÇAMBA CARREG. CAP. MÍN. 1 M3, CAÇAMBA RETRO CAP. 0,20 M3, PESO OPERACIONAL MÍN. 6.570 KG, PROFUNDIDADE ESCAVAÇÃO MÁX. 4,37 M - JUROS. AF_06/2014</v>
          </cell>
          <cell r="D810">
            <v>88860</v>
          </cell>
          <cell r="E810">
            <v>2.64</v>
          </cell>
        </row>
        <row r="811">
          <cell r="A811">
            <v>88900</v>
          </cell>
          <cell r="B811" t="str">
            <v>ESCAVADEIRA HIDRÁULICA SOBRE ESTEIRAS, CAÇAMBA 1,20 M3, PESO OPERACIONAL 21 T, POTÊNCIA BRUTA 155 HP - DEPRECIAÇÃO. AF_06/2014</v>
          </cell>
          <cell r="D811">
            <v>88900</v>
          </cell>
          <cell r="E811">
            <v>52.33</v>
          </cell>
        </row>
        <row r="812">
          <cell r="A812">
            <v>88902</v>
          </cell>
          <cell r="B812" t="str">
            <v>ESCAVADEIRA HIDRÁULICA SOBRE ESTEIRAS, CAÇAMBA 1,20 M3, PESO OPERACIONAL 21 T, POTÊNCIA BRUTA 155 HP - JUROS. AF_06/2014</v>
          </cell>
          <cell r="D812">
            <v>88902</v>
          </cell>
          <cell r="E812">
            <v>7.1</v>
          </cell>
        </row>
        <row r="813">
          <cell r="A813">
            <v>88903</v>
          </cell>
          <cell r="B813" t="str">
            <v>ESCAVADEIRA HIDRÁULICA SOBRE ESTEIRAS, CAÇAMBA 1,20 M3, PESO OPERACIONAL 21 T, POTÊNCIA BRUTA 155 HP - MANUTENÇÃO. AF_06/2014</v>
          </cell>
          <cell r="D813">
            <v>88903</v>
          </cell>
          <cell r="E813">
            <v>65.41</v>
          </cell>
        </row>
        <row r="814">
          <cell r="A814">
            <v>88904</v>
          </cell>
          <cell r="B814" t="str">
            <v>ESCAVADEIRA HIDRÁULICA SOBRE ESTEIRAS, CAÇAMBA 1,20 M3, PESO OPERACIONAL 21 T, POTÊNCIA BRUTA 155 HP - MATERIAIS NA OPERAÇÃO. AF_06/2014</v>
          </cell>
          <cell r="D814">
            <v>88904</v>
          </cell>
          <cell r="E814">
            <v>97.99</v>
          </cell>
        </row>
        <row r="815">
          <cell r="A815">
            <v>89009</v>
          </cell>
          <cell r="B815" t="str">
            <v>TRATOR DE ESTEIRAS, POTÊNCIA 150 HP, PESO OPERACIONAL 16,7 T, COM RODA MOTRIZ ELEVADA E LÂMINA 3,18 M3 - DEPRECIAÇÃO. AF_06/2014</v>
          </cell>
          <cell r="D815">
            <v>89009</v>
          </cell>
          <cell r="E815">
            <v>34.39</v>
          </cell>
        </row>
        <row r="816">
          <cell r="A816">
            <v>89010</v>
          </cell>
          <cell r="B816" t="str">
            <v>TRATOR DE ESTEIRAS, POTÊNCIA 150 HP, PESO OPERACIONAL 16,7 T, COM RODA MOTRIZ ELEVADA E LÂMINA 3,18 M3 - JUROS. AF_06/2014</v>
          </cell>
          <cell r="D816">
            <v>89010</v>
          </cell>
          <cell r="E816">
            <v>7.74</v>
          </cell>
        </row>
        <row r="817">
          <cell r="A817">
            <v>89011</v>
          </cell>
          <cell r="B817" t="str">
            <v>RETROESCAVADEIRA SOBRE RODAS COM CARREGADEIRA, TRAÇÃO 4X4, POTÊNCIA LÍQ. 72 HP, CAÇAMBA CARREG. CAP. MÍN. 0,79 M3, CAÇAMBA RETRO CAP. 0,18 M3, PESO OPERACIONAL MÍN. 7.140 KG, PROFUNDIDADE ESCAVAÇÃO MÁX. 4,50 M - DEPRECIAÇÃO. AF_06/2014</v>
          </cell>
          <cell r="D817">
            <v>89011</v>
          </cell>
          <cell r="E817">
            <v>21.15</v>
          </cell>
        </row>
        <row r="818">
          <cell r="A818">
            <v>89012</v>
          </cell>
          <cell r="B818" t="str">
            <v>RETROESCAVADEIRA SOBRE RODAS COM CARREGADEIRA, TRAÇÃO 4X4, POTÊNCIA LÍQ. 72 HP, CAÇAMBA CARREG. CAP. MÍN. 0,79 M3, CAÇAMBA RETRO CAP. 0,18 M3, PESO OPERACIONAL MÍN. 7.140 KG, PROFUNDIDADE ESCAVAÇÃO MÁX. 4,50 M - JUROS. AF_06/2014</v>
          </cell>
          <cell r="D818">
            <v>89012</v>
          </cell>
          <cell r="E818">
            <v>2.87</v>
          </cell>
        </row>
        <row r="819">
          <cell r="A819">
            <v>89013</v>
          </cell>
          <cell r="B819" t="str">
            <v>TRATOR DE ESTEIRAS, POTÊNCIA 347 HP, PESO OPERACIONAL 38,5 T, COM LÂMINA 8,70 M3 - DEPRECIAÇÃO. AF_06/2014</v>
          </cell>
          <cell r="D819">
            <v>89013</v>
          </cell>
          <cell r="E819">
            <v>112.67</v>
          </cell>
        </row>
        <row r="820">
          <cell r="A820">
            <v>89014</v>
          </cell>
          <cell r="B820" t="str">
            <v>TRATOR DE ESTEIRAS, POTÊNCIA 347 HP, PESO OPERACIONAL 38,5 T, COM LÂMINA 8,70 M3 - JUROS. AF_06/2014</v>
          </cell>
          <cell r="D820">
            <v>89014</v>
          </cell>
          <cell r="E820">
            <v>25.36</v>
          </cell>
        </row>
        <row r="821">
          <cell r="A821">
            <v>89015</v>
          </cell>
          <cell r="B821" t="str">
            <v>VASSOURA MECÂNICA REBOCÁVEL COM ESCOVA CILÍNDRICA, LARGURA ÚTIL DE VARRIMENTO DE 2,44 M - DEPRECIAÇÃO. AF_06/2014</v>
          </cell>
          <cell r="D821">
            <v>89015</v>
          </cell>
          <cell r="E821">
            <v>4.6500000000000004</v>
          </cell>
        </row>
        <row r="822">
          <cell r="A822">
            <v>89016</v>
          </cell>
          <cell r="B822" t="str">
            <v>VASSOURA MECÂNICA REBOCÁVEL COM ESCOVA CILÍNDRICA, LARGURA ÚTIL DE VARRIMENTO DE 2,44 M - JUROS. AF_06/2014</v>
          </cell>
          <cell r="D822">
            <v>89016</v>
          </cell>
          <cell r="E822">
            <v>0.63</v>
          </cell>
        </row>
        <row r="823">
          <cell r="A823">
            <v>89017</v>
          </cell>
          <cell r="B823" t="str">
            <v>TRATOR DE ESTEIRAS, POTÊNCIA 170 HP, PESO OPERACIONAL 19 T, CAÇAMBA 5,2 M3 - DEPRECIAÇÃO. AF_06/2014</v>
          </cell>
          <cell r="D823">
            <v>89017</v>
          </cell>
          <cell r="E823">
            <v>34.18</v>
          </cell>
        </row>
        <row r="824">
          <cell r="A824">
            <v>89018</v>
          </cell>
          <cell r="B824" t="str">
            <v>TRATOR DE ESTEIRAS, POTÊNCIA 170 HP, PESO OPERACIONAL 19 T, CAÇAMBA 5,2 M3 - JUROS. AF_06/2014</v>
          </cell>
          <cell r="D824">
            <v>89018</v>
          </cell>
          <cell r="E824">
            <v>7.69</v>
          </cell>
        </row>
        <row r="825">
          <cell r="A825">
            <v>89019</v>
          </cell>
          <cell r="B825" t="str">
            <v>BOMBA SUBMERSÍVEL ELÉTRICA TRIFÁSICA, POTÊNCIA 2,96 HP, Ø ROTOR 144 MM SEMI-ABERTO, BOCAL DE SAÍDA Ø 2, HM/Q = 2 MCA / 38,8 M3/H A 28 MCA / 5 M3/H - DEPRECIAÇÃO. AF_06/2014</v>
          </cell>
          <cell r="D825">
            <v>89019</v>
          </cell>
          <cell r="E825">
            <v>0.28000000000000003</v>
          </cell>
        </row>
        <row r="826">
          <cell r="A826">
            <v>89020</v>
          </cell>
          <cell r="B826" t="str">
            <v>BOMBA SUBMERSÍVEL ELÉTRICA TRIFÁSICA, POTÊNCIA 2,96 HP, Ø ROTOR 144 MM SEMI-ABERTO, BOCAL DE SAÍDA Ø 2, HM/Q = 2 MCA / 38,8 M3/H A 28 MCA / 5 M3/H - JUROS. AF_06/2014</v>
          </cell>
          <cell r="D826">
            <v>89020</v>
          </cell>
          <cell r="E826">
            <v>0.03</v>
          </cell>
        </row>
        <row r="827">
          <cell r="A827">
            <v>89023</v>
          </cell>
          <cell r="B827" t="str">
            <v>TANQUE DE ASFALTO ESTACIONÁRIO COM MAÇARICO, CAPACIDADE 20.000 L - DEPRECIAÇÃO. AF_06/2014</v>
          </cell>
          <cell r="D827">
            <v>89023</v>
          </cell>
          <cell r="E827">
            <v>4.21</v>
          </cell>
        </row>
        <row r="828">
          <cell r="A828">
            <v>89024</v>
          </cell>
          <cell r="B828" t="str">
            <v>TANQUE DE ASFALTO ESTACIONÁRIO COM MAÇARICO, CAPACIDADE 20.000 L - JUROS. AF_06/2014</v>
          </cell>
          <cell r="D828">
            <v>89024</v>
          </cell>
          <cell r="E828">
            <v>0.66</v>
          </cell>
        </row>
        <row r="829">
          <cell r="A829">
            <v>89025</v>
          </cell>
          <cell r="B829" t="str">
            <v>TANQUE DE ASFALTO ESTACIONÁRIO COM MAÇARICO, CAPACIDADE 20.000 L - MANUTENÇÃO. AF_06/2014</v>
          </cell>
          <cell r="D829">
            <v>89025</v>
          </cell>
          <cell r="E829">
            <v>3.51</v>
          </cell>
        </row>
        <row r="830">
          <cell r="A830">
            <v>89026</v>
          </cell>
          <cell r="B830" t="str">
            <v>TANQUE DE ASFALTO ESTACIONÁRIO COM MAÇARICO, CAPACIDADE 20.000 L - MATERIAIS NA OPERAÇÃO. AF_06/2014</v>
          </cell>
          <cell r="D830">
            <v>89026</v>
          </cell>
          <cell r="E830">
            <v>260.39999999999998</v>
          </cell>
        </row>
        <row r="831">
          <cell r="A831">
            <v>89029</v>
          </cell>
          <cell r="B831" t="str">
            <v>TRATOR DE ESTEIRAS, POTÊNCIA 100 HP, PESO OPERACIONAL 9,4 T, COM LÂMINA 2,19 M3 - DEPRECIAÇÃO. AF_06/2014</v>
          </cell>
          <cell r="D831">
            <v>89029</v>
          </cell>
          <cell r="E831">
            <v>26.53</v>
          </cell>
        </row>
        <row r="832">
          <cell r="A832">
            <v>89030</v>
          </cell>
          <cell r="B832" t="str">
            <v>TRATOR DE ESTEIRAS, POTÊNCIA 100 HP, PESO OPERACIONAL 9,4 T, COM LÂMINA 2,19 M3 - JUROS. AF_06/2014</v>
          </cell>
          <cell r="D832">
            <v>89030</v>
          </cell>
          <cell r="E832">
            <v>5.97</v>
          </cell>
        </row>
        <row r="833">
          <cell r="A833">
            <v>89033</v>
          </cell>
          <cell r="B833" t="str">
            <v>TRATOR DE PNEUS, POTÊNCIA 85 CV, TRAÇÃO 4X4, PESO COM LASTRO DE 4.675 KG - DEPRECIAÇÃO. AF_06/2014</v>
          </cell>
          <cell r="D833">
            <v>89033</v>
          </cell>
          <cell r="E833">
            <v>13.32</v>
          </cell>
        </row>
        <row r="834">
          <cell r="A834">
            <v>89034</v>
          </cell>
          <cell r="B834" t="str">
            <v>TRATOR DE PNEUS, POTÊNCIA 85 CV, TRAÇÃO 4X4, PESO COM LASTRO DE 4.675 KG - JUROS. AF_06/2014</v>
          </cell>
          <cell r="D834">
            <v>89034</v>
          </cell>
          <cell r="E834">
            <v>1.85</v>
          </cell>
        </row>
        <row r="835">
          <cell r="A835">
            <v>89128</v>
          </cell>
          <cell r="B835" t="str">
            <v>PÁ CARREGADEIRA SOBRE RODAS, POTÊNCIA LÍQUIDA 128 HP, CAPACIDADE DA CAÇAMBA 1,7 A 2,8 M3, PESO OPERACIONAL 11632 KG - DEPRECIAÇÃO. AF_06/2014</v>
          </cell>
          <cell r="D835">
            <v>89128</v>
          </cell>
          <cell r="E835">
            <v>33.65</v>
          </cell>
        </row>
        <row r="836">
          <cell r="A836">
            <v>89129</v>
          </cell>
          <cell r="B836" t="str">
            <v>PÁ CARREGADEIRA SOBRE RODAS, POTÊNCIA LÍQUIDA 128 HP, CAPACIDADE DA CAÇAMBA 1,7 A 2,8 M3, PESO OPERACIONAL 11632 KG - JUROS. AF_06/2014</v>
          </cell>
          <cell r="D836">
            <v>89129</v>
          </cell>
          <cell r="E836">
            <v>4.5599999999999996</v>
          </cell>
        </row>
        <row r="837">
          <cell r="A837">
            <v>89130</v>
          </cell>
          <cell r="B837" t="str">
            <v>PÁ CARREGADEIRA SOBRE RODAS, POTÊNCIA 197 HP, CAPACIDADE DA CAÇAMBA 2,5 A 3,5 M3, PESO OPERACIONAL 18338 KG - DEPRECIAÇÃO. AF_06/2014</v>
          </cell>
          <cell r="D837">
            <v>89130</v>
          </cell>
          <cell r="E837">
            <v>46.66</v>
          </cell>
        </row>
        <row r="838">
          <cell r="A838">
            <v>89131</v>
          </cell>
          <cell r="B838" t="str">
            <v>PÁ CARREGADEIRA SOBRE RODAS, POTÊNCIA 197 HP, CAPACIDADE DA CAÇAMBA 2,5 A 3,5 M3, PESO OPERACIONAL 18338 KG - JUROS. AF_06/2014</v>
          </cell>
          <cell r="D838">
            <v>89131</v>
          </cell>
          <cell r="E838">
            <v>6.33</v>
          </cell>
        </row>
        <row r="839">
          <cell r="A839">
            <v>89210</v>
          </cell>
          <cell r="B839" t="str">
            <v>ROLO COMPACTADOR VIBRATÓRIO DE UM CILINDRO AÇO LISO, POTÊNCIA 80 HP, PESO OPERACIONAL MÁXIMO 8,1 T, IMPACTO DINÂMICO 16,15 / 9,5 T, LARGURA DE TRABALHO 1,68 M - DEPRECIAÇÃO. AF_06/2014</v>
          </cell>
          <cell r="D839">
            <v>89210</v>
          </cell>
          <cell r="E839">
            <v>31.91</v>
          </cell>
        </row>
        <row r="840">
          <cell r="A840">
            <v>89211</v>
          </cell>
          <cell r="B840" t="str">
            <v>ROLO COMPACTADOR VIBRATÓRIO DE UM CILINDRO AÇO LISO, POTÊNCIA 80 HP, PESO OPERACIONAL MÁXIMO 8,1 T, IMPACTO DINÂMICO 16,15 / 9,5 T, LARGURA DE TRABALHO 1,68 M - JUROS. AF_06/2014</v>
          </cell>
          <cell r="D840">
            <v>89211</v>
          </cell>
          <cell r="E840">
            <v>4.43</v>
          </cell>
        </row>
        <row r="841">
          <cell r="A841">
            <v>89212</v>
          </cell>
          <cell r="B841" t="str">
            <v>BATE-ESTACAS POR GRAVIDADE, POTÊNCIA DE 160 HP, PESO DO MARTELO ATÉ 3 TONELADAS - DEPRECIAÇÃO. AF_11/2014</v>
          </cell>
          <cell r="D841">
            <v>89212</v>
          </cell>
          <cell r="E841">
            <v>26.19</v>
          </cell>
        </row>
        <row r="842">
          <cell r="A842">
            <v>89213</v>
          </cell>
          <cell r="B842" t="str">
            <v>BATE-ESTACAS POR GRAVIDADE, POTÊNCIA DE 160 HP, PESO DO MARTELO ATÉ 3 TONELADAS - JUROS. AF_11/2014</v>
          </cell>
          <cell r="D842">
            <v>89213</v>
          </cell>
          <cell r="E842">
            <v>4.12</v>
          </cell>
        </row>
        <row r="843">
          <cell r="A843">
            <v>89214</v>
          </cell>
          <cell r="B843" t="str">
            <v>BATE-ESTACAS POR GRAVIDADE, POTÊNCIA DE 160 HP, PESO DO MARTELO ATÉ 3 TONELADAS - MANUTENÇÃO. AF_11/2014</v>
          </cell>
          <cell r="D843">
            <v>89214</v>
          </cell>
          <cell r="E843">
            <v>24.59</v>
          </cell>
        </row>
        <row r="844">
          <cell r="A844">
            <v>89215</v>
          </cell>
          <cell r="B844" t="str">
            <v>BATE-ESTACAS POR GRAVIDADE, POTÊNCIA DE 160 HP, PESO DO MARTELO ATÉ 3 TONELADAS - MATERIAIS NA OPERAÇÃO. AF_11/2014</v>
          </cell>
          <cell r="D844">
            <v>89215</v>
          </cell>
          <cell r="E844">
            <v>101.19</v>
          </cell>
        </row>
        <row r="845">
          <cell r="A845">
            <v>89221</v>
          </cell>
          <cell r="B845" t="str">
            <v>BETONEIRA CAPACIDADE NOMINAL DE 600 L, CAPACIDADE DE MISTURA 360 L, MOTOR ELÉTRICO TRIFÁSICO POTÊNCIA DE 4 CV, SEM CARREGADOR - DEPRECIAÇÃO. AF_11/2014</v>
          </cell>
          <cell r="D845">
            <v>89221</v>
          </cell>
          <cell r="E845">
            <v>1.37</v>
          </cell>
        </row>
        <row r="846">
          <cell r="A846">
            <v>89222</v>
          </cell>
          <cell r="B846" t="str">
            <v>BETONEIRA CAPACIDADE NOMINAL DE 600 L, CAPACIDADE DE MISTURA 360 L, MOTOR ELÉTRICO TRIFÁSICO POTÊNCIA DE 4 CV, SEM CARREGADOR - JUROS. AF_11/2014</v>
          </cell>
          <cell r="D846">
            <v>89222</v>
          </cell>
          <cell r="E846">
            <v>0.16</v>
          </cell>
        </row>
        <row r="847">
          <cell r="A847">
            <v>89223</v>
          </cell>
          <cell r="B847" t="str">
            <v>BETONEIRA CAPACIDADE NOMINAL DE 600 L, CAPACIDADE DE MISTURA 360 L, MOTOR ELÉTRICO TRIFÁSICO POTÊNCIA DE 4 CV, SEM CARREGADOR - MANUTENÇÃO. AF_11/2014</v>
          </cell>
          <cell r="D847">
            <v>89223</v>
          </cell>
          <cell r="E847">
            <v>1.5</v>
          </cell>
        </row>
        <row r="848">
          <cell r="A848">
            <v>89224</v>
          </cell>
          <cell r="B848" t="str">
            <v>BETONEIRA CAPACIDADE NOMINAL DE 600 L, CAPACIDADE DE MISTURA 360 L, MOTOR ELÉTRICO TRIFÁSICO POTÊNCIA DE 4 CV, SEM CARREGADOR - MATERIAIS NA OPERAÇÃO. AF_11/2014</v>
          </cell>
          <cell r="D848">
            <v>89224</v>
          </cell>
          <cell r="E848">
            <v>2.12</v>
          </cell>
        </row>
        <row r="849">
          <cell r="A849">
            <v>89228</v>
          </cell>
          <cell r="B849" t="str">
            <v>MOTONIVELADORA POTÊNCIA BÁSICA LÍQUIDA (PRIMEIRA MARCHA) 125 HP, PESO BRUTO 13032 KG, LARGURA DA LÂMINA DE 3,7 M - DEPRECIAÇÃO. AF_06/2014</v>
          </cell>
          <cell r="D849">
            <v>89228</v>
          </cell>
          <cell r="E849">
            <v>39.74</v>
          </cell>
        </row>
        <row r="850">
          <cell r="A850">
            <v>89229</v>
          </cell>
          <cell r="B850" t="str">
            <v>MOTONIVELADORA POTÊNCIA BÁSICA LÍQUIDA (PRIMEIRA MARCHA) 125 HP, PESO BRUTO 13032 KG, LARGURA DA LÂMINA DE 3,7 M - JUROS. AF_06/2014</v>
          </cell>
          <cell r="D850">
            <v>89229</v>
          </cell>
          <cell r="E850">
            <v>7.15</v>
          </cell>
        </row>
        <row r="851">
          <cell r="A851">
            <v>89230</v>
          </cell>
          <cell r="B851" t="str">
            <v>FRESADORA DE ASFALTO A FRIO SOBRE RODAS, LARGURA FRESAGEM DE 1,0 M, POTÊNCIA 208 HP - DEPRECIAÇÃO. AF_11/2014</v>
          </cell>
          <cell r="D851">
            <v>89230</v>
          </cell>
          <cell r="E851">
            <v>136.41</v>
          </cell>
        </row>
        <row r="852">
          <cell r="A852">
            <v>89231</v>
          </cell>
          <cell r="B852" t="str">
            <v>FRESADORA DE ASFALTO A FRIO SOBRE RODAS, LARGURA FRESAGEM DE 1,0 M, POTÊNCIA 208 HP - JUROS. AF_11/2014</v>
          </cell>
          <cell r="D852">
            <v>89231</v>
          </cell>
          <cell r="E852">
            <v>21.61</v>
          </cell>
        </row>
        <row r="853">
          <cell r="A853">
            <v>89232</v>
          </cell>
          <cell r="B853" t="str">
            <v>FRESADORA DE ASFALTO A FRIO SOBRE RODAS, LARGURA FRESAGEM DE 1,0 M, POTÊNCIA 208 HP - MANUTENÇÃO. AF_11/2014</v>
          </cell>
          <cell r="D853">
            <v>89232</v>
          </cell>
          <cell r="E853">
            <v>243.31</v>
          </cell>
        </row>
        <row r="854">
          <cell r="A854">
            <v>89233</v>
          </cell>
          <cell r="B854" t="str">
            <v>FRESADORA DE ASFALTO A FRIO SOBRE RODAS, LARGURA FRESAGEM DE 1,0 M, POTÊNCIA 208 HP - MATERIAIS NA OPERAÇÃO. AF_11/2014</v>
          </cell>
          <cell r="D854">
            <v>89233</v>
          </cell>
          <cell r="E854">
            <v>182.1</v>
          </cell>
        </row>
        <row r="855">
          <cell r="A855">
            <v>89236</v>
          </cell>
          <cell r="B855" t="str">
            <v>FRESADORA DE ASFALTO A FRIO SOBRE RODAS, LARGURA FRESAGEM DE 2,0 M, POTÊNCIA 550 HP - DEPRECIAÇÃO. AF_11/2014</v>
          </cell>
          <cell r="D855">
            <v>89236</v>
          </cell>
          <cell r="E855">
            <v>318.64999999999998</v>
          </cell>
        </row>
        <row r="856">
          <cell r="A856">
            <v>89237</v>
          </cell>
          <cell r="B856" t="str">
            <v>FRESADORA DE ASFALTO A FRIO SOBRE RODAS, LARGURA FRESAGEM DE 2,0 M, POTÊNCIA 550 HP - JUROS. AF_11/2014</v>
          </cell>
          <cell r="D856">
            <v>89237</v>
          </cell>
          <cell r="E856">
            <v>50.49</v>
          </cell>
        </row>
        <row r="857">
          <cell r="A857">
            <v>89238</v>
          </cell>
          <cell r="B857" t="str">
            <v>FRESADORA DE ASFALTO A FRIO SOBRE RODAS, LARGURA FRESAGEM DE 2,0 M, POTÊNCIA 550 HP - MANUTENÇÃO. AF_11/2014</v>
          </cell>
          <cell r="D857">
            <v>89238</v>
          </cell>
          <cell r="E857">
            <v>568.38</v>
          </cell>
        </row>
        <row r="858">
          <cell r="A858">
            <v>89239</v>
          </cell>
          <cell r="B858" t="str">
            <v>FRESADORA DE ASFALTO A FRIO SOBRE RODAS, LARGURA FRESAGEM DE 2,0 M, POTÊNCIA 550 HP - MATERIAIS NA OPERAÇÃO. AF_11/2014</v>
          </cell>
          <cell r="D858">
            <v>89239</v>
          </cell>
          <cell r="E858">
            <v>481.56</v>
          </cell>
        </row>
        <row r="859">
          <cell r="A859">
            <v>89240</v>
          </cell>
          <cell r="B859" t="str">
            <v>VIBROACABADORA DE ASFALTO SOBRE ESTEIRAS, LARGURA DE PAVIMENTAÇÃO 1,90 M A 5,30 M, POTÊNCIA 105 HP CAPACIDADE 450 T/H - DEPRECIAÇÃO. AF_11/2014</v>
          </cell>
          <cell r="D859">
            <v>89240</v>
          </cell>
          <cell r="E859">
            <v>97.79</v>
          </cell>
        </row>
        <row r="860">
          <cell r="A860">
            <v>89241</v>
          </cell>
          <cell r="B860" t="str">
            <v>VIBROACABADORA DE ASFALTO SOBRE ESTEIRAS, LARGURA DE PAVIMENTAÇÃO 1,90 M A 5,30 M, POTÊNCIA 105 HP CAPACIDADE 450 T/H - JUROS. AF_11/2014</v>
          </cell>
          <cell r="D860">
            <v>89241</v>
          </cell>
          <cell r="E860">
            <v>17.600000000000001</v>
          </cell>
        </row>
        <row r="861">
          <cell r="A861">
            <v>89246</v>
          </cell>
          <cell r="B861" t="str">
            <v>RECICLADORA DE ASFALTO A FRIO SOBRE RODAS, LARGURA FRESAGEM DE 2,0 M, POTÊNCIA 422 HP - DEPRECIAÇÃO. AF_11/2014</v>
          </cell>
          <cell r="D861">
            <v>89246</v>
          </cell>
          <cell r="E861">
            <v>276.88</v>
          </cell>
        </row>
        <row r="862">
          <cell r="A862">
            <v>89247</v>
          </cell>
          <cell r="B862" t="str">
            <v>RECICLADORA DE ASFALTO A FRIO SOBRE RODAS, LARGURA FRESAGEM DE 2,0 M, POTÊNCIA 422 HP - JUROS. AF_11/2014</v>
          </cell>
          <cell r="D862">
            <v>89247</v>
          </cell>
          <cell r="E862">
            <v>43.87</v>
          </cell>
        </row>
        <row r="863">
          <cell r="A863">
            <v>89248</v>
          </cell>
          <cell r="B863" t="str">
            <v>RECICLADORA DE ASFALTO A FRIO SOBRE RODAS, LARGURA FRESAGEM DE 2,0 M, POTÊNCIA 422 HP - MANUTENÇÃO. AF_11/2014</v>
          </cell>
          <cell r="D863">
            <v>89248</v>
          </cell>
          <cell r="E863">
            <v>493.89</v>
          </cell>
        </row>
        <row r="864">
          <cell r="A864">
            <v>89249</v>
          </cell>
          <cell r="B864" t="str">
            <v>RECICLADORA DE ASFALTO A FRIO SOBRE RODAS, LARGURA FRESAGEM DE 2,0 M, POTÊNCIA 422 HP - MATERIAIS NA OPERAÇÃO. AF_11/2014</v>
          </cell>
          <cell r="D864">
            <v>89249</v>
          </cell>
          <cell r="E864">
            <v>410.49</v>
          </cell>
        </row>
        <row r="865">
          <cell r="A865">
            <v>89253</v>
          </cell>
          <cell r="B865" t="str">
            <v>VIBROACABADORA DE ASFALTO SOBRE ESTEIRAS, LARGURA DE PAVIMENTAÇÃO 2,13 M A 4,55 M, POTÊNCIA 100 HP, CAPACIDADE 400 T/H - DEPRECIAÇÃO. AF_11/2014</v>
          </cell>
          <cell r="D865">
            <v>89253</v>
          </cell>
          <cell r="E865">
            <v>80.13</v>
          </cell>
        </row>
        <row r="866">
          <cell r="A866">
            <v>89254</v>
          </cell>
          <cell r="B866" t="str">
            <v>VIBROACABADORA DE ASFALTO SOBRE ESTEIRAS, LARGURA DE PAVIMENTAÇÃO 2,13 M A 4,55 M, POTÊNCIA 100 HP, CAPACIDADE 400 T/H - JUROS. AF_11/2014</v>
          </cell>
          <cell r="D866">
            <v>89254</v>
          </cell>
          <cell r="E866">
            <v>14.42</v>
          </cell>
        </row>
        <row r="867">
          <cell r="A867">
            <v>89255</v>
          </cell>
          <cell r="B867" t="str">
            <v>VIBROACABADORA DE ASFALTO SOBRE ESTEIRAS, LARGURA DE PAVIMENTAÇÃO 2,13 M A 4,55 M, POTÊNCIA 100 HP, CAPACIDADE 400 T/H - MANUTENÇÃO. AF_11/2014</v>
          </cell>
          <cell r="D867">
            <v>89255</v>
          </cell>
          <cell r="E867">
            <v>128.82</v>
          </cell>
        </row>
        <row r="868">
          <cell r="A868">
            <v>89256</v>
          </cell>
          <cell r="B868" t="str">
            <v>VIBROACABADORA DE ASFALTO SOBRE ESTEIRAS, LARGURA DE PAVIMENTAÇÃO 2,13 M A 4,55 M, POTÊNCIA 100 HP, CAPACIDADE 400 T/H - MATERIAIS NA OPERAÇÃO. AF_11/2014</v>
          </cell>
          <cell r="D868">
            <v>89256</v>
          </cell>
          <cell r="E868">
            <v>92.38</v>
          </cell>
        </row>
        <row r="869">
          <cell r="A869">
            <v>89259</v>
          </cell>
          <cell r="B869" t="str">
            <v>GUINDAUTO HIDRÁULICO, CAPACIDADE MÁXIMA DE CARGA 6200 KG, MOMENTO MÁXIMO DE CARGA 11,7 TM, ALCANCE MÁXIMO HORIZONTAL 9,70 M, INCLUSIVE CAMINHÃO TOCO PBT 16.000 KG, POTÊNCIA DE 189 CV - DEPRECIAÇÃO. AF_06/2014</v>
          </cell>
          <cell r="D869">
            <v>89259</v>
          </cell>
          <cell r="E869">
            <v>18.600000000000001</v>
          </cell>
        </row>
        <row r="870">
          <cell r="A870">
            <v>89260</v>
          </cell>
          <cell r="B870" t="str">
            <v>GUINDAUTO HIDRÁULICO, CAPACIDADE MÁXIMA DE CARGA 6200 KG, MOMENTO MÁXIMO DE CARGA 11,7 TM, ALCANCE MÁXIMO HORIZONTAL 9,70 M, INCLUSIVE CAMINHÃO TOCO PBT 16.000 KG, POTÊNCIA DE 189 CV - JUROS. AF_06/2014</v>
          </cell>
          <cell r="D870">
            <v>89260</v>
          </cell>
          <cell r="E870">
            <v>3.36</v>
          </cell>
        </row>
        <row r="871">
          <cell r="A871">
            <v>89262</v>
          </cell>
          <cell r="B871" t="str">
            <v>GUINDAUTO HIDRÁULICO, CAPACIDADE MÁXIMA DE CARGA 6200 KG, MOMENTO MÁXIMO DE CARGA 11,7 TM, ALCANCE MÁXIMO HORIZONTAL 9,70 M, INCLUSIVE CAMINHÃO TOCO PBT 16.000 KG, POTÊNCIA DE 189 CV - MANUTENÇÃO. AF_06/2014</v>
          </cell>
          <cell r="D871">
            <v>89262</v>
          </cell>
          <cell r="E871">
            <v>30.52</v>
          </cell>
        </row>
        <row r="872">
          <cell r="A872">
            <v>89264</v>
          </cell>
          <cell r="B872" t="str">
            <v>CAMINHÃO TOCO, PBT 16.000 KG, CARGA ÚTIL MÁX. 10.685 KG, DIST. ENTRE EIXOS 4,8 M, POTÊNCIA 189 CV, INCLUSIVE CARROCERIA FIXA ABERTA DE MADEIRA P/ TRANSPORTE GERAL DE CARGA SECA, DIMEN. APROX. 2,5 X 7,00 X 0,50 M - DEPRECIAÇÃO. AF_06/2014</v>
          </cell>
          <cell r="D872">
            <v>89264</v>
          </cell>
          <cell r="E872">
            <v>13.19</v>
          </cell>
        </row>
        <row r="873">
          <cell r="A873">
            <v>89265</v>
          </cell>
          <cell r="B873" t="str">
            <v>CAMINHÃO TOCO, PBT 16.000 KG, CARGA ÚTIL MÁX. 10.685 KG, DIST. ENTRE EIXOS 4,8 M, POTÊNCIA 189 CV, INCLUSIVE CARROCERIA FIXA ABERTA DE MADEIRA P/ TRANSPORTE GERAL DE CARGA SECA, DIMEN. APROX. 2,5 X 7,00 X 0,50 M - JUROS. AF_06/2014</v>
          </cell>
          <cell r="D873">
            <v>89265</v>
          </cell>
          <cell r="E873">
            <v>2.64</v>
          </cell>
        </row>
        <row r="874">
          <cell r="A874">
            <v>89266</v>
          </cell>
          <cell r="B874" t="str">
            <v>CAMINHÃO TOCO, PBT 16.000 KG, CARGA ÚTIL MÁX. 10.685 KG, DIST. ENTRE EIXOS 4,8 M, POTÊNCIA 189 CV, INCLUSIVE CARROCERIA FIXA ABERTA DE MADEIRA P/ TRANSPORTE GERAL DE CARGA SECA, DIMEN. APROX. 2,5 X 7,00 X 0,50 M - IMPOSTOS E SEGUROS. AF_06/2014</v>
          </cell>
          <cell r="D874">
            <v>89266</v>
          </cell>
          <cell r="E874">
            <v>2.09</v>
          </cell>
        </row>
        <row r="875">
          <cell r="A875">
            <v>89267</v>
          </cell>
          <cell r="B875" t="str">
            <v>GUINDASTE HIDRÁULICO AUTOPROPELIDO, COM LANÇA TELESCÓPICA 28,80 M, CAPACIDADE MÁXIMA 30 T, POTÊNCIA 97 KW, TRAÇÃO 4 X 4 - DEPRECIAÇÃO. AF_11/2014</v>
          </cell>
          <cell r="D875">
            <v>89267</v>
          </cell>
          <cell r="E875">
            <v>45.59</v>
          </cell>
        </row>
        <row r="876">
          <cell r="A876">
            <v>89268</v>
          </cell>
          <cell r="B876" t="str">
            <v>GUINDASTE HIDRÁULICO AUTOPROPELIDO, COM LANÇA TELESCÓPICA 28,80 M, CAPACIDADE MÁXIMA 30 T, POTÊNCIA 97 KW, TRAÇÃO 4 X 4 - JUROS. AF_11/2014</v>
          </cell>
          <cell r="D876">
            <v>89268</v>
          </cell>
          <cell r="E876">
            <v>8.1999999999999993</v>
          </cell>
        </row>
        <row r="877">
          <cell r="A877">
            <v>89269</v>
          </cell>
          <cell r="B877" t="str">
            <v>GUINDASTE HIDRÁULICO AUTOPROPELIDO, COM LANÇA TELESCÓPICA 28,80 M, CAPACIDADE MÁXIMA 30 T, POTÊNCIA 97 KW, TRAÇÃO 4 X 4 - IMPOSTOS E SEGUROS. AF_11/2014</v>
          </cell>
          <cell r="D877">
            <v>89269</v>
          </cell>
          <cell r="E877">
            <v>6.49</v>
          </cell>
        </row>
        <row r="878">
          <cell r="A878">
            <v>89270</v>
          </cell>
          <cell r="B878" t="str">
            <v>GUINDASTE HIDRÁULICO AUTOPROPELIDO, COM LANÇA TELESCÓPICA 28,80 M, CAPACIDADE MÁXIMA 30 T, POTÊNCIA 97 KW, TRAÇÃO 4 X 4 - MANUTENÇÃO. AF_11/2014</v>
          </cell>
          <cell r="D878">
            <v>89270</v>
          </cell>
          <cell r="E878">
            <v>73.290000000000006</v>
          </cell>
        </row>
        <row r="879">
          <cell r="A879">
            <v>89271</v>
          </cell>
          <cell r="B879" t="str">
            <v>GUINDASTE HIDRÁULICO AUTOPROPELIDO, COM LANÇA TELESCÓPICA 28,80 M, CAPACIDADE MÁXIMA 30 T, POTÊNCIA 97 KW, TRAÇÃO 4 X 4 - MATERIAIS NA OPERAÇÃO. AF_11/2014</v>
          </cell>
          <cell r="D879">
            <v>89271</v>
          </cell>
          <cell r="E879">
            <v>31.62</v>
          </cell>
        </row>
        <row r="880">
          <cell r="A880">
            <v>89274</v>
          </cell>
          <cell r="B880" t="str">
            <v>BETONEIRA CAPACIDADE NOMINAL DE 600 L, CAPACIDADE DE MISTURA 440 L, MOTOR A DIESEL POTÊNCIA 10 CV, COM CARREGADOR - DEPRECIAÇÃO. AF_11/2014</v>
          </cell>
          <cell r="D880">
            <v>89274</v>
          </cell>
          <cell r="E880">
            <v>1.67</v>
          </cell>
        </row>
        <row r="881">
          <cell r="A881">
            <v>89275</v>
          </cell>
          <cell r="B881" t="str">
            <v>BETONEIRA CAPACIDADE NOMINAL DE 600 L, CAPACIDADE DE MISTURA 440 L, MOTOR A DIESEL POTÊNCIA 10 CV, COM CARREGADOR - JUROS. AF_11/2014</v>
          </cell>
          <cell r="D881">
            <v>89275</v>
          </cell>
          <cell r="E881">
            <v>0.19</v>
          </cell>
        </row>
        <row r="882">
          <cell r="A882">
            <v>89276</v>
          </cell>
          <cell r="B882" t="str">
            <v>BETONEIRA CAPACIDADE NOMINAL DE 600 L, CAPACIDADE DE MISTURA 440 L, MOTOR A DIESEL POTÊNCIA 10 CV, COM CARREGADOR - MANUTENÇÃO. AF_11/2014</v>
          </cell>
          <cell r="D882">
            <v>89276</v>
          </cell>
          <cell r="E882">
            <v>2.09</v>
          </cell>
        </row>
        <row r="883">
          <cell r="A883">
            <v>89277</v>
          </cell>
          <cell r="B883" t="str">
            <v>BETONEIRA CAPACIDADE NOMINAL DE 600 L, CAPACIDADE DE MISTURA 440 L, MOTOR A DIESEL POTÊNCIA 10 CV, COM CARREGADOR - MATERIAIS NA OPERAÇÃO. AF_11/2014</v>
          </cell>
          <cell r="D883">
            <v>89277</v>
          </cell>
          <cell r="E883">
            <v>9.1199999999999992</v>
          </cell>
        </row>
        <row r="884">
          <cell r="A884">
            <v>89280</v>
          </cell>
          <cell r="B884" t="str">
            <v>ROLO COMPACTADOR VIBRATÓRIO TANDEM AÇO LISO, POTÊNCIA 58 HP, PESO SEM/COM LASTRO 6,5 / 9,4 T, LARGURA DE TRABALHO 1,2 M - DEPRECIAÇÃO. AF_06/2014</v>
          </cell>
          <cell r="D884">
            <v>89280</v>
          </cell>
          <cell r="E884">
            <v>39.18</v>
          </cell>
        </row>
        <row r="885">
          <cell r="A885">
            <v>89281</v>
          </cell>
          <cell r="B885" t="str">
            <v>ROLO COMPACTADOR VIBRATÓRIO TANDEM AÇO LISO, POTÊNCIA 58 HP, PESO SEM/COM LASTRO 6,5 / 9,4 T, LARGURA DE TRABALHO 1,2 M - JUROS. AF_06/2014</v>
          </cell>
          <cell r="D885">
            <v>89281</v>
          </cell>
          <cell r="E885">
            <v>5.44</v>
          </cell>
        </row>
        <row r="886">
          <cell r="A886">
            <v>89870</v>
          </cell>
          <cell r="B886" t="str">
            <v>CAMINHÃO BASCULANTE 14 M3, COM CAVALO MECÂNICO DE CAPACIDADE MÁXIMA DE TRAÇÃO COMBINADO DE 36000 KG, POTÊNCIA 286 CV, INCLUSIVE SEMIREBOQUE COM CAÇAMBA METÁLICA - DEPRECIAÇÃO. AF_12/2014</v>
          </cell>
          <cell r="D886">
            <v>89870</v>
          </cell>
          <cell r="E886">
            <v>30.26</v>
          </cell>
        </row>
        <row r="887">
          <cell r="A887">
            <v>89871</v>
          </cell>
          <cell r="B887" t="str">
            <v>CAMINHÃO BASCULANTE 14 M3, COM CAVALO MECÂNICO DE CAPACIDADE MÁXIMA DE TRAÇÃO COMBINADO DE 36000 KG, POTÊNCIA 286 CV, INCLUSIVE SEMIREBOQUE COM CAÇAMBA METÁLICA - JUROS. AF_12/2014</v>
          </cell>
          <cell r="D887">
            <v>89871</v>
          </cell>
          <cell r="E887">
            <v>5.25</v>
          </cell>
        </row>
        <row r="888">
          <cell r="A888">
            <v>89872</v>
          </cell>
          <cell r="B888" t="str">
            <v>CAMINHÃO BASCULANTE 14 M3, COM CAVALO MECÂNICO DE CAPACIDADE MÁXIMA DE TRAÇÃO COMBINADO DE 36000 KG, POTÊNCIA 286 CV, INCLUSIVE SEMIREBOQUE COM CAÇAMBA METÁLICA - IMPOSTOS E SEGUROS. AF_12/2014</v>
          </cell>
          <cell r="D888">
            <v>89872</v>
          </cell>
          <cell r="E888">
            <v>4.17</v>
          </cell>
        </row>
        <row r="889">
          <cell r="A889">
            <v>89873</v>
          </cell>
          <cell r="B889" t="str">
            <v>CAMINHÃO BASCULANTE 14 M3, COM CAVALO MECÂNICO DE CAPACIDADE MÁXIMA DE TRAÇÃO COMBINADO DE 36000 KG, POTÊNCIA 286 CV, INCLUSIVE SEMIREBOQUE COM CAÇAMBA METÁLICA - MANUTENÇÃO. AF_12/2014</v>
          </cell>
          <cell r="D889">
            <v>89873</v>
          </cell>
          <cell r="E889">
            <v>50.9</v>
          </cell>
        </row>
        <row r="890">
          <cell r="A890">
            <v>89874</v>
          </cell>
          <cell r="B890" t="str">
            <v>CAMINHÃO BASCULANTE 14 M3, COM CAVALO MECÂNICO DE CAPACIDADE MÁXIMA DE TRAÇÃO COMBINADO DE 36000 KG, POTÊNCIA 286 CV, INCLUSIVE SEMIREBOQUE COM CAÇAMBA METÁLICA - MATERIAIS NA OPERAÇÃO. AF_12/2014</v>
          </cell>
          <cell r="D890">
            <v>89874</v>
          </cell>
          <cell r="E890">
            <v>192.14</v>
          </cell>
        </row>
        <row r="891">
          <cell r="A891">
            <v>89878</v>
          </cell>
          <cell r="B891" t="str">
            <v>CAMINHÃO BASCULANTE 18 M3, COM CAVALO MECÂNICO DE CAPACIDADE MÁXIMA DE TRAÇÃO COMBINADO DE 45000 KG, POTÊNCIA 330 CV, INCLUSIVE SEMIREBOQUE COM CAÇAMBA METÁLICA - DEPRECIAÇÃO. AF_12/2014</v>
          </cell>
          <cell r="D891">
            <v>89878</v>
          </cell>
          <cell r="E891">
            <v>32.700000000000003</v>
          </cell>
        </row>
        <row r="892">
          <cell r="A892">
            <v>89879</v>
          </cell>
          <cell r="B892" t="str">
            <v>CAMINHÃO BASCULANTE 18 M3, COM CAVALO MECÂNICO DE CAPACIDADE MÁXIMA DE TRAÇÃO COMBINADO DE 45000 KG, POTÊNCIA 330 CV, INCLUSIVE SEMIREBOQUE COM CAÇAMBA METÁLICA - JUROS. AF_12/2014</v>
          </cell>
          <cell r="D892">
            <v>89879</v>
          </cell>
          <cell r="E892">
            <v>5.58</v>
          </cell>
        </row>
        <row r="893">
          <cell r="A893">
            <v>89880</v>
          </cell>
          <cell r="B893" t="str">
            <v>CAMINHÃO BASCULANTE 18 M3, COM CAVALO MECÂNICO DE CAPACIDADE MÁXIMA DE TRAÇÃO COMBINADO DE 45000 KG, POTÊNCIA 330 CV, INCLUSIVE SEMIREBOQUE COM CAÇAMBA METÁLICA - IMPOSTOS E SEGUROS. AF_12/2014</v>
          </cell>
          <cell r="D893">
            <v>89880</v>
          </cell>
          <cell r="E893">
            <v>4.42</v>
          </cell>
        </row>
        <row r="894">
          <cell r="A894">
            <v>89881</v>
          </cell>
          <cell r="B894" t="str">
            <v>CAMINHÃO BASCULANTE 18 M3, COM CAVALO MECÂNICO DE CAPACIDADE MÁXIMA DE TRAÇÃO COMBINADO DE 45000 KG, POTÊNCIA 330 CV, INCLUSIVE SEMIREBOQUE COM CAÇAMBA METÁLICA - MANUTENÇÃO. AF_12/2014</v>
          </cell>
          <cell r="D894">
            <v>89881</v>
          </cell>
          <cell r="E894">
            <v>54.42</v>
          </cell>
        </row>
        <row r="895">
          <cell r="A895">
            <v>89882</v>
          </cell>
          <cell r="B895" t="str">
            <v>CAMINHÃO BASCULANTE 18 M3, COM CAVALO MECÂNICO DE CAPACIDADE MÁXIMA DE TRAÇÃO COMBINADO DE 45000 KG, POTÊNCIA 330 CV, INCLUSIVE SEMIREBOQUE COM CAÇAMBA METÁLICA - MATERIAIS NA OPERAÇÃO. AF_12/2014</v>
          </cell>
          <cell r="D895">
            <v>89882</v>
          </cell>
          <cell r="E895">
            <v>221.68</v>
          </cell>
        </row>
        <row r="896">
          <cell r="A896">
            <v>90582</v>
          </cell>
          <cell r="B896" t="str">
            <v>VIBRADOR DE IMERSÃO, DIÂMETRO DE PONTEIRA 45MM, MOTOR ELÉTRICO TRIFÁSICO POTÊNCIA DE 2 CV - DEPRECIAÇÃO. AF_06/2015</v>
          </cell>
          <cell r="D896">
            <v>90582</v>
          </cell>
          <cell r="E896">
            <v>0.44</v>
          </cell>
        </row>
        <row r="897">
          <cell r="A897">
            <v>90583</v>
          </cell>
          <cell r="B897" t="str">
            <v>VIBRADOR DE IMERSÃO, DIÂMETRO DE PONTEIRA 45MM, MOTOR ELÉTRICO TRIFÁSICO POTÊNCIA DE 2 CV - JUROS. AF_06/2015</v>
          </cell>
          <cell r="D897">
            <v>90583</v>
          </cell>
          <cell r="E897">
            <v>0.05</v>
          </cell>
        </row>
        <row r="898">
          <cell r="A898">
            <v>90584</v>
          </cell>
          <cell r="B898" t="str">
            <v>VIBRADOR DE IMERSÃO, DIÂMETRO DE PONTEIRA 45MM, MOTOR ELÉTRICO TRIFÁSICO POTÊNCIA DE 2 CV - MANUTENÇÃO. AF_06/2015</v>
          </cell>
          <cell r="D898">
            <v>90584</v>
          </cell>
          <cell r="E898">
            <v>0.34</v>
          </cell>
        </row>
        <row r="899">
          <cell r="A899">
            <v>90585</v>
          </cell>
          <cell r="B899" t="str">
            <v>VIBRADOR DE IMERSÃO, DIÂMETRO DE PONTEIRA 45MM, MOTOR ELÉTRICO TRIFÁSICO POTÊNCIA DE 2 CV - MATERIAIS NA OPERAÇÃO. AF_06/2015</v>
          </cell>
          <cell r="D899">
            <v>90585</v>
          </cell>
          <cell r="E899">
            <v>0.44</v>
          </cell>
        </row>
        <row r="900">
          <cell r="A900">
            <v>90621</v>
          </cell>
          <cell r="B900" t="str">
            <v>PERFURATRIZ MANUAL, TORQUE MÁXIMO 83 N.M, POTÊNCIA 5 CV, COM DIÂMETRO MÁXIMO 4" - DEPRECIAÇÃO. AF_06/2015</v>
          </cell>
          <cell r="D900">
            <v>90621</v>
          </cell>
          <cell r="E900">
            <v>2.21</v>
          </cell>
        </row>
        <row r="901">
          <cell r="A901">
            <v>90622</v>
          </cell>
          <cell r="B901" t="str">
            <v>PERFURATRIZ MANUAL, TORQUE MÁXIMO 83 N.M, POTÊNCIA 5 CV, COM DIÂMETRO MÁXIMO 4" - JUROS. AF_06/2015</v>
          </cell>
          <cell r="D901">
            <v>90622</v>
          </cell>
          <cell r="E901">
            <v>0.26</v>
          </cell>
        </row>
        <row r="902">
          <cell r="A902">
            <v>90623</v>
          </cell>
          <cell r="B902" t="str">
            <v>PERFURATRIZ MANUAL, TORQUE MÁXIMO 83 N.M, POTÊNCIA 5 CV, COM DIÂMETRO MÁXIMO 4" - MANUTENÇÃO. AF_06/2015</v>
          </cell>
          <cell r="D902">
            <v>90623</v>
          </cell>
          <cell r="E902">
            <v>2.77</v>
          </cell>
        </row>
        <row r="903">
          <cell r="A903">
            <v>90624</v>
          </cell>
          <cell r="B903" t="str">
            <v>PERFURATRIZ MANUAL, TORQUE MÁXIMO 83 N.M, POTÊNCIA 5 CV, COM DIÂMETRO MÁXIMO 4" - MATERIAIS NA OPERAÇÃO. AF_06/2015</v>
          </cell>
          <cell r="D903">
            <v>90624</v>
          </cell>
          <cell r="E903">
            <v>2.66</v>
          </cell>
        </row>
        <row r="904">
          <cell r="A904">
            <v>90627</v>
          </cell>
          <cell r="B904" t="str">
            <v>PERFURATRIZ SOBRE ESTEIRA, TORQUE MÁXIMO 600 KGF, PESO MÉDIO 1000 KG, POTÊNCIA 20 HP, DIÂMETRO MÁXIMO 10" - DEPRECIAÇÃO. AF_06/2015</v>
          </cell>
          <cell r="D904">
            <v>90627</v>
          </cell>
          <cell r="E904">
            <v>47.88</v>
          </cell>
        </row>
        <row r="905">
          <cell r="A905">
            <v>90628</v>
          </cell>
          <cell r="B905" t="str">
            <v>PERFURATRIZ SOBRE ESTEIRA, TORQUE MÁXIMO 600 KGF, PESO MÉDIO 1000 KG, POTÊNCIA 20 HP, DIÂMETRO MÁXIMO 10" - JUROS. AF_06/2015</v>
          </cell>
          <cell r="D905">
            <v>90628</v>
          </cell>
          <cell r="E905">
            <v>6.55</v>
          </cell>
        </row>
        <row r="906">
          <cell r="A906">
            <v>90629</v>
          </cell>
          <cell r="B906" t="str">
            <v>PERFURATRIZ SOBRE ESTEIRA, TORQUE MÁXIMO 600 KGF, PESO MÉDIO 1000 KG, POTÊNCIA 20 HP, DIÂMETRO MÁXIMO 10" - MANUTENÇÃO. AF_06/2015</v>
          </cell>
          <cell r="D906">
            <v>90629</v>
          </cell>
          <cell r="E906">
            <v>59.91</v>
          </cell>
        </row>
        <row r="907">
          <cell r="A907">
            <v>90630</v>
          </cell>
          <cell r="B907" t="str">
            <v>PERFURATRIZ SOBRE ESTEIRA, TORQUE MÁXIMO 600 KGF, PESO MÉDIO 1000 KG, POTÊNCIA 20 HP, DIÂMETRO MÁXIMO 10" - MATERIAIS NA OPERAÇÃO. AF_06/2015</v>
          </cell>
          <cell r="D907">
            <v>90630</v>
          </cell>
          <cell r="E907">
            <v>1.26</v>
          </cell>
        </row>
        <row r="908">
          <cell r="A908">
            <v>90633</v>
          </cell>
          <cell r="B908" t="str">
            <v>MISTURADOR DUPLO HORIZONTAL DE ALTA TURBULÊNCIA, CAPACIDADE / VOLUME 2 X 500 LITROS, MOTORES ELÉTRICOS MÍNIMO 5 CV CADA, PARA NATA CIMENTO, ARGAMASSA E OUTROS - DEPRECIAÇÃO. AF_06/2015</v>
          </cell>
          <cell r="D908">
            <v>90633</v>
          </cell>
          <cell r="E908">
            <v>4.25</v>
          </cell>
        </row>
        <row r="909">
          <cell r="A909">
            <v>90634</v>
          </cell>
          <cell r="B909" t="str">
            <v>MISTURADOR DUPLO HORIZONTAL DE ALTA TURBULÊNCIA, CAPACIDADE / VOLUME 2 X 500 LITROS, MOTORES ELÉTRICOS MÍNIMO 5 CV CADA, PARA NATA CIMENTO, ARGAMASSA E OUTROS - JUROS. AF_06/2015</v>
          </cell>
          <cell r="D909">
            <v>90634</v>
          </cell>
          <cell r="E909">
            <v>0.5</v>
          </cell>
        </row>
        <row r="910">
          <cell r="A910">
            <v>90635</v>
          </cell>
          <cell r="B910" t="str">
            <v>MISTURADOR DUPLO HORIZONTAL DE ALTA TURBULÊNCIA, CAPACIDADE / VOLUME 2 X 500 LITROS, MOTORES ELÉTRICOS MÍNIMO 5 CV CADA, PARA NATA CIMENTO, ARGAMASSA E OUTROS - MANUTENÇÃO. AF_06/2015</v>
          </cell>
          <cell r="D910">
            <v>90635</v>
          </cell>
          <cell r="E910">
            <v>4.6500000000000004</v>
          </cell>
        </row>
        <row r="911">
          <cell r="A911">
            <v>90636</v>
          </cell>
          <cell r="B911" t="str">
            <v>MISTURADOR DUPLO HORIZONTAL DE ALTA TURBULÊNCIA, CAPACIDADE / VOLUME 2 X 500 LITROS, MOTORES ELÉTRICOS MÍNIMO 5 CV CADA, PARA NATA CIMENTO, ARGAMASSA E OUTROS - MATERIAIS NA OPERAÇÃO. AF_06/2015</v>
          </cell>
          <cell r="D911">
            <v>90636</v>
          </cell>
          <cell r="E911">
            <v>5.32</v>
          </cell>
        </row>
        <row r="912">
          <cell r="A912">
            <v>90639</v>
          </cell>
          <cell r="B912" t="str">
            <v>BOMBA TRIPLEX, PARA INJEÇÃO DE NATA DE CIMENTO, VAZÃO MÁXIMA DE 100 LITROS/MINUTO, PRESSÃO MÁXIMA DE 70 BAR - DEPRECIAÇÃO. AF_06/2015</v>
          </cell>
          <cell r="D912">
            <v>90639</v>
          </cell>
          <cell r="E912">
            <v>6.35</v>
          </cell>
        </row>
        <row r="913">
          <cell r="A913">
            <v>90640</v>
          </cell>
          <cell r="B913" t="str">
            <v>BOMBA TRIPLEX, PARA INJEÇÃO DE NATA DE CIMENTO, VAZÃO MÁXIMA DE 100 LITROS/MINUTO, PRESSÃO MÁXIMA DE 70 BAR - JUROS. AF_06/2015</v>
          </cell>
          <cell r="D913">
            <v>90640</v>
          </cell>
          <cell r="E913">
            <v>0.75</v>
          </cell>
        </row>
        <row r="914">
          <cell r="A914">
            <v>90641</v>
          </cell>
          <cell r="B914" t="str">
            <v>BOMBA TRIPLEX, PARA INJEÇÃO DE NATA DE CIMENTO, VAZÃO MÁXIMA DE 100 LITROS/MINUTO, PRESSÃO MÁXIMA DE 70 BAR - MANUTENÇÃO. AF_06/2015</v>
          </cell>
          <cell r="D914">
            <v>90641</v>
          </cell>
          <cell r="E914">
            <v>6.94</v>
          </cell>
        </row>
        <row r="915">
          <cell r="A915">
            <v>90642</v>
          </cell>
          <cell r="B915" t="str">
            <v>BOMBA TRIPLEX, PARA INJEÇÃO DE NATA DE CIMENTO, VAZÃO MÁXIMA DE 100 LITROS/MINUTO, PRESSÃO MÁXIMA DE 70 BAR - MATERIAIS NA OPERAÇÃO. AF_06/2015</v>
          </cell>
          <cell r="D915">
            <v>90642</v>
          </cell>
          <cell r="E915">
            <v>13.69</v>
          </cell>
        </row>
        <row r="916">
          <cell r="A916">
            <v>90646</v>
          </cell>
          <cell r="B916" t="str">
            <v>BOMBA CENTRÍFUGA MONOESTÁGIO COM MOTOR ELÉTRICO MONOFÁSICO, POTÊNCIA 15 HP, DIÂMETRO DO ROTOR 173 MM, HM/Q = 30 MCA / 90 M3/H A 45 MCA / 55 M3/H - DEPRECIAÇÃO. AF_06/2015</v>
          </cell>
          <cell r="D916">
            <v>90646</v>
          </cell>
          <cell r="E916">
            <v>0.6</v>
          </cell>
        </row>
        <row r="917">
          <cell r="A917">
            <v>90647</v>
          </cell>
          <cell r="B917" t="str">
            <v>BOMBA CENTRÍFUGA MONOESTÁGIO COM MOTOR ELÉTRICO MONOFÁSICO, POTÊNCIA 15 HP, DIÂMETRO DO ROTOR 173 MM, HM/Q = 30 MCA / 90 M3/H A 45 MCA / 55 M3/H - JUROS. AF_06/2015</v>
          </cell>
          <cell r="D917">
            <v>90647</v>
          </cell>
          <cell r="E917">
            <v>7.0000000000000007E-2</v>
          </cell>
        </row>
        <row r="918">
          <cell r="A918">
            <v>90648</v>
          </cell>
          <cell r="B918" t="str">
            <v>BOMBA CENTRÍFUGA MONOESTÁGIO COM MOTOR ELÉTRICO MONOFÁSICO, POTÊNCIA 15 HP, DIÂMETRO DO ROTOR 173 MM, HM/Q = 30 MCA / 90 M3/H A 45 MCA / 55 M3/H - MANUTENÇÃO. AF_06/2015</v>
          </cell>
          <cell r="D918">
            <v>90648</v>
          </cell>
          <cell r="E918">
            <v>0.65</v>
          </cell>
        </row>
        <row r="919">
          <cell r="A919">
            <v>90649</v>
          </cell>
          <cell r="B919" t="str">
            <v>BOMBA CENTRÍFUGA MONOESTÁGIO COM MOTOR ELÉTRICO MONOFÁSICO, POTÊNCIA 15 HP, DIÂMETRO DO ROTOR 173 MM, HM/Q = 30 MCA / 90 M3/H A 45 MCA / 55 M3/H - MATERIAIS NA OPERAÇÃO. AF_06/2015</v>
          </cell>
          <cell r="D919">
            <v>90649</v>
          </cell>
          <cell r="E919">
            <v>8.27</v>
          </cell>
        </row>
        <row r="920">
          <cell r="A920">
            <v>90652</v>
          </cell>
          <cell r="B920" t="str">
            <v>BOMBA DE PROJEÇÃO DE CONCRETO SECO, POTÊNCIA 10 CV, VAZÃO 3 M3/H - DEPRECIAÇÃO. AF_06/2015</v>
          </cell>
          <cell r="D920">
            <v>90652</v>
          </cell>
          <cell r="E920">
            <v>4.13</v>
          </cell>
        </row>
        <row r="921">
          <cell r="A921">
            <v>90653</v>
          </cell>
          <cell r="B921" t="str">
            <v>BOMBA DE PROJEÇÃO DE CONCRETO SECO, POTÊNCIA 10 CV, VAZÃO 3 M3/H - JUROS. AF_06/2015</v>
          </cell>
          <cell r="D921">
            <v>90653</v>
          </cell>
          <cell r="E921">
            <v>0.49</v>
          </cell>
        </row>
        <row r="922">
          <cell r="A922">
            <v>90654</v>
          </cell>
          <cell r="B922" t="str">
            <v>BOMBA DE PROJEÇÃO DE CONCRETO SECO, POTÊNCIA 10 CV, VAZÃO 3 M3/H - MANUTENÇÃO. AF_06/2015</v>
          </cell>
          <cell r="D922">
            <v>90654</v>
          </cell>
          <cell r="E922">
            <v>4.5199999999999996</v>
          </cell>
        </row>
        <row r="923">
          <cell r="A923">
            <v>90655</v>
          </cell>
          <cell r="B923" t="str">
            <v>BOMBA DE PROJEÇÃO DE CONCRETO SECO, POTÊNCIA 10 CV, VAZÃO 3 M3/H - MATERIAIS NA OPERAÇÃO. AF_06/2015</v>
          </cell>
          <cell r="D923">
            <v>90655</v>
          </cell>
          <cell r="E923">
            <v>5.44</v>
          </cell>
        </row>
        <row r="924">
          <cell r="A924">
            <v>90658</v>
          </cell>
          <cell r="B924" t="str">
            <v>BOMBA DE PROJEÇÃO DE CONCRETO SECO, POTÊNCIA 10 CV, VAZÃO 6 M3/H - DEPRECIAÇÃO. AF_06/2015</v>
          </cell>
          <cell r="D924">
            <v>90658</v>
          </cell>
          <cell r="E924">
            <v>4.43</v>
          </cell>
        </row>
        <row r="925">
          <cell r="A925">
            <v>90659</v>
          </cell>
          <cell r="B925" t="str">
            <v>BOMBA DE PROJEÇÃO DE CONCRETO SECO, POTÊNCIA 10 CV, VAZÃO 6 M3/H - JUROS. AF_06/2015</v>
          </cell>
          <cell r="D925">
            <v>90659</v>
          </cell>
          <cell r="E925">
            <v>0.52</v>
          </cell>
        </row>
        <row r="926">
          <cell r="A926">
            <v>90660</v>
          </cell>
          <cell r="B926" t="str">
            <v>BOMBA DE PROJEÇÃO DE CONCRETO SECO, POTÊNCIA 10 CV, VAZÃO 6 M3/H - MANUTENÇÃO. AF_06/2015</v>
          </cell>
          <cell r="D926">
            <v>90660</v>
          </cell>
          <cell r="E926">
            <v>4.84</v>
          </cell>
        </row>
        <row r="927">
          <cell r="A927">
            <v>90661</v>
          </cell>
          <cell r="B927" t="str">
            <v>BOMBA DE PROJEÇÃO DE CONCRETO SECO, POTÊNCIA 10 CV, VAZÃO 6 M3/H - MATERIAIS NA OPERAÇÃO. AF_06/2015</v>
          </cell>
          <cell r="D927">
            <v>90661</v>
          </cell>
          <cell r="E927">
            <v>5.44</v>
          </cell>
        </row>
        <row r="928">
          <cell r="A928">
            <v>90664</v>
          </cell>
          <cell r="B928" t="str">
            <v>PROJETOR PNEUMÁTICO DE ARGAMASSA PARA CHAPISCO E REBOCO COM RECIPIENTE ACOPLADO, TIPO CANEQUINHA, COM COMPRESSOR DE AR REBOCÁVEL VAZÃO 89 PCM E MOTOR DIESEL DE 20 CV - DEPRECIAÇÃO. AF_06/2015</v>
          </cell>
          <cell r="D928">
            <v>90664</v>
          </cell>
          <cell r="E928">
            <v>5.73</v>
          </cell>
        </row>
        <row r="929">
          <cell r="A929">
            <v>90665</v>
          </cell>
          <cell r="B929" t="str">
            <v>PROJETOR PNEUMÁTICO DE ARGAMASSA PARA CHAPISCO E REBOCO COM RECIPIENTE ACOPLADO, TIPO CANEQUINHA, COM COMPRESSOR DE AR REBOCÁVEL VAZÃO 89 PCM E MOTOR DIESEL DE 20 CV - JUROS. AF_06/2015</v>
          </cell>
          <cell r="D929">
            <v>90665</v>
          </cell>
          <cell r="E929">
            <v>0.79</v>
          </cell>
        </row>
        <row r="930">
          <cell r="A930">
            <v>90666</v>
          </cell>
          <cell r="B930" t="str">
            <v>PROJETOR PNEUMÁTICO DE ARGAMASSA PARA CHAPISCO E REBOCO COM RECIPIENTE ACOPLADO, TIPO CANEQUINHA, COM COMPRESSOR DE AR REBOCÁVEL VAZÃO 89 PCM E MOTOR DIESEL DE 20 CV - MANUTENÇÃO. AF_06/2015</v>
          </cell>
          <cell r="D930">
            <v>90666</v>
          </cell>
          <cell r="E930">
            <v>7.17</v>
          </cell>
        </row>
        <row r="931">
          <cell r="A931">
            <v>90667</v>
          </cell>
          <cell r="B931" t="str">
            <v>PROJETOR PNEUMÁTICO DE ARGAMASSA PARA CHAPISCO E REBOCO COM RECIPIENTE ACOPLADO, TIPO CANEQUINHA, COM COMPRESSOR DE AR REBOCÁVEL VAZÃO 89 PCM E MOTOR DIESEL DE 20 CV - MATERIAIS NA OPERAÇÃO. AF_06/2015</v>
          </cell>
          <cell r="D931">
            <v>90667</v>
          </cell>
          <cell r="E931">
            <v>16.3</v>
          </cell>
        </row>
        <row r="932">
          <cell r="A932">
            <v>90670</v>
          </cell>
          <cell r="B932" t="str">
            <v>PERFURATRIZ COM TORRE METÁLICA PARA EXECUÇÃO DE ESTACA HÉLICE CONTÍNUA, PROFUNDIDADE MÁXIMA DE 30 M, DIÂMETRO MÁXIMO DE 800 MM, POTÊNCIA INSTALADA DE 268 HP, MESA ROTATIVA COM TORQUE MÁXIMO DE 170 KNM - DEPRECIAÇÃO. AF_06/2015</v>
          </cell>
          <cell r="D932">
            <v>90670</v>
          </cell>
          <cell r="E932">
            <v>219.73</v>
          </cell>
        </row>
        <row r="933">
          <cell r="A933">
            <v>90671</v>
          </cell>
          <cell r="B933" t="str">
            <v>PERFURATRIZ COM TORRE METÁLICA PARA EXECUÇÃO DE ESTACA HÉLICE CONTÍNUA, PROFUNDIDADE MÁXIMA DE 30 M, DIÂMETRO MÁXIMO DE 800 MM, POTÊNCIA INSTALADA DE 268 HP, MESA ROTATIVA COM TORQUE MÁXIMO DE 170 KNM - JUROS. AF_06/2015</v>
          </cell>
          <cell r="D933">
            <v>90671</v>
          </cell>
          <cell r="E933">
            <v>30.5</v>
          </cell>
        </row>
        <row r="934">
          <cell r="A934">
            <v>90672</v>
          </cell>
          <cell r="B934" t="str">
            <v>PERFURATRIZ COM TORRE METÁLICA PARA EXECUÇÃO DE ESTACA HÉLICE CONTÍNUA, PROFUNDIDADE MÁXIMA DE 30 M, DIÂMETRO MÁXIMO DE 800 MM, POTÊNCIA INSTALADA DE 268 HP, MESA ROTATIVA COM TORQUE MÁXIMO DE 170 KNM - MANUTENÇÃO. AF_06/2015</v>
          </cell>
          <cell r="D934">
            <v>90672</v>
          </cell>
          <cell r="E934">
            <v>274.97000000000003</v>
          </cell>
        </row>
        <row r="935">
          <cell r="A935">
            <v>90673</v>
          </cell>
          <cell r="B935" t="str">
            <v>PERFURATRIZ COM TORRE METÁLICA PARA EXECUÇÃO DE ESTACA HÉLICE CONTÍNUA, PROFUNDIDADE MÁXIMA DE 30 M, DIÂMETRO MÁXIMO DE 800 MM, POTÊNCIA INSTALADA DE 268 HP, MESA ROTATIVA COM TORQUE MÁXIMO DE 170 KNM - MATERIAIS NA OPERAÇÃO. AF_06/2015</v>
          </cell>
          <cell r="D935">
            <v>90673</v>
          </cell>
          <cell r="E935">
            <v>130.33000000000001</v>
          </cell>
        </row>
        <row r="936">
          <cell r="A936">
            <v>90676</v>
          </cell>
          <cell r="B936" t="str">
            <v>PERFURATRIZ HIDRÁULICA SOBRE CAMINHÃO COM TRADO CURTO ACOPLADO, PROFUNDIDADE MÁXIMA DE 20 M, DIÂMETRO MÁXIMO DE 1500 MM, POTÊNCIA INSTALADA DE 137 HP, MESA ROTATIVA COM TORQUE MÁXIMO DE 30 KNM - DEPRECIAÇÃO. AF_06/2015</v>
          </cell>
          <cell r="D936">
            <v>90676</v>
          </cell>
          <cell r="E936">
            <v>100.5</v>
          </cell>
        </row>
        <row r="937">
          <cell r="A937">
            <v>90677</v>
          </cell>
          <cell r="B937" t="str">
            <v>PERFURATRIZ HIDRÁULICA SOBRE CAMINHÃO COM TRADO CURTO ACOPLADO, PROFUNDIDADE MÁXIMA DE 20 M, DIÂMETRO MÁXIMO DE 1500 MM, POTÊNCIA INSTALADA DE 137 HP, MESA ROTATIVA COM TORQUE MÁXIMO DE 30 KNM - JUROS. AF_06/2015</v>
          </cell>
          <cell r="D937">
            <v>90677</v>
          </cell>
          <cell r="E937">
            <v>15.15</v>
          </cell>
        </row>
        <row r="938">
          <cell r="A938">
            <v>90678</v>
          </cell>
          <cell r="B938" t="str">
            <v>PERFURATRIZ HIDRÁULICA SOBRE CAMINHÃO COM TRADO CURTO ACOPLADO, PROFUNDIDADE MÁXIMA DE 20 M, DIÂMETRO MÁXIMO DE 1500 MM, POTÊNCIA INSTALADA DE 137 HP, MESA ROTATIVA COM TORQUE MÁXIMO DE 30 KNM - MANUTENÇÃO. AF_06/2015</v>
          </cell>
          <cell r="D938">
            <v>90678</v>
          </cell>
          <cell r="E938">
            <v>136.32</v>
          </cell>
        </row>
        <row r="939">
          <cell r="A939">
            <v>90679</v>
          </cell>
          <cell r="B939" t="str">
            <v>PERFURATRIZ HIDRÁULICA SOBRE CAMINHÃO COM TRADO CURTO ACOPLADO, PROFUNDIDADE MÁXIMA DE 20 M, DIÂMETRO MÁXIMO DE 1500 MM, POTÊNCIA INSTALADA DE 137 HP, MESA ROTATIVA COM TORQUE MÁXIMO DE 30 KNM - MATERIAIS NA OPERAÇÃO. AF_06/2015</v>
          </cell>
          <cell r="D939">
            <v>90679</v>
          </cell>
          <cell r="E939">
            <v>99.95</v>
          </cell>
        </row>
        <row r="940">
          <cell r="A940">
            <v>90682</v>
          </cell>
          <cell r="B940" t="str">
            <v>MANIPULADOR TELESCÓPICO, POTÊNCIA DE 85 HP, CAPACIDADE DE CARGA DE 3.500 KG, ALTURA MÁXIMA DE ELEVAÇÃO DE 12,3 M - DEPRECIAÇÃO. AF_06/2015</v>
          </cell>
          <cell r="D940">
            <v>90682</v>
          </cell>
          <cell r="E940">
            <v>32.51</v>
          </cell>
        </row>
        <row r="941">
          <cell r="A941">
            <v>90683</v>
          </cell>
          <cell r="B941" t="str">
            <v>MANIPULADOR TELESCÓPICO, POTÊNCIA DE 85 HP, CAPACIDADE DE CARGA DE 3.500 KG, ALTURA MÁXIMA DE ELEVAÇÃO DE 12,3 M - JUROS. AF_06/2015</v>
          </cell>
          <cell r="D941">
            <v>90683</v>
          </cell>
          <cell r="E941">
            <v>3.86</v>
          </cell>
        </row>
        <row r="942">
          <cell r="A942">
            <v>90684</v>
          </cell>
          <cell r="B942" t="str">
            <v>MANIPULADOR TELESCÓPICO, POTÊNCIA DE 85 HP, CAPACIDADE DE CARGA DE 3.500 KG, ALTURA MÁXIMA DE ELEVAÇÃO DE 12,3 M - MANUTENÇÃO. AF_06/2015</v>
          </cell>
          <cell r="D942">
            <v>90684</v>
          </cell>
          <cell r="E942">
            <v>35.549999999999997</v>
          </cell>
        </row>
        <row r="943">
          <cell r="A943">
            <v>90685</v>
          </cell>
          <cell r="B943" t="str">
            <v>MANIPULADOR TELESCÓPICO, POTÊNCIA DE 85 HP, CAPACIDADE DE CARGA DE 3.500 KG, ALTURA MÁXIMA DE ELEVAÇÃO DE 12,3 M - MATERIAIS NA OPERAÇÃO. AF_06/2015</v>
          </cell>
          <cell r="D943">
            <v>90685</v>
          </cell>
          <cell r="E943">
            <v>62</v>
          </cell>
        </row>
        <row r="944">
          <cell r="A944">
            <v>90688</v>
          </cell>
          <cell r="B944" t="str">
            <v>MINICARREGADEIRA SOBRE RODAS, POTÊNCIA LÍQUIDA DE 47 HP, CAPACIDADE NOMINAL DE OPERAÇÃO DE 646 KG - DEPRECIAÇÃO. AF_06/2015</v>
          </cell>
          <cell r="D944">
            <v>90688</v>
          </cell>
          <cell r="E944">
            <v>18.399999999999999</v>
          </cell>
        </row>
        <row r="945">
          <cell r="A945">
            <v>90689</v>
          </cell>
          <cell r="B945" t="str">
            <v>MINICARREGADEIRA SOBRE RODAS, POTÊNCIA LÍQUIDA DE 47 HP, CAPACIDADE NOMINAL DE OPERAÇÃO DE 646 KG - JUROS. AF_06/2015</v>
          </cell>
          <cell r="D945">
            <v>90689</v>
          </cell>
          <cell r="E945">
            <v>1.86</v>
          </cell>
        </row>
        <row r="946">
          <cell r="A946">
            <v>90690</v>
          </cell>
          <cell r="B946" t="str">
            <v>MINICARREGADEIRA SOBRE RODAS, POTÊNCIA LÍQUIDA DE 47 HP, CAPACIDADE NOMINAL DE OPERAÇÃO DE 646 KG - MANUTENÇÃO. AF_06/2015</v>
          </cell>
          <cell r="D946">
            <v>90690</v>
          </cell>
          <cell r="E946">
            <v>23</v>
          </cell>
        </row>
        <row r="947">
          <cell r="A947">
            <v>90691</v>
          </cell>
          <cell r="B947" t="str">
            <v>MINICARREGADEIRA SOBRE RODAS, POTÊNCIA LÍQUIDA DE 47 HP, CAPACIDADE NOMINAL DE OPERAÇÃO DE 646 KG - MATERIAIS NA OPERAÇÃO. AF_06/2015</v>
          </cell>
          <cell r="D947">
            <v>90691</v>
          </cell>
          <cell r="E947">
            <v>43.42</v>
          </cell>
        </row>
        <row r="948">
          <cell r="A948">
            <v>90957</v>
          </cell>
          <cell r="B948" t="str">
            <v>COMPRESSOR DE AR REBOCÁVEL, VAZÃO 189 PCM, PRESSÃO EFETIVA DE TRABALHO 102 PSI, MOTOR DIESEL, POTÊNCIA 63 CV - DEPRECIAÇÃO. AF_06/2015</v>
          </cell>
          <cell r="D948">
            <v>90957</v>
          </cell>
          <cell r="E948">
            <v>4.2699999999999996</v>
          </cell>
        </row>
        <row r="949">
          <cell r="A949">
            <v>90958</v>
          </cell>
          <cell r="B949" t="str">
            <v>COMPRESSOR DE AR REBOCÁVEL, VAZÃO 189 PCM, PRESSÃO EFETIVA DE TRABALHO 102 PSI, MOTOR DIESEL, POTÊNCIA 63 CV - JUROS. AF_06/2015</v>
          </cell>
          <cell r="D949">
            <v>90958</v>
          </cell>
          <cell r="E949">
            <v>0.59</v>
          </cell>
        </row>
        <row r="950">
          <cell r="A950">
            <v>90960</v>
          </cell>
          <cell r="B950" t="str">
            <v>COMPRESSOR DE AR REBOCÁVEL, VAZÃO 89 PCM, PRESSÃO EFETIVA DE TRABALHO 102 PSI, MOTOR DIESEL, POTÊNCIA 20 CV - DEPRECIAÇÃO. AF_06/2015</v>
          </cell>
          <cell r="D950">
            <v>90960</v>
          </cell>
          <cell r="E950">
            <v>5.7</v>
          </cell>
        </row>
        <row r="951">
          <cell r="A951">
            <v>90961</v>
          </cell>
          <cell r="B951" t="str">
            <v>COMPRESSOR DE AR REBOCÁVEL, VAZÃO 89 PCM, PRESSÃO EFETIVA DE TRABALHO 102 PSI, MOTOR DIESEL, POTÊNCIA 20 CV - JUROS. AF_06/2015</v>
          </cell>
          <cell r="D951">
            <v>90961</v>
          </cell>
          <cell r="E951">
            <v>0.79</v>
          </cell>
        </row>
        <row r="952">
          <cell r="A952">
            <v>90962</v>
          </cell>
          <cell r="B952" t="str">
            <v>COMPRESSOR DE AR REBOCÁVEL, VAZÃO 89 PCM, PRESSÃO EFETIVA DE TRABALHO 102 PSI, MOTOR DIESEL, POTÊNCIA 20 CV - MANUTENÇÃO. AF_06/2015</v>
          </cell>
          <cell r="D952">
            <v>90962</v>
          </cell>
          <cell r="E952">
            <v>7.14</v>
          </cell>
        </row>
        <row r="953">
          <cell r="A953">
            <v>90963</v>
          </cell>
          <cell r="B953" t="str">
            <v>COMPRESSOR DE AR REBOCÁVEL, VAZÃO 89 PCM, PRESSÃO EFETIVA DE TRABALHO 102 PSI, MOTOR DIESEL, POTÊNCIA 20 CV - MATERIAIS NA OPERAÇÃO. AF_06/2015</v>
          </cell>
          <cell r="D953">
            <v>90963</v>
          </cell>
          <cell r="E953">
            <v>16.3</v>
          </cell>
        </row>
        <row r="954">
          <cell r="A954">
            <v>90968</v>
          </cell>
          <cell r="B954" t="str">
            <v>COMPRESSOR DE AR REBOCAVEL, VAZÃO 250 PCM, PRESSAO DE TRABALHO 102 PSI, MOTOR A DIESEL POTÊNCIA 81 CV - DEPRECIAÇÃO. AF_06/2015</v>
          </cell>
          <cell r="D954">
            <v>90968</v>
          </cell>
          <cell r="E954">
            <v>5.72</v>
          </cell>
        </row>
        <row r="955">
          <cell r="A955">
            <v>90969</v>
          </cell>
          <cell r="B955" t="str">
            <v>COMPRESSOR DE AR REBOCAVEL, VAZÃO 250 PCM, PRESSAO DE TRABALHO 102 PSI, MOTOR A DIESEL POTÊNCIA 81 CV - JUROS. AF_06/2015</v>
          </cell>
          <cell r="D955">
            <v>90969</v>
          </cell>
          <cell r="E955">
            <v>0.79</v>
          </cell>
        </row>
        <row r="956">
          <cell r="A956">
            <v>90970</v>
          </cell>
          <cell r="B956" t="str">
            <v>COMPRESSOR DE AR REBOCAVEL, VAZÃO 250 PCM, PRESSAO DE TRABALHO 102 PSI, MOTOR A DIESEL POTÊNCIA 81 CV - MANUTENÇÃO. AF_06/2015</v>
          </cell>
          <cell r="D956">
            <v>90970</v>
          </cell>
          <cell r="E956">
            <v>7.16</v>
          </cell>
        </row>
        <row r="957">
          <cell r="A957">
            <v>90971</v>
          </cell>
          <cell r="B957" t="str">
            <v>COMPRESSOR DE AR REBOCAVEL, VAZÃO 250 PCM, PRESSAO DE TRABALHO 102 PSI, MOTOR A DIESEL POTÊNCIA 81 CV - MATERIAIS NA OPERAÇÃO. AF_06/2015</v>
          </cell>
          <cell r="D957">
            <v>90971</v>
          </cell>
          <cell r="E957">
            <v>66.040000000000006</v>
          </cell>
        </row>
        <row r="958">
          <cell r="A958">
            <v>90975</v>
          </cell>
          <cell r="B958" t="str">
            <v>COMPRESSOR DE AR REBOCÁVEL, VAZÃO 748 PCM, PRESSÃO EFETIVA DE TRABALHO 102 PSI, MOTOR DIESEL, POTÊNCIA 210 CV - DEPRECIAÇÃO. AF_06/2015</v>
          </cell>
          <cell r="D958">
            <v>90975</v>
          </cell>
          <cell r="E958">
            <v>14.53</v>
          </cell>
        </row>
        <row r="959">
          <cell r="A959">
            <v>90976</v>
          </cell>
          <cell r="B959" t="str">
            <v>COMPRESSOR DE AR REBOCÁVEL, VAZÃO 748 PCM, PRESSÃO EFETIVA DE TRABALHO 102 PSI, MOTOR DIESEL, POTÊNCIA 210 CV - JUROS. AF_06/2015</v>
          </cell>
          <cell r="D959">
            <v>90976</v>
          </cell>
          <cell r="E959">
            <v>2.0099999999999998</v>
          </cell>
        </row>
        <row r="960">
          <cell r="A960">
            <v>90977</v>
          </cell>
          <cell r="B960" t="str">
            <v>COMPRESSOR DE AR REBOCÁVEL, VAZÃO 748 PCM, PRESSÃO EFETIVA DE TRABALHO 102 PSI, MOTOR DIESEL, POTÊNCIA 210 CV - MANUTENÇÃO. AF_06/2015</v>
          </cell>
          <cell r="D960">
            <v>90977</v>
          </cell>
          <cell r="E960">
            <v>18.18</v>
          </cell>
        </row>
        <row r="961">
          <cell r="A961">
            <v>90978</v>
          </cell>
          <cell r="B961" t="str">
            <v>COMPRESSOR DE AR REBOCÁVEL, VAZÃO 748 PCM, PRESSÃO EFETIVA DE TRABALHO 102 PSI, MOTOR DIESEL, POTÊNCIA 210 CV - MATERIAIS NA OPERAÇÃO. AF_06/2015</v>
          </cell>
          <cell r="D961">
            <v>90978</v>
          </cell>
          <cell r="E961">
            <v>171.34</v>
          </cell>
        </row>
        <row r="962">
          <cell r="A962">
            <v>90992</v>
          </cell>
          <cell r="B962" t="str">
            <v>COMPRESSOR DE AR REBOCAVEL, VAZÃO 400 PCM, PRESSAO DE TRABALHO 102 PSI, MOTOR A DIESEL POTÊNCIA 110 CV - DEPRECIAÇÃO. AF_06/2015</v>
          </cell>
          <cell r="D962">
            <v>90992</v>
          </cell>
          <cell r="E962">
            <v>6.78</v>
          </cell>
        </row>
        <row r="963">
          <cell r="A963">
            <v>90993</v>
          </cell>
          <cell r="B963" t="str">
            <v>COMPRESSOR DE AR REBOCAVEL, VAZÃO 400 PCM, PRESSAO DE TRABALHO 102 PSI, MOTOR A DIESEL POTÊNCIA 110 CV - JUROS. AF_06/2015</v>
          </cell>
          <cell r="D963">
            <v>90993</v>
          </cell>
          <cell r="E963">
            <v>0.94</v>
          </cell>
        </row>
        <row r="964">
          <cell r="A964">
            <v>90994</v>
          </cell>
          <cell r="B964" t="str">
            <v>COMPRESSOR DE AR REBOCAVEL, VAZÃO 400 PCM, PRESSAO DE TRABALHO 102 PSI, MOTOR A DIESEL POTÊNCIA 110 CV - MANUTENÇÃO. AF_06/2015</v>
          </cell>
          <cell r="D964">
            <v>90994</v>
          </cell>
          <cell r="E964">
            <v>8.49</v>
          </cell>
        </row>
        <row r="965">
          <cell r="A965">
            <v>90995</v>
          </cell>
          <cell r="B965" t="str">
            <v>COMPRESSOR DE AR REBOCAVEL, VAZÃO 400 PCM, PRESSAO DE TRABALHO 102 PSI, MOTOR A DIESEL POTÊNCIA 110 CV - MATERIAIS NA OPERAÇÃO. AF_06/2015</v>
          </cell>
          <cell r="D965">
            <v>90995</v>
          </cell>
          <cell r="E965">
            <v>89.71</v>
          </cell>
        </row>
        <row r="966">
          <cell r="A966">
            <v>91021</v>
          </cell>
          <cell r="B966" t="str">
            <v>PERFURATRIZ HIDRÁULICA SOBRE CAMINHÃO COM TRADO CURTO ACOPLADO, PROFUNDIDADE MÁXIMA DE 20 M, DIÂMETRO MÁXIMO DE 1500 MM, POTÊNCIA INSTALADA DE 137 HP, MESA ROTATIVA COM TORQUE MÁXIMO DE 30 KNM - IMPOSTOS E SEGUROS. AF_06/2015</v>
          </cell>
          <cell r="D966">
            <v>91021</v>
          </cell>
          <cell r="E966">
            <v>11.9</v>
          </cell>
        </row>
        <row r="967">
          <cell r="A967">
            <v>91026</v>
          </cell>
          <cell r="B967" t="str">
            <v>CAMINHÃO TRUCADO (C/ TERCEIRO EIXO) ELETRÔNICO - POTÊNCIA 231CV - PBT = 22000KG - DIST. ENTRE EIXOS 5170 MM - INCLUI CARROCERIA FIXA ABERTA DE MADEIRA - DEPRECIAÇÃO. AF_06/2015</v>
          </cell>
          <cell r="D967">
            <v>91026</v>
          </cell>
          <cell r="E967">
            <v>18.350000000000001</v>
          </cell>
        </row>
        <row r="968">
          <cell r="A968">
            <v>91027</v>
          </cell>
          <cell r="B968" t="str">
            <v>CAMINHÃO TRUCADO (C/ TERCEIRO EIXO) ELETRÔNICO - POTÊNCIA 231CV - PBT = 22000KG - DIST. ENTRE EIXOS 5170 MM - INCLUI CARROCERIA FIXA ABERTA DE MADEIRA - JUROS. AF_06/2015</v>
          </cell>
          <cell r="D968">
            <v>91027</v>
          </cell>
          <cell r="E968">
            <v>3.73</v>
          </cell>
        </row>
        <row r="969">
          <cell r="A969">
            <v>91028</v>
          </cell>
          <cell r="B969" t="str">
            <v>CAMINHÃO TRUCADO (C/ TERCEIRO EIXO) ELETRÔNICO - POTÊNCIA 231CV - PBT = 22000KG - DIST. ENTRE EIXOS 5170 MM - INCLUI CARROCERIA FIXA ABERTA DE MADEIRA - IMPOSTOS E SEGUROS. AF_06/2015</v>
          </cell>
          <cell r="D969">
            <v>91028</v>
          </cell>
          <cell r="E969">
            <v>2.95</v>
          </cell>
        </row>
        <row r="970">
          <cell r="A970">
            <v>91029</v>
          </cell>
          <cell r="B970" t="str">
            <v>CAMINHÃO TRUCADO (C/ TERCEIRO EIXO) ELETRÔNICO - POTÊNCIA 231CV - PBT = 22000KG - DIST. ENTRE EIXOS 5170 MM - INCLUI CARROCERIA FIXA ABERTA DE MADEIRA - MANUTENÇÃO. AF_06/2015</v>
          </cell>
          <cell r="D970">
            <v>91029</v>
          </cell>
          <cell r="E970">
            <v>33.51</v>
          </cell>
        </row>
        <row r="971">
          <cell r="A971">
            <v>91030</v>
          </cell>
          <cell r="B971" t="str">
            <v>CAMINHÃO TRUCADO (C/ TERCEIRO EIXO) ELETRÔNICO - POTÊNCIA 231CV - PBT = 22000KG - DIST. ENTRE EIXOS 5170 MM - INCLUI CARROCERIA FIXA ABERTA DE MADEIRA - MATERIAIS NA OPERAÇÃO. AF_06/2015</v>
          </cell>
          <cell r="D971">
            <v>91030</v>
          </cell>
          <cell r="E971">
            <v>159.87</v>
          </cell>
        </row>
        <row r="972">
          <cell r="A972">
            <v>91273</v>
          </cell>
          <cell r="B972" t="str">
            <v>PLACA VIBRATÓRIA REVERSÍVEL COM MOTOR 4 TEMPOS A GASOLINA, FORÇA CENTRÍFUGA DE 25 KN (2500 KGF), POTÊNCIA 5,5 CV - DEPRECIAÇÃO. AF_08/2015</v>
          </cell>
          <cell r="D972">
            <v>91273</v>
          </cell>
          <cell r="E972">
            <v>0.54</v>
          </cell>
        </row>
        <row r="973">
          <cell r="A973">
            <v>91274</v>
          </cell>
          <cell r="B973" t="str">
            <v>PLACA VIBRATÓRIA REVERSÍVEL COM MOTOR 4 TEMPOS A GASOLINA, FORÇA CENTRÍFUGA DE 25 KN (2500 KGF), POTÊNCIA 5,5 CV - JUROS. AF_08/2015</v>
          </cell>
          <cell r="D973">
            <v>91274</v>
          </cell>
          <cell r="E973">
            <v>7.0000000000000007E-2</v>
          </cell>
        </row>
        <row r="974">
          <cell r="A974">
            <v>91275</v>
          </cell>
          <cell r="B974" t="str">
            <v>PLACA VIBRATÓRIA REVERSÍVEL COM MOTOR 4 TEMPOS A GASOLINA, FORÇA CENTRÍFUGA DE 25 KN (2500 KGF), POTÊNCIA 5,5 CV - MANUTENÇÃO. AF_08/2015</v>
          </cell>
          <cell r="D974">
            <v>91275</v>
          </cell>
          <cell r="E974">
            <v>0.67</v>
          </cell>
        </row>
        <row r="975">
          <cell r="A975">
            <v>91276</v>
          </cell>
          <cell r="B975" t="str">
            <v>PLACA VIBRATÓRIA REVERSÍVEL COM MOTOR 4 TEMPOS A GASOLINA, FORÇA CENTRÍFUGA DE 25 KN (2500 KGF), POTÊNCIA 5,5 CV - MATERIAIS NA OPERAÇÃO. AF_08/2015</v>
          </cell>
          <cell r="D975">
            <v>91276</v>
          </cell>
          <cell r="E975">
            <v>9.77</v>
          </cell>
        </row>
        <row r="976">
          <cell r="A976">
            <v>91279</v>
          </cell>
          <cell r="B976" t="str">
            <v>CORTADORA DE PISO COM MOTOR 4 TEMPOS A GASOLINA, POTÊNCIA DE 13 HP, COM DISCO DE CORTE DIAMANTADO SEGMENTADO PARA CONCRETO, DIÂMETRO DE 350 MM, FURO DE 1" (14 X 1") - DEPRECIAÇÃO. AF_08/2015</v>
          </cell>
          <cell r="D976">
            <v>91279</v>
          </cell>
          <cell r="E976">
            <v>0.99</v>
          </cell>
        </row>
        <row r="977">
          <cell r="A977">
            <v>91280</v>
          </cell>
          <cell r="B977" t="str">
            <v>CORTADORA DE PISO COM MOTOR 4 TEMPOS A GASOLINA, POTÊNCIA DE 13 HP, COM DISCO DE CORTE DIAMANTADO SEGMENTADO PARA CONCRETO, DIÂMETRO DE 350 MM, FURO DE 1" (14 X 1") - JUROS. AF_08/2015</v>
          </cell>
          <cell r="D977">
            <v>91280</v>
          </cell>
          <cell r="E977">
            <v>0.11</v>
          </cell>
        </row>
        <row r="978">
          <cell r="A978">
            <v>91281</v>
          </cell>
          <cell r="B978" t="str">
            <v>CORTADORA DE PISO COM MOTOR 4 TEMPOS A GASOLINA, POTÊNCIA DE 13 HP, COM DISCO DE CORTE DIAMANTADO SEGMENTADO PARA CONCRETO, DIÂMETRO DE 350 MM, FURO DE 1" (14 X 1") - MANUTENÇÃO. AF_08/2015</v>
          </cell>
          <cell r="D978">
            <v>91281</v>
          </cell>
          <cell r="E978">
            <v>1.24</v>
          </cell>
        </row>
        <row r="979">
          <cell r="A979">
            <v>91282</v>
          </cell>
          <cell r="B979" t="str">
            <v>CORTADORA DE PISO COM MOTOR 4 TEMPOS A GASOLINA, POTÊNCIA DE 13 HP, COM DISCO DE CORTE DIAMANTADO SEGMENTADO PARA CONCRETO, DIÂMETRO DE 350 MM, FURO DE 1" (14 X 1") - MATERIAIS NA OPERAÇÃO. AF_08/2015</v>
          </cell>
          <cell r="D979">
            <v>91282</v>
          </cell>
          <cell r="E979">
            <v>9.84</v>
          </cell>
        </row>
        <row r="980">
          <cell r="A980">
            <v>91354</v>
          </cell>
          <cell r="B980" t="str">
            <v>CAMINHÃO TOCO, PESO BRUTO TOTAL 14.300 KG, CARGA ÚTIL MÁXIMA 9590 KG, DISTÂNCIA ENTRE EIXOS 4,76 M, POTÊNCIA 185 CV (NÃO INCLUI CARROCERIA) - DEPRECIAÇÃO. AF_06/2014</v>
          </cell>
          <cell r="D980">
            <v>91354</v>
          </cell>
          <cell r="E980">
            <v>13.81</v>
          </cell>
        </row>
        <row r="981">
          <cell r="A981">
            <v>91355</v>
          </cell>
          <cell r="B981" t="str">
            <v>CAMINHÃO TOCO, PESO BRUTO TOTAL 14.300 KG, CARGA ÚTIL MÁXIMA 9590 KG, DISTÂNCIA ENTRE EIXOS 4,76 M, POTÊNCIA 185 CV (NÃO INCLUI CARROCERIA) - JUROS. AF_06/2014</v>
          </cell>
          <cell r="D981">
            <v>91355</v>
          </cell>
          <cell r="E981">
            <v>2.89</v>
          </cell>
        </row>
        <row r="982">
          <cell r="A982">
            <v>91356</v>
          </cell>
          <cell r="B982" t="str">
            <v>CAMINHÃO TOCO, PESO BRUTO TOTAL 14.300 KG, CARGA ÚTIL MÁXIMA 9590 KG, DISTÂNCIA ENTRE EIXOS 4,76 M, POTÊNCIA 185 CV (NÃO INCLUI CARROCERIA) - IMPOSTOS E SEGUROS. AF_06/2014</v>
          </cell>
          <cell r="D982">
            <v>91356</v>
          </cell>
          <cell r="E982">
            <v>2.29</v>
          </cell>
        </row>
        <row r="983">
          <cell r="A983">
            <v>91359</v>
          </cell>
          <cell r="B983" t="str">
            <v>CAMINHÃO PIPA 6.000 L, PESO BRUTO TOTAL 13.000 KG, DISTÂNCIA ENTRE EIXOS 4,80 M, POTÊNCIA 189 CV INCLUSIVE TANQUE DE AÇO PARA TRANSPORTE DE ÁGUA, CAPACIDADE 6 M3 - DEPRECIAÇÃO. AF_06/2014</v>
          </cell>
          <cell r="D983">
            <v>91359</v>
          </cell>
          <cell r="E983">
            <v>17.09</v>
          </cell>
        </row>
        <row r="984">
          <cell r="A984">
            <v>91360</v>
          </cell>
          <cell r="B984" t="str">
            <v>CAMINHÃO PIPA 6.000 L, PESO BRUTO TOTAL 13.000 KG, DISTÂNCIA ENTRE EIXOS 4,80 M, POTÊNCIA 189 CV INCLUSIVE TANQUE DE AÇO PARA TRANSPORTE DE ÁGUA, CAPACIDADE 6 M3 - JUROS. AF_06/2014</v>
          </cell>
          <cell r="D984">
            <v>91360</v>
          </cell>
          <cell r="E984">
            <v>3.28</v>
          </cell>
        </row>
        <row r="985">
          <cell r="A985">
            <v>91361</v>
          </cell>
          <cell r="B985" t="str">
            <v>CAMINHÃO PIPA 6.000 L, PESO BRUTO TOTAL 13.000 KG, DISTÂNCIA ENTRE EIXOS 4,80 M, POTÊNCIA 189 CV INCLUSIVE TANQUE DE AÇO PARA TRANSPORTE DE ÁGUA, CAPACIDADE 6 M3 - IMPOSTOS E SEGUROS. AF_06/2014</v>
          </cell>
          <cell r="D985">
            <v>91361</v>
          </cell>
          <cell r="E985">
            <v>2.59</v>
          </cell>
        </row>
        <row r="986">
          <cell r="A986">
            <v>91367</v>
          </cell>
          <cell r="B986" t="str">
            <v>CAMINHÃO BASCULANTE 6 M3, PESO BRUTO TOTAL 16.000 KG, CARGA ÚTIL MÁXIMA 13.071 KG, DISTÂNCIA ENTRE EIXOS 4,80 M, POTÊNCIA 230 CV INCLUSIVE CAÇAMBA METÁLICA - DEPRECIAÇÃO. AF_06/2014</v>
          </cell>
          <cell r="D986">
            <v>91367</v>
          </cell>
          <cell r="E986">
            <v>18.72</v>
          </cell>
        </row>
        <row r="987">
          <cell r="A987">
            <v>91368</v>
          </cell>
          <cell r="B987" t="str">
            <v>CAMINHÃO BASCULANTE 6 M3, PESO BRUTO TOTAL 16.000 KG, CARGA ÚTIL MÁXIMA 13.071 KG, DISTÂNCIA ENTRE EIXOS 4,80 M, POTÊNCIA 230 CV INCLUSIVE CAÇAMBA METÁLICA - JUROS. AF_06/2014</v>
          </cell>
          <cell r="D987">
            <v>91368</v>
          </cell>
          <cell r="E987">
            <v>3.64</v>
          </cell>
        </row>
        <row r="988">
          <cell r="A988">
            <v>91369</v>
          </cell>
          <cell r="B988" t="str">
            <v>CAMINHÃO BASCULANTE 6 M3, PESO BRUTO TOTAL 16.000 KG, CARGA ÚTIL MÁXIMA 13.071 KG, DISTÂNCIA ENTRE EIXOS 4,80 M, POTÊNCIA 230 CV INCLUSIVE CAÇAMBA METÁLICA - IMPOSTOS E SEGUROS. AF_06/2014</v>
          </cell>
          <cell r="D988">
            <v>91369</v>
          </cell>
          <cell r="E988">
            <v>2.89</v>
          </cell>
        </row>
        <row r="989">
          <cell r="A989">
            <v>91375</v>
          </cell>
          <cell r="B989" t="str">
            <v>CAMINHÃO TOCO, PESO BRUTO TOTAL 16.000 KG, CARGA ÚTIL MÁXIMA DE 10.685 KG, DISTÂNCIA ENTRE EIXOS 4,80 M, POTÊNCIA 189 CV EXCLUSIVE CARROCERIA - DEPRECIAÇÃO. AF_06/2014</v>
          </cell>
          <cell r="D989">
            <v>91375</v>
          </cell>
          <cell r="E989">
            <v>11.63</v>
          </cell>
        </row>
        <row r="990">
          <cell r="A990">
            <v>91376</v>
          </cell>
          <cell r="B990" t="str">
            <v>CAMINHÃO TOCO, PESO BRUTO TOTAL 16.000 KG, CARGA ÚTIL MÁXIMA DE 10.685 KG, DISTÂNCIA ENTRE EIXOS 4,80 M, POTÊNCIA 189 CV EXCLUSIVE CARROCERIA - JUROS. AF_06/2014</v>
          </cell>
          <cell r="D990">
            <v>91376</v>
          </cell>
          <cell r="E990">
            <v>2.44</v>
          </cell>
        </row>
        <row r="991">
          <cell r="A991">
            <v>91377</v>
          </cell>
          <cell r="B991" t="str">
            <v>CAMINHÃO TOCO, PESO BRUTO TOTAL 16.000 KG, CARGA ÚTIL MÁXIMA DE 10.685 KG, DISTÂNCIA ENTRE EIXOS 4,80 M, POTÊNCIA 189 CV EXCLUSIVE CARROCERIA - IMPOSTOS E SEGUROS. AF_06/2014</v>
          </cell>
          <cell r="D991">
            <v>91377</v>
          </cell>
          <cell r="E991">
            <v>1.93</v>
          </cell>
        </row>
        <row r="992">
          <cell r="A992">
            <v>91380</v>
          </cell>
          <cell r="B992" t="str">
            <v>CAMINHÃO BASCULANTE 10 M3, TRUCADO CABINE SIMPLES, PESO BRUTO TOTAL 23.000 KG, CARGA ÚTIL MÁXIMA 15.935 KG, DISTÂNCIA ENTRE EIXOS 4,80 M, POTÊNCIA 230 CV INCLUSIVE CAÇAMBA METÁLICA - DEPRECIAÇÃO. AF_06/2014</v>
          </cell>
          <cell r="D992">
            <v>91380</v>
          </cell>
          <cell r="E992">
            <v>21.45</v>
          </cell>
        </row>
        <row r="993">
          <cell r="A993">
            <v>91381</v>
          </cell>
          <cell r="B993" t="str">
            <v>CAMINHÃO BASCULANTE 10 M3, TRUCADO CABINE SIMPLES, PESO BRUTO TOTAL 23.000 KG, CARGA ÚTIL MÁXIMA 15.935 KG, DISTÂNCIA ENTRE EIXOS 4,80 M, POTÊNCIA 230 CV INCLUSIVE CAÇAMBA METÁLICA - JUROS. AF_06/2014</v>
          </cell>
          <cell r="D993">
            <v>91381</v>
          </cell>
          <cell r="E993">
            <v>4.13</v>
          </cell>
        </row>
        <row r="994">
          <cell r="A994">
            <v>91382</v>
          </cell>
          <cell r="B994" t="str">
            <v>CAMINHÃO BASCULANTE 10 M3, TRUCADO CABINE SIMPLES, PESO BRUTO TOTAL 23.000 KG, CARGA ÚTIL MÁXIMA 15.935 KG, DISTÂNCIA ENTRE EIXOS 4,80 M, POTÊNCIA 230 CV INCLUSIVE CAÇAMBA METÁLICA - IMPOSTOS E SEGUROS. AF_06/2014</v>
          </cell>
          <cell r="D994">
            <v>91382</v>
          </cell>
          <cell r="E994">
            <v>3.27</v>
          </cell>
        </row>
        <row r="995">
          <cell r="A995">
            <v>91383</v>
          </cell>
          <cell r="B995" t="str">
            <v>CAMINHÃO BASCULANTE 10 M3, TRUCADO CABINE SIMPLES, PESO BRUTO TOTAL 23.000 KG, CARGA ÚTIL MÁXIMA 15.935 KG, DISTÂNCIA ENTRE EIXOS 4,80 M, POTÊNCIA 230 CV INCLUSIVE CAÇAMBA METÁLICA - MANUTENÇÃO. AF_06/2014</v>
          </cell>
          <cell r="D995">
            <v>91383</v>
          </cell>
          <cell r="E995">
            <v>38.24</v>
          </cell>
        </row>
        <row r="996">
          <cell r="A996">
            <v>91384</v>
          </cell>
          <cell r="B996" t="str">
            <v>CAMINHÃO BASCULANTE 10 M3, TRUCADO CABINE SIMPLES, PESO BRUTO TOTAL 23.000 KG, CARGA ÚTIL MÁXIMA 15.935 KG, DISTÂNCIA ENTRE EIXOS 4,80 M, POTÊNCIA 230 CV INCLUSIVE CAÇAMBA METÁLICA - MATERIAIS NA OPERAÇÃO. AF_06/2014</v>
          </cell>
          <cell r="D996">
            <v>91384</v>
          </cell>
          <cell r="E996">
            <v>154.52000000000001</v>
          </cell>
        </row>
        <row r="997">
          <cell r="A997">
            <v>91390</v>
          </cell>
          <cell r="B997" t="str">
            <v>CAMINHÃO TOCO, PBT 14.300 KG, CARGA ÚTIL MÁX. 9.710 KG, DIST. ENTRE EIXOS 3,56 M, POTÊNCIA 185 CV, INCLUSIVE CARROCERIA FIXA ABERTA DE MADEIRA P/ TRANSPORTE GERAL DE CARGA SECA, DIMEN. APROX. 2,50 X 6,50 X 0,50 M - DEPRECIAÇÃO. AF_06/2014</v>
          </cell>
          <cell r="D997">
            <v>91390</v>
          </cell>
          <cell r="E997">
            <v>15.26</v>
          </cell>
        </row>
        <row r="998">
          <cell r="A998">
            <v>91391</v>
          </cell>
          <cell r="B998" t="str">
            <v>CAMINHÃO TOCO, PBT 14.300 KG, CARGA ÚTIL MÁX. 9.710 KG, DIST. ENTRE EIXOS 3,56 M, POTÊNCIA 185 CV, INCLUSIVE CARROCERIA FIXA ABERTA DE MADEIRA P/ TRANSPORTE GERAL DE CARGA SECA, DIMEN. APROX. 2,50 X 6,50 X 0,50 M - JUROS. AF_06/2014</v>
          </cell>
          <cell r="D998">
            <v>91391</v>
          </cell>
          <cell r="E998">
            <v>3.08</v>
          </cell>
        </row>
        <row r="999">
          <cell r="A999">
            <v>91392</v>
          </cell>
          <cell r="B999" t="str">
            <v>CAMINHÃO TOCO, PBT 14.300 KG, CARGA ÚTIL MÁX. 9.710 KG, DIST. ENTRE EIXOS 3,56 M, POTÊNCIA 185 CV, INCLUSIVE CARROCERIA FIXA ABERTA DE MADEIRA P/ TRANSPORTE GERAL DE CARGA SECA, DIMEN. APROX. 2,50 X 6,50 X 0,50 M - IMPOSTOS E SEGUROS. AF_06/2014</v>
          </cell>
          <cell r="D999">
            <v>91392</v>
          </cell>
          <cell r="E999">
            <v>2.44</v>
          </cell>
        </row>
        <row r="1000">
          <cell r="A1000">
            <v>91396</v>
          </cell>
          <cell r="B1000" t="str">
            <v>CAMINHÃO PIPA 10.000 L TRUCADO, PESO BRUTO TOTAL 23.000 KG, CARGA ÚTIL MÁXIMA 15.935 KG, DISTÂNCIA ENTRE EIXOS 4,8 M, POTÊNCIA 230 CV, INCLUSIVE TANQUE DE AÇO PARA TRANSPORTE DE ÁGUA - DEPRECIAÇÃO. AF_06/2014</v>
          </cell>
          <cell r="D1000">
            <v>91396</v>
          </cell>
          <cell r="E1000">
            <v>21.81</v>
          </cell>
        </row>
        <row r="1001">
          <cell r="A1001">
            <v>91397</v>
          </cell>
          <cell r="B1001" t="str">
            <v>CAMINHÃO PIPA 10.000 L TRUCADO, PESO BRUTO TOTAL 23.000 KG, CARGA ÚTIL MÁXIMA 15.935 KG, DISTÂNCIA ENTRE EIXOS 4,8 M, POTÊNCIA 230 CV, INCLUSIVE TANQUE DE AÇO PARA TRANSPORTE DE ÁGUA - JUROS. AF_06/2014</v>
          </cell>
          <cell r="D1001">
            <v>91397</v>
          </cell>
          <cell r="E1001">
            <v>4.21</v>
          </cell>
        </row>
        <row r="1002">
          <cell r="A1002">
            <v>91398</v>
          </cell>
          <cell r="B1002" t="str">
            <v>CAMINHÃO PIPA 10.000 L TRUCADO, PESO BRUTO TOTAL 23.000 KG, CARGA ÚTIL MÁXIMA 15.935 KG, DISTÂNCIA ENTRE EIXOS 4,8 M, POTÊNCIA 230 CV, INCLUSIVE TANQUE DE AÇO PARA TRANSPORTE DE ÁGUA - IMPOSTOS E SEGUROS. AF_06/2014</v>
          </cell>
          <cell r="D1002">
            <v>91398</v>
          </cell>
          <cell r="E1002">
            <v>3.33</v>
          </cell>
        </row>
        <row r="1003">
          <cell r="A1003">
            <v>91402</v>
          </cell>
          <cell r="B1003" t="str">
            <v>CAMINHÃO BASCULANTE 6 M3 TOCO, PESO BRUTO TOTAL 16.000 KG, CARGA ÚTIL MÁXIMA 11.130 KG, DISTÂNCIA ENTRE EIXOS 5,36 M, POTÊNCIA 185 CV, INCLUSIVE CAÇAMBA METÁLICA - IMPOSTOS E SEGUROS. AF_06/2014</v>
          </cell>
          <cell r="D1003">
            <v>91402</v>
          </cell>
          <cell r="E1003">
            <v>2.76</v>
          </cell>
        </row>
        <row r="1004">
          <cell r="A1004">
            <v>91466</v>
          </cell>
          <cell r="B1004" t="str">
            <v>GUINDAUTO HIDRÁULICO, CAPACIDADE MÁXIMA DE CARGA 6200 KG, MOMENTO MÁXIMO DE CARGA 11,7 TM, ALCANCE MÁXIMO HORIZONTAL 9,70 M, INCLUSIVE CAMINHÃO TOCO PBT 16.000 KG, POTÊNCIA DE 189 CV - IMPOSTOS E SEGUROS. AF_08/2015</v>
          </cell>
          <cell r="D1004">
            <v>91466</v>
          </cell>
          <cell r="E1004">
            <v>2.66</v>
          </cell>
        </row>
        <row r="1005">
          <cell r="A1005">
            <v>91467</v>
          </cell>
          <cell r="B1005" t="str">
            <v>GUINDAUTO HIDRÁULICO, CAPACIDADE MÁXIMA DE CARGA 6200 KG, MOMENTO MÁXIMO DE CARGA 11,7 TM, ALCANCE MÁXIMO HORIZONTAL 9,70 M, INCLUSIVE CAMINHÃO TOCO PBT 16.000 KG, POTÊNCIA DE 189 CV - MATERIAIS NA OPERAÇÃO. AF_08/2015</v>
          </cell>
          <cell r="D1005">
            <v>91467</v>
          </cell>
          <cell r="E1005">
            <v>172.32</v>
          </cell>
        </row>
        <row r="1006">
          <cell r="A1006">
            <v>91468</v>
          </cell>
          <cell r="B1006" t="str">
            <v>ESPARGIDOR DE ASFALTO PRESSURIZADO, TANQUE 6 M3 COM ISOLAÇÃO TÉRMICA, AQUECIDO COM 2 MAÇARICOS, COM BARRA ESPARGIDORA 3,60 M, MONTADO SOBRE CAMINHÃO  TOCO, PBT 14.300 KG, POTÊNCIA 185 CV - DEPRECIAÇÃO. AF_08/2015</v>
          </cell>
          <cell r="D1006">
            <v>91468</v>
          </cell>
          <cell r="E1006">
            <v>20.95</v>
          </cell>
        </row>
        <row r="1007">
          <cell r="A1007">
            <v>91469</v>
          </cell>
          <cell r="B1007" t="str">
            <v>ESPARGIDOR DE ASFALTO PRESSURIZADO, TANQUE 6 M3 COM ISOLAÇÃO TÉRMICA, AQUECIDO COM 2 MAÇARICOS, COM BARRA ESPARGIDORA 3,60 M, MONTADO SOBRE CAMINHÃO  TOCO, PBT 14.300 KG, POTÊNCIA 185 CV - JUROS. AF_08/2015</v>
          </cell>
          <cell r="D1007">
            <v>91469</v>
          </cell>
          <cell r="E1007">
            <v>4.1399999999999997</v>
          </cell>
        </row>
        <row r="1008">
          <cell r="A1008">
            <v>91484</v>
          </cell>
          <cell r="B1008" t="str">
            <v>ESPARGIDOR DE ASFALTO PRESSURIZADO, TANQUE 6 M3 COM ISOLAÇÃO TÉRMICA, AQUECIDO COM 2 MAÇARICOS, COM BARRA ESPARGIDORA 3,60 M, MONTADO SOBRE CAMINHÃO  TOCO, PBT 14.300 KG, POTÊNCIA 185 CV - IMPOSTOS E SEGUROS. AF_08/2015</v>
          </cell>
          <cell r="D1008">
            <v>91484</v>
          </cell>
          <cell r="E1008">
            <v>3.3</v>
          </cell>
        </row>
        <row r="1009">
          <cell r="A1009">
            <v>91485</v>
          </cell>
          <cell r="B1009" t="str">
            <v>ESPARGIDOR DE ASFALTO PRESSURIZADO, TANQUE 6 M3 COM ISOLAÇÃO TÉRMICA, AQUECIDO COM 2 MAÇARICOS, COM BARRA ESPARGIDORA 3,60 M, MONTADO SOBRE CAMINHÃO  TOCO, PBT 14.300 KG, POTÊNCIA 185 CV - MATERIAIS NA OPERAÇÃO. AF_08/2015</v>
          </cell>
          <cell r="D1009">
            <v>91485</v>
          </cell>
          <cell r="E1009">
            <v>168.67</v>
          </cell>
        </row>
        <row r="1010">
          <cell r="A1010">
            <v>91529</v>
          </cell>
          <cell r="B1010" t="str">
            <v>COMPACTADOR DE SOLOS DE PERCUSSÃO (SOQUETE) COM MOTOR A GASOLINA 4 TEMPOS, POTÊNCIA 4 CV - DEPRECIAÇÃO. AF_08/2015</v>
          </cell>
          <cell r="D1010">
            <v>91529</v>
          </cell>
          <cell r="E1010">
            <v>0.79</v>
          </cell>
        </row>
        <row r="1011">
          <cell r="A1011">
            <v>91530</v>
          </cell>
          <cell r="B1011" t="str">
            <v>COMPACTADOR DE SOLOS DE PERCUSSÃO (SOQUETE) COM MOTOR A GASOLINA 4 TEMPOS, POTÊNCIA 4 CV - JUROS. AF_08/2015</v>
          </cell>
          <cell r="D1011">
            <v>91530</v>
          </cell>
          <cell r="E1011">
            <v>0.11</v>
          </cell>
        </row>
        <row r="1012">
          <cell r="A1012">
            <v>91531</v>
          </cell>
          <cell r="B1012" t="str">
            <v>COMPACTADOR DE SOLOS DE PERCUSSÃO (SOQUETE) COM MOTOR A GASOLINA 4 TEMPOS, POTÊNCIA 4 CV - MANUTENÇÃO. AF_08/2015</v>
          </cell>
          <cell r="D1012">
            <v>91531</v>
          </cell>
          <cell r="E1012">
            <v>0.99</v>
          </cell>
        </row>
        <row r="1013">
          <cell r="A1013">
            <v>91532</v>
          </cell>
          <cell r="B1013" t="str">
            <v>COMPACTADOR DE SOLOS DE PERCUSSÃO (SOQUETE) COM MOTOR A GASOLINA 4 TEMPOS, POTÊNCIA 4 CV - MATERIAIS NA OPERAÇÃO. AF_08/2015</v>
          </cell>
          <cell r="D1013">
            <v>91532</v>
          </cell>
          <cell r="E1013">
            <v>6.99</v>
          </cell>
        </row>
        <row r="1014">
          <cell r="A1014">
            <v>91629</v>
          </cell>
          <cell r="B1014" t="str">
            <v>GUINDAUTO HIDRÁULICO, CAPACIDADE MÁXIMA DE CARGA 6500 KG, MOMENTO MÁXIMO DE CARGA 5,8 TM, ALCANCE MÁXIMO HORIZONTAL 7,60 M, INCLUSIVE CAMINHÃO TOCO PBT 9.700 KG, POTÊNCIA DE 160 CV - DEPRECIAÇÃO. AF_08/2015</v>
          </cell>
          <cell r="D1014">
            <v>91629</v>
          </cell>
          <cell r="E1014">
            <v>16.579999999999998</v>
          </cell>
        </row>
        <row r="1015">
          <cell r="A1015">
            <v>91630</v>
          </cell>
          <cell r="B1015" t="str">
            <v>GUINDAUTO HIDRÁULICO, CAPACIDADE MÁXIMA DE CARGA 6500 KG, MOMENTO MÁXIMO DE CARGA 5,8 TM, ALCANCE MÁXIMO HORIZONTAL 7,60 M, INCLUSIVE CAMINHÃO TOCO PBT 9.700 KG, POTÊNCIA DE 160 CV - JUROS. AF_08/2015</v>
          </cell>
          <cell r="D1015">
            <v>91630</v>
          </cell>
          <cell r="E1015">
            <v>3.09</v>
          </cell>
        </row>
        <row r="1016">
          <cell r="A1016">
            <v>91631</v>
          </cell>
          <cell r="B1016" t="str">
            <v>GUINDAUTO HIDRÁULICO, CAPACIDADE MÁXIMA DE CARGA 6500 KG, MOMENTO MÁXIMO DE CARGA 5,8 TM, ALCANCE MÁXIMO HORIZONTAL 7,60 M, INCLUSIVE CAMINHÃO TOCO PBT 9.700 KG, POTÊNCIA DE 160 CV - IMPOSTOS E SEGUROS. AF_08/2015</v>
          </cell>
          <cell r="D1016">
            <v>91631</v>
          </cell>
          <cell r="E1016">
            <v>2.4500000000000002</v>
          </cell>
        </row>
        <row r="1017">
          <cell r="A1017">
            <v>91632</v>
          </cell>
          <cell r="B1017" t="str">
            <v>GUINDAUTO HIDRÁULICO, CAPACIDADE MÁXIMA DE CARGA 6500 KG, MOMENTO MÁXIMO DE CARGA 5,8 TM, ALCANCE MÁXIMO HORIZONTAL 7,60 M, INCLUSIVE CAMINHÃO TOCO PBT 9.700 KG, POTÊNCIA DE 160 CV - MANUTENÇÃO. AF_08/2015</v>
          </cell>
          <cell r="D1017">
            <v>91632</v>
          </cell>
          <cell r="E1017">
            <v>28</v>
          </cell>
        </row>
        <row r="1018">
          <cell r="A1018">
            <v>91633</v>
          </cell>
          <cell r="B1018" t="str">
            <v>GUINDAUTO HIDRÁULICO, CAPACIDADE MÁXIMA DE CARGA 6500 KG, MOMENTO MÁXIMO DE CARGA 5,8 TM, ALCANCE MÁXIMO HORIZONTAL 7,60 M, INCLUSIVE CAMINHÃO TOCO PBT 9.700 KG, POTÊNCIA DE 160 CV - MATERIAIS NA OPERAÇÃO. AF_08/2015</v>
          </cell>
          <cell r="D1018">
            <v>91633</v>
          </cell>
          <cell r="E1018">
            <v>145.85</v>
          </cell>
        </row>
        <row r="1019">
          <cell r="A1019">
            <v>91640</v>
          </cell>
          <cell r="B1019" t="str">
            <v>CAMINHÃO DE TRANSPORTE DE MATERIAL ASFÁLTICO 30.000 L, COM CAVALO MECÂNICO DE CAPACIDADE MÁXIMA DE TRAÇÃO COMBINADO DE 66.000 KG, POTÊNCIA 360 CV, INCLUSIVE TANQUE DE ASFALTO COM SERPENTINA - DEPRECIAÇÃO. AF_08/2015</v>
          </cell>
          <cell r="D1019">
            <v>91640</v>
          </cell>
          <cell r="E1019">
            <v>29.59</v>
          </cell>
        </row>
        <row r="1020">
          <cell r="A1020">
            <v>91641</v>
          </cell>
          <cell r="B1020" t="str">
            <v>CAMINHÃO DE TRANSPORTE DE MATERIAL ASFÁLTICO 30.000 L, COM CAVALO MECÂNICO DE CAPACIDADE MÁXIMA DE TRAÇÃO COMBINADO DE 66.000 KG, POTÊNCIA 360 CV, INCLUSIVE TANQUE DE ASFALTO COM SERPENTINA - JUROS. AF_08/2015</v>
          </cell>
          <cell r="D1020">
            <v>91641</v>
          </cell>
          <cell r="E1020">
            <v>6.04</v>
          </cell>
        </row>
        <row r="1021">
          <cell r="A1021">
            <v>91642</v>
          </cell>
          <cell r="B1021" t="str">
            <v>CAMINHÃO DE TRANSPORTE DE MATERIAL ASFÁLTICO 30.000 L, COM CAVALO MECÂNICO DE CAPACIDADE MÁXIMA DE TRAÇÃO COMBINADO DE 66.000 KG, POTÊNCIA 360 CV, INCLUSIVE TANQUE DE ASFALTO COM SERPENTINA - IMPOSTOS E SEGUROS. AF_08/2015</v>
          </cell>
          <cell r="D1021">
            <v>91642</v>
          </cell>
          <cell r="E1021">
            <v>4.79</v>
          </cell>
        </row>
        <row r="1022">
          <cell r="A1022">
            <v>91643</v>
          </cell>
          <cell r="B1022" t="str">
            <v>CAMINHÃO DE TRANSPORTE DE MATERIAL ASFÁLTICO 30.000 L, COM CAVALO MECÂNICO DE CAPACIDADE MÁXIMA DE TRAÇÃO COMBINADO DE 66.000 KG, POTÊNCIA 360 CV, INCLUSIVE TANQUE DE ASFALTO COM SERPENTINA - MANUTENÇÃO. AF_08/2015</v>
          </cell>
          <cell r="D1022">
            <v>91643</v>
          </cell>
          <cell r="E1022">
            <v>52.59</v>
          </cell>
        </row>
        <row r="1023">
          <cell r="A1023">
            <v>91644</v>
          </cell>
          <cell r="B1023" t="str">
            <v>CAMINHÃO DE TRANSPORTE DE MATERIAL ASFÁLTICO 30.000 L, COM CAVALO MECÂNICO DE CAPACIDADE MÁXIMA DE TRAÇÃO COMBINADO DE 66.000 KG, POTÊNCIA 360 CV, INCLUSIVE TANQUE DE ASFALTO COM SERPENTINA - MATERIAIS NA OPERAÇÃO. AF_08/2015</v>
          </cell>
          <cell r="D1023">
            <v>91644</v>
          </cell>
          <cell r="E1023">
            <v>328.21</v>
          </cell>
        </row>
        <row r="1024">
          <cell r="A1024">
            <v>91688</v>
          </cell>
          <cell r="B1024" t="str">
            <v>SERRA CIRCULAR DE BANCADA COM MOTOR ELÉTRICO POTÊNCIA DE 5HP, COM COIFA PARA DISCO 10" - DEPRECIAÇÃO. AF_08/2015</v>
          </cell>
          <cell r="D1024">
            <v>91688</v>
          </cell>
          <cell r="E1024">
            <v>0.11</v>
          </cell>
        </row>
        <row r="1025">
          <cell r="A1025">
            <v>91689</v>
          </cell>
          <cell r="B1025" t="str">
            <v>SERRA CIRCULAR DE BANCADA COM MOTOR ELÉTRICO POTÊNCIA DE 5HP, COM COIFA PARA DISCO 10" - JUROS. AF_08/2015</v>
          </cell>
          <cell r="D1025">
            <v>91689</v>
          </cell>
          <cell r="E1025">
            <v>0.01</v>
          </cell>
        </row>
        <row r="1026">
          <cell r="A1026">
            <v>91690</v>
          </cell>
          <cell r="B1026" t="str">
            <v>SERRA CIRCULAR DE BANCADA COM MOTOR ELÉTRICO POTÊNCIA DE 5HP, COM COIFA PARA DISCO 10" - MANUTENÇÃO. AF_08/2015</v>
          </cell>
          <cell r="D1026">
            <v>91690</v>
          </cell>
          <cell r="E1026">
            <v>0.08</v>
          </cell>
        </row>
        <row r="1027">
          <cell r="A1027">
            <v>91691</v>
          </cell>
          <cell r="B1027" t="str">
            <v>SERRA CIRCULAR DE BANCADA COM MOTOR ELÉTRICO POTÊNCIA DE 5HP, COM COIFA PARA DISCO 10" - MATERIAIS NA OPERAÇÃO. AF_08/2015</v>
          </cell>
          <cell r="D1027">
            <v>91691</v>
          </cell>
          <cell r="E1027">
            <v>1.1499999999999999</v>
          </cell>
        </row>
        <row r="1028">
          <cell r="A1028">
            <v>92040</v>
          </cell>
          <cell r="B1028" t="str">
            <v>DISTRIBUIDOR DE AGREGADOS REBOCAVEL, CAPACIDADE 1,9 M³, LARGURA DE TRABALHO 3,66 M - DEPRECIAÇÃO. AF_11/2015</v>
          </cell>
          <cell r="D1028">
            <v>92040</v>
          </cell>
          <cell r="E1028">
            <v>5.9</v>
          </cell>
        </row>
        <row r="1029">
          <cell r="A1029">
            <v>92041</v>
          </cell>
          <cell r="B1029" t="str">
            <v>DISTRIBUIDOR DE AGREGADOS REBOCAVEL, CAPACIDADE 1,9 M³, LARGURA DE TRABALHO 3,66 M - JUROS. AF_11/2015</v>
          </cell>
          <cell r="D1029">
            <v>92041</v>
          </cell>
          <cell r="E1029">
            <v>0.62</v>
          </cell>
        </row>
        <row r="1030">
          <cell r="A1030">
            <v>92042</v>
          </cell>
          <cell r="B1030" t="str">
            <v>DISTRIBUIDOR DE AGREGADOS REBOCAVEL, CAPACIDADE 1,9 M³, LARGURA DE TRABALHO 3,66 M - MANUTENÇÃO. AF_11/2015</v>
          </cell>
          <cell r="D1030">
            <v>92042</v>
          </cell>
          <cell r="E1030">
            <v>4.92</v>
          </cell>
        </row>
        <row r="1031">
          <cell r="A1031">
            <v>92101</v>
          </cell>
          <cell r="B1031" t="str">
            <v>CAMINHÃO PARA EQUIPAMENTO DE LIMPEZA A SUCÇÃO COM CAMINHÃO TRUCADO DE PESO BRUTO TOTAL 23000 KG, CARGA ÚTIL MÁXIMA 15935 KG, DISTÂNCIA ENTRE EIXOS 4,80 M, POTÊNCIA 230 CV, INCLUSIVE LIMPADORA A SUCÇÃO, TANQUE 12000 L - DEPRECIAÇÃO. AF_11/2015</v>
          </cell>
          <cell r="D1031">
            <v>92101</v>
          </cell>
          <cell r="E1031">
            <v>29.37</v>
          </cell>
        </row>
        <row r="1032">
          <cell r="A1032">
            <v>92102</v>
          </cell>
          <cell r="B1032" t="str">
            <v>CAMINHÃO PARA EQUIPAMENTO DE LIMPEZA A SUCÇÃO COM CAMINHÃO TRUCADO DE PESO BRUTO TOTAL 23000 KG, CARGA ÚTIL MÁXIMA 15935 KG, DISTÂNCIA ENTRE EIXOS 4,80 M, POTÊNCIA 230 CV, INCLUSIVE LIMPADORA A SUCÇÃO, TANQUE 12000 L - JUROS. AF_11/2015</v>
          </cell>
          <cell r="D1032">
            <v>92102</v>
          </cell>
          <cell r="E1032">
            <v>5.21</v>
          </cell>
        </row>
        <row r="1033">
          <cell r="A1033">
            <v>92103</v>
          </cell>
          <cell r="B1033" t="str">
            <v>CAMINHÃO PARA EQUIPAMENTO DE LIMPEZA A SUCÇÃO COM CAMINHÃO TRUCADO DE PESO BRUTO TOTAL 23000 KG, CARGA ÚTIL MÁXIMA 15935 KG, DISTÂNCIA ENTRE EIXOS 4,80 M, POTÊNCIA 230 CV, INCLUSIVE LIMPADORA A SUCÇÃO, TANQUE 12000 L - IMPOSTOS E SEGUROS. AF_11/2015</v>
          </cell>
          <cell r="D1033">
            <v>92103</v>
          </cell>
          <cell r="E1033">
            <v>4.13</v>
          </cell>
        </row>
        <row r="1034">
          <cell r="A1034">
            <v>92104</v>
          </cell>
          <cell r="B1034" t="str">
            <v>CAMINHÃO PARA EQUIPAMENTO DE LIMPEZA A SUCÇÃO COM CAMINHÃO TRUCADO DE PESO BRUTO TOTAL 23000 KG, CARGA ÚTIL MÁXIMA 15935 KG, DISTÂNCIA ENTRE EIXOS 4,80 M, POTÊNCIA 230 CV, INCLUSIVE LIMPADORA A SUCÇÃO, TANQUE 12000 L - MANUTENÇÃO. AF_11/2015</v>
          </cell>
          <cell r="D1034">
            <v>92104</v>
          </cell>
          <cell r="E1034">
            <v>47.45</v>
          </cell>
        </row>
        <row r="1035">
          <cell r="A1035">
            <v>92105</v>
          </cell>
          <cell r="B1035" t="str">
            <v>CAMINHÃO PARA EQUIPAMENTO DE LIMPEZA A SUCÇÃO COM CAMINHÃO TRUCADO DE PESO BRUTO TOTAL 23000 KG, CARGA ÚTIL MÁX. 15935 KG, DISTÂNCIA ENTRE EIXOS 4,80 M, POTÊNCIA 230 CV, INCLUSIVE LIMPADORA A SUCÇÃO, TANQUE 12000 L - MATERIAIS NA OPERAÇÃO. AF_11/2015</v>
          </cell>
          <cell r="D1035">
            <v>92105</v>
          </cell>
          <cell r="E1035">
            <v>209.68</v>
          </cell>
        </row>
        <row r="1036">
          <cell r="A1036">
            <v>92108</v>
          </cell>
          <cell r="B1036" t="str">
            <v>PENEIRA ROTATIVA COM MOTOR ELÉTRICO TRIFÁSICO DE 2 CV, CILINDRO DE 1 M X 0,60 M, COM FUROS DE 3,17 MM - DEPRECIAÇÃO. AF_11/2015</v>
          </cell>
          <cell r="D1036">
            <v>92108</v>
          </cell>
          <cell r="E1036">
            <v>0.99</v>
          </cell>
        </row>
        <row r="1037">
          <cell r="A1037">
            <v>92109</v>
          </cell>
          <cell r="B1037" t="str">
            <v>PENEIRA ROTATIVA COM MOTOR ELÉTRICO TRIFÁSICO DE 2 CV, CILINDRO DE 1 M X 0,60 M, COM FUROS DE 3,17 MM - JUROS. AF_11/2015</v>
          </cell>
          <cell r="D1037">
            <v>92109</v>
          </cell>
          <cell r="E1037">
            <v>0.11</v>
          </cell>
        </row>
        <row r="1038">
          <cell r="A1038">
            <v>92110</v>
          </cell>
          <cell r="B1038" t="str">
            <v>PENEIRA ROTATIVA COM MOTOR ELÉTRICO TRIFÁSICO DE 2 CV, CILINDRO DE 1 M X 0,60 M, COM FUROS DE 3,17 MM - MANUTENÇÃO. AF_11/2015</v>
          </cell>
          <cell r="D1038">
            <v>92110</v>
          </cell>
          <cell r="E1038">
            <v>0.77</v>
          </cell>
        </row>
        <row r="1039">
          <cell r="A1039">
            <v>92111</v>
          </cell>
          <cell r="B1039" t="str">
            <v>PENEIRA ROTATIVA COM MOTOR ELÉTRICO TRIFÁSICO DE 2 CV, CILINDRO DE 1 M X 0,60 M, COM FUROS DE 3,17 MM - MATERIAIS NA OPERAÇÃO. AF_11/2015</v>
          </cell>
          <cell r="D1039">
            <v>92111</v>
          </cell>
          <cell r="E1039">
            <v>1.06</v>
          </cell>
        </row>
        <row r="1040">
          <cell r="A1040">
            <v>92114</v>
          </cell>
          <cell r="B1040" t="str">
            <v>DOSADOR DE AREIA, CAPACIDADE DE 26 LITROS - DEPRECIAÇÃO. AF_11/2015</v>
          </cell>
          <cell r="D1040">
            <v>92114</v>
          </cell>
          <cell r="E1040">
            <v>0.11</v>
          </cell>
        </row>
        <row r="1041">
          <cell r="A1041">
            <v>92115</v>
          </cell>
          <cell r="B1041" t="str">
            <v>DOSADOR DE AREIA, CAPACIDADE DE 26 LITROS - JUROS. AF_11/2015</v>
          </cell>
          <cell r="D1041">
            <v>92115</v>
          </cell>
          <cell r="E1041">
            <v>0.01</v>
          </cell>
        </row>
        <row r="1042">
          <cell r="A1042">
            <v>92116</v>
          </cell>
          <cell r="B1042" t="str">
            <v>DOSADOR DE AREIA, CAPACIDADE DE 26 LITROS - MANUTENÇÃO. AF_11/2015</v>
          </cell>
          <cell r="D1042">
            <v>92116</v>
          </cell>
          <cell r="E1042">
            <v>0.14000000000000001</v>
          </cell>
        </row>
        <row r="1043">
          <cell r="A1043">
            <v>92133</v>
          </cell>
          <cell r="B1043" t="str">
            <v>CAMINHONETE COM MOTOR A DIESEL, POTÊNCIA 180 CV, CABINE DUPLA, 4X4 - DEPRECIAÇÃO. AF_11/2015</v>
          </cell>
          <cell r="D1043">
            <v>92133</v>
          </cell>
          <cell r="E1043">
            <v>11.47</v>
          </cell>
        </row>
        <row r="1044">
          <cell r="A1044">
            <v>92134</v>
          </cell>
          <cell r="B1044" t="str">
            <v>CAMINHONETE COM MOTOR A DIESEL, POTÊNCIA 180 CV, CABINE DUPLA, 4X4 - JUROS. AF_11/2015</v>
          </cell>
          <cell r="D1044">
            <v>92134</v>
          </cell>
          <cell r="E1044">
            <v>1.81</v>
          </cell>
        </row>
        <row r="1045">
          <cell r="A1045">
            <v>92135</v>
          </cell>
          <cell r="B1045" t="str">
            <v>CAMINHONETE COM MOTOR A DIESEL, POTÊNCIA 180 CV, CABINE DUPLA, 4X4 - IMPOSTOS E SEGUROS. AF_11/2015</v>
          </cell>
          <cell r="D1045">
            <v>92135</v>
          </cell>
          <cell r="E1045">
            <v>1.43</v>
          </cell>
        </row>
        <row r="1046">
          <cell r="A1046">
            <v>92136</v>
          </cell>
          <cell r="B1046" t="str">
            <v>CAMINHONETE COM MOTOR A DIESEL, POTÊNCIA 180 CV, CABINE DUPLA, 4X4 - MANUTENÇÃO. AF_11/2015</v>
          </cell>
          <cell r="D1046">
            <v>92136</v>
          </cell>
          <cell r="E1046">
            <v>14.34</v>
          </cell>
        </row>
        <row r="1047">
          <cell r="A1047">
            <v>92137</v>
          </cell>
          <cell r="B1047" t="str">
            <v>CAMINHONETE COM MOTOR A DIESEL, POTÊNCIA 180 CV, CABINE DUPLA, 4X4 - MATERIAIS NA OPERAÇÃO. AF_11/2015</v>
          </cell>
          <cell r="D1047">
            <v>92137</v>
          </cell>
          <cell r="E1047">
            <v>38.4</v>
          </cell>
        </row>
        <row r="1048">
          <cell r="A1048">
            <v>92140</v>
          </cell>
          <cell r="B1048" t="str">
            <v>CAMINHONETE CABINE SIMPLES COM MOTOR 1.6 FLEX, CÂMBIO MANUAL, POTÊNCIA 101/104 CV, 2 PORTAS - DEPRECIAÇÃO. AF_11/2015</v>
          </cell>
          <cell r="D1048">
            <v>92140</v>
          </cell>
          <cell r="E1048">
            <v>4.2</v>
          </cell>
        </row>
        <row r="1049">
          <cell r="A1049">
            <v>92141</v>
          </cell>
          <cell r="B1049" t="str">
            <v>CAMINHONETE CABINE SIMPLES COM MOTOR 1.6 FLEX, CÂMBIO MANUAL, POTÊNCIA 101/104 CV, 2 PORTAS - JUROS. AF_11/2015</v>
          </cell>
          <cell r="D1049">
            <v>92141</v>
          </cell>
          <cell r="E1049">
            <v>0.66</v>
          </cell>
        </row>
        <row r="1050">
          <cell r="A1050">
            <v>92142</v>
          </cell>
          <cell r="B1050" t="str">
            <v>CAMINHONETE CABINE SIMPLES COM MOTOR 1.6 FLEX, CÂMBIO MANUAL, POTÊNCIA 101/104 CV, 2 PORTAS - IMPOSTOS E SEGUROS. AF_11/2015</v>
          </cell>
          <cell r="D1050">
            <v>92142</v>
          </cell>
          <cell r="E1050">
            <v>0.52</v>
          </cell>
        </row>
        <row r="1051">
          <cell r="A1051">
            <v>92143</v>
          </cell>
          <cell r="B1051" t="str">
            <v>CAMINHONETE CABINE SIMPLES COM MOTOR 1.6 FLEX, CÂMBIO MANUAL, POTÊNCIA 101/104 CV, 2 PORTAS - MANUTENÇÃO. AF_11/2015</v>
          </cell>
          <cell r="D1051">
            <v>92143</v>
          </cell>
          <cell r="E1051">
            <v>5.25</v>
          </cell>
        </row>
        <row r="1052">
          <cell r="A1052">
            <v>92144</v>
          </cell>
          <cell r="B1052" t="str">
            <v>CAMINHONETE CABINE SIMPLES COM MOTOR 1.6 FLEX, CÂMBIO MANUAL, POTÊNCIA 101/104 CV, 2 PORTAS - MATERIAIS NA OPERAÇÃO. AF_11/2015</v>
          </cell>
          <cell r="D1052">
            <v>92144</v>
          </cell>
          <cell r="E1052">
            <v>45.42</v>
          </cell>
        </row>
        <row r="1053">
          <cell r="A1053">
            <v>92237</v>
          </cell>
          <cell r="B1053" t="str">
            <v>CAMINHÃO DE TRANSPORTE DE MATERIAL ASFÁLTICO 20.000 L, COM CAVALO MECÂNICO DE CAPACIDADE MÁXIMA DE TRAÇÃO COMBINADO DE 45.000 KG, POTÊNCIA 330 CV, INCLUSIVE TANQUE DE ASFALTO COM MAÇARICO - DEPRECIAÇÃO. AF_12/2015</v>
          </cell>
          <cell r="D1053">
            <v>92237</v>
          </cell>
          <cell r="E1053">
            <v>21.67</v>
          </cell>
        </row>
        <row r="1054">
          <cell r="A1054">
            <v>92238</v>
          </cell>
          <cell r="B1054" t="str">
            <v>CAMINHÃO DE TRANSPORTE DE MATERIAL ASFÁLTICO 20.000 L, COM CAVALO MECÂNICO DE CAPACIDADE MÁXIMA DE TRAÇÃO COMBINADO DE 45.000 KG, POTÊNCIA 330 CV, INCLUSIVE TANQUE DE ASFALTO COM MAÇARICO - JUROS. AF_12/2015</v>
          </cell>
          <cell r="D1054">
            <v>92238</v>
          </cell>
          <cell r="E1054">
            <v>4.41</v>
          </cell>
        </row>
        <row r="1055">
          <cell r="A1055">
            <v>92239</v>
          </cell>
          <cell r="B1055" t="str">
            <v>CAMINHÃO DE TRANSPORTE DE MATERIAL ASFÁLTICO 20.000 L, COM CAVALO MECÂNICO DE CAPACIDADE MÁXIMA DE TRAÇÃO COMBINADO DE 45.000 KG, POTÊNCIA 330 CV, INCLUSIVE TANQUE DE ASFALTO COM MAÇARICO - IMPOSTOS E SEGUROS. AF_12/2015</v>
          </cell>
          <cell r="D1055">
            <v>92239</v>
          </cell>
          <cell r="E1055">
            <v>3.49</v>
          </cell>
        </row>
        <row r="1056">
          <cell r="A1056">
            <v>92240</v>
          </cell>
          <cell r="B1056" t="str">
            <v>CAMINHÃO DE TRANSPORTE DE MATERIAL ASFÁLTICO 20.000 L, COM CAVALO MECÂNICO DE CAPACIDADE MÁXIMA DE TRAÇÃO COMBINADO DE 45.000 KG, POTÊNCIA 330 CV, INCLUSIVE TANQUE DE ASFALTO COM MAÇARICO - MANUTENÇÃO. AF_12/2015</v>
          </cell>
          <cell r="D1056">
            <v>92240</v>
          </cell>
          <cell r="E1056">
            <v>38.270000000000003</v>
          </cell>
        </row>
        <row r="1057">
          <cell r="A1057">
            <v>92241</v>
          </cell>
          <cell r="B1057" t="str">
            <v>CAMINHÃO DE TRANSPORTE DE MATERIAL ASFÁLTICO 20.000 L, COM CAVALO MECÂNICO DE CAPACIDADE MÁXIMA DE TRAÇÃO COMBINADO DE 45.000 KG, POTÊNCIA 330 CV, INCLUSIVE TANQUE DE ASFALTO COM MAÇARICO - MATERIAIS NA OPERAÇÃO. AF_12/2015</v>
          </cell>
          <cell r="D1057">
            <v>92241</v>
          </cell>
          <cell r="E1057">
            <v>300.89</v>
          </cell>
        </row>
        <row r="1058">
          <cell r="A1058">
            <v>92712</v>
          </cell>
          <cell r="B1058" t="str">
            <v>APARELHO PARA CORTE E SOLDA OXI-ACETILENO SOBRE RODAS, INCLUSIVE CILINDROS E MAÇARICOS - DEPRECIAÇÃO. AF_12/2015</v>
          </cell>
          <cell r="D1058">
            <v>92712</v>
          </cell>
          <cell r="E1058">
            <v>0.26</v>
          </cell>
        </row>
        <row r="1059">
          <cell r="A1059">
            <v>92713</v>
          </cell>
          <cell r="B1059" t="str">
            <v>APARELHO PARA CORTE E SOLDA OXI-ACETILENO SOBRE RODAS, INCLUSIVE CILINDROS E MAÇARICOS - JUROS. AF_12/2015</v>
          </cell>
          <cell r="D1059">
            <v>92713</v>
          </cell>
          <cell r="E1059">
            <v>0.03</v>
          </cell>
        </row>
        <row r="1060">
          <cell r="A1060">
            <v>92714</v>
          </cell>
          <cell r="B1060" t="str">
            <v>APARELHO PARA CORTE E SOLDA OXI-ACETILENO SOBRE RODAS, INCLUSIVE CILINDROS E MAÇARICOS - MANUTENÇÃO. AF_12/2015</v>
          </cell>
          <cell r="D1060">
            <v>92714</v>
          </cell>
          <cell r="E1060">
            <v>0.33</v>
          </cell>
        </row>
        <row r="1061">
          <cell r="A1061">
            <v>92715</v>
          </cell>
          <cell r="B1061" t="str">
            <v>APARELHO PARA CORTE E SOLDA OXI-ACETILENO SOBRE RODAS, INCLUSIVE CILINDROS E MAÇARICOS - MATERIAIS NA OPERAÇÃO. AF_12/2015</v>
          </cell>
          <cell r="D1061">
            <v>92715</v>
          </cell>
          <cell r="E1061">
            <v>31.47</v>
          </cell>
        </row>
        <row r="1062">
          <cell r="A1062">
            <v>92956</v>
          </cell>
          <cell r="B1062" t="str">
            <v>MÁQUINA EXTRUSORA DE CONCRETO PARA GUIAS E SARJETAS, MOTOR A DIESEL, POTÊNCIA 14 CV - DEPRECIAÇÃO. AF_12/2015</v>
          </cell>
          <cell r="D1062">
            <v>92956</v>
          </cell>
          <cell r="E1062">
            <v>4.51</v>
          </cell>
        </row>
        <row r="1063">
          <cell r="A1063">
            <v>92957</v>
          </cell>
          <cell r="B1063" t="str">
            <v>MÁQUINA EXTRUSORA DE CONCRETO PARA GUIAS E SARJETAS, MOTOR A DIESEL, POTÊNCIA 14 CV - JUROS. AF_12/2015</v>
          </cell>
          <cell r="D1063">
            <v>92957</v>
          </cell>
          <cell r="E1063">
            <v>0.53</v>
          </cell>
        </row>
        <row r="1064">
          <cell r="A1064">
            <v>92958</v>
          </cell>
          <cell r="B1064" t="str">
            <v>MÁQUINA EXTRUSORA DE CONCRETO PARA GUIAS E SARJETAS, MOTOR A DIESEL, POTÊNCIA 14 CV - MANUTENÇÃO. AF_12/2015</v>
          </cell>
          <cell r="D1064">
            <v>92958</v>
          </cell>
          <cell r="E1064">
            <v>4.93</v>
          </cell>
        </row>
        <row r="1065">
          <cell r="A1065">
            <v>92959</v>
          </cell>
          <cell r="B1065" t="str">
            <v>MÁQUINA EXTRUSORA DE CONCRETO PARA GUIAS E SARJETAS, MOTOR A DIESEL, POTÊNCIA 14 CV - MATERIAIS NA OPERAÇÃO. AF_12/2015</v>
          </cell>
          <cell r="D1065">
            <v>92959</v>
          </cell>
          <cell r="E1065">
            <v>10.1</v>
          </cell>
        </row>
        <row r="1066">
          <cell r="A1066">
            <v>92963</v>
          </cell>
          <cell r="B1066" t="str">
            <v>MARTELO PERFURADOR PNEUMÁTICO MANUAL, HASTE 25 X 75 MM, 21 KG - DEPRECIAÇÃO. AF_12/2015</v>
          </cell>
          <cell r="D1066">
            <v>92963</v>
          </cell>
          <cell r="E1066">
            <v>1.71</v>
          </cell>
        </row>
        <row r="1067">
          <cell r="A1067">
            <v>92964</v>
          </cell>
          <cell r="B1067" t="str">
            <v>MARTELO PERFURADOR PNEUMÁTICO MANUAL, HASTE 25 X 75 MM, 21 KG - JUROS. AF_12/2015</v>
          </cell>
          <cell r="D1067">
            <v>92964</v>
          </cell>
          <cell r="E1067">
            <v>0.2</v>
          </cell>
        </row>
        <row r="1068">
          <cell r="A1068">
            <v>92965</v>
          </cell>
          <cell r="B1068" t="str">
            <v>MARTELO PERFURADOR PNEUMÁTICO MANUAL, HASTE 25 X 75 MM, 21 KG - MANUTENÇÃO. AF_12/2015</v>
          </cell>
          <cell r="D1068">
            <v>92965</v>
          </cell>
          <cell r="E1068">
            <v>2.13</v>
          </cell>
        </row>
        <row r="1069">
          <cell r="A1069">
            <v>93220</v>
          </cell>
          <cell r="B1069" t="str">
            <v>PERFURATRIZ COM TORRE METÁLICA PARA EXECUÇÃO DE ESTACA HÉLICE CONTÍNUA, PROFUNDIDADE MÁXIMA DE 32 M, DIÂMETRO MÁXIMO DE 1000 MM, POTÊNCIA INSTALADA DE 350 HP, MESA ROTATIVA COM TORQUE MÁXIMO DE 263 KNM - DEPRECIAÇÃO. AF_01/2016</v>
          </cell>
          <cell r="D1069">
            <v>93220</v>
          </cell>
          <cell r="E1069">
            <v>341.68</v>
          </cell>
        </row>
        <row r="1070">
          <cell r="A1070">
            <v>93221</v>
          </cell>
          <cell r="B1070" t="str">
            <v>PERFURATRIZ COM TORRE METÁLICA PARA EXECUÇÃO DE ESTACA HÉLICE CONTÍNUA, PROFUNDIDADE MÁXIMA DE 32 M, DIÂMETRO MÁXIMO DE 1000 MM, POTÊNCIA INSTALADA DE 350 HP, MESA ROTATIVA COM TORQUE MÁXIMO DE 263 KNM - JUROS. AF_01/2016</v>
          </cell>
          <cell r="D1070">
            <v>93221</v>
          </cell>
          <cell r="E1070">
            <v>47.43</v>
          </cell>
        </row>
        <row r="1071">
          <cell r="A1071">
            <v>93222</v>
          </cell>
          <cell r="B1071" t="str">
            <v>PERFURATRIZ COM TORRE METÁLICA PARA EXECUÇÃO DE ESTACA HÉLICE CONTÍNUA, PROFUNDIDADE MÁXIMA DE 32 M, DIÂMETRO MÁXIMO DE 1000 MM, POTÊNCIA INSTALADA DE 350 HP, MESA ROTATIVA COM TORQUE MÁXIMO DE 263 KNM - MANUTENÇÃO. AF_01/2016</v>
          </cell>
          <cell r="D1071">
            <v>93222</v>
          </cell>
          <cell r="E1071">
            <v>427.58</v>
          </cell>
        </row>
        <row r="1072">
          <cell r="A1072">
            <v>93223</v>
          </cell>
          <cell r="B1072" t="str">
            <v>PERFURATRIZ COM TORRE METÁLICA PARA EXECUÇÃO DE ESTACA HÉLICE CONTÍNUA, PROFUNDIDADE MÁXIMA DE 32 M, DIÂMETRO MÁXIMO DE 1000 MM, POTÊNCIA INSTALADA DE 350 HP, MESA ROTATIVA COM TORQUE MÁXIMO DE 263 KNM  MATERIAIS NA OPERAÇÃO. AF_01/2016</v>
          </cell>
          <cell r="D1072">
            <v>93223</v>
          </cell>
          <cell r="E1072">
            <v>170.23</v>
          </cell>
        </row>
        <row r="1073">
          <cell r="A1073">
            <v>93229</v>
          </cell>
          <cell r="B1073" t="str">
            <v>BETONEIRA CAPACIDADE NOMINAL 400 L, CAPACIDADE DE MISTURA 310 L, MOTOR A GASOLINA POTÊNCIA 5,5 CV, SEM CARREGADOR - DEPRECIAÇÃO. AF_02/2016</v>
          </cell>
          <cell r="D1073">
            <v>93229</v>
          </cell>
          <cell r="E1073">
            <v>0.42</v>
          </cell>
        </row>
        <row r="1074">
          <cell r="A1074">
            <v>93230</v>
          </cell>
          <cell r="B1074" t="str">
            <v>BETONEIRA CAPACIDADE NOMINAL 400 L, CAPACIDADE DE MISTURA 310 L, MOTOR A GASOLINA POTÊNCIA 5,5 CV, SEM CARREGADOR - JUROS. AF_02/2016</v>
          </cell>
          <cell r="D1074">
            <v>93230</v>
          </cell>
          <cell r="E1074">
            <v>0.05</v>
          </cell>
        </row>
        <row r="1075">
          <cell r="A1075">
            <v>93231</v>
          </cell>
          <cell r="B1075" t="str">
            <v>BETONEIRA CAPACIDADE NOMINAL 400 L, CAPACIDADE DE MISTURA 310 L, MOTOR A GASOLINA POTÊNCIA 5,5 CV, SEM CARREGADOR - MANUTENÇÃO. AF_02/2016</v>
          </cell>
          <cell r="D1075">
            <v>93231</v>
          </cell>
          <cell r="E1075">
            <v>0.39</v>
          </cell>
        </row>
        <row r="1076">
          <cell r="A1076">
            <v>93232</v>
          </cell>
          <cell r="B1076" t="str">
            <v>BETONEIRA CAPACIDADE NOMINAL 400 L, CAPACIDADE DE MISTURA 310 L, MOTOR A GASOLINA POTÊNCIA 5,5 CV, SEM CARREGADOR - MATERIAIS NA OPERAÇÃO. AF_02/2016</v>
          </cell>
          <cell r="D1076">
            <v>93232</v>
          </cell>
          <cell r="E1076">
            <v>9.77</v>
          </cell>
        </row>
        <row r="1077">
          <cell r="A1077">
            <v>93235</v>
          </cell>
          <cell r="B1077" t="str">
            <v>GRUPO GERADOR ESTACIONÁRIO, MOTOR DIESEL POTÊNCIA 170 KVA - JUROS. AF_02/2016</v>
          </cell>
          <cell r="D1077">
            <v>93235</v>
          </cell>
          <cell r="E1077">
            <v>0.99</v>
          </cell>
        </row>
        <row r="1078">
          <cell r="A1078">
            <v>93238</v>
          </cell>
          <cell r="B1078" t="str">
            <v>ROLO COMPACTADOR VIBRATÓRIO REBOCÁVEL, CILINDRO DE AÇO LISO, POTÊNCIA DE TRAÇÃO DE 65 CV, PESO 4,7 T, IMPACTO DINÂMICO 18,3 T, LARGURA DE TRABALHO 1,67 M - JUROS. AF_02/2016</v>
          </cell>
          <cell r="D1078">
            <v>93238</v>
          </cell>
          <cell r="E1078">
            <v>1.33</v>
          </cell>
        </row>
        <row r="1079">
          <cell r="A1079">
            <v>93239</v>
          </cell>
          <cell r="B1079" t="str">
            <v>ROLO COMPACTADOR VIBRATÓRIO PÉ DE CARNEIRO, OPERADO POR CONTROLE REMOTO, POTÊNCIA 12,5 KW, PESO OPERACIONAL 1,675 T, LARGURA DE TRABALHO 0,85 M - JUROS. AF_02/2016</v>
          </cell>
          <cell r="D1079">
            <v>93239</v>
          </cell>
          <cell r="E1079">
            <v>6.05</v>
          </cell>
        </row>
        <row r="1080">
          <cell r="A1080">
            <v>93240</v>
          </cell>
          <cell r="B1080" t="str">
            <v>ROLO COMPACTADOR VIBRATÓRIO PÉ DE CARNEIRO, OPERADO POR CONTROLE REMOTO, POTÊNCIA 12,5 KW, PESO OPERACIONAL 1,675 T, LARGURA DE TRABALHO 0,85 M - MATERIAIS NA OPERAÇÃO. AF_02/2016</v>
          </cell>
          <cell r="D1080">
            <v>93240</v>
          </cell>
          <cell r="E1080">
            <v>13.04</v>
          </cell>
        </row>
        <row r="1081">
          <cell r="A1081">
            <v>93267</v>
          </cell>
          <cell r="B1081" t="str">
            <v>GRUA ASCENCIONAL, LANÇA DE 30 M, CAPACIDADE DE 1,0 T A 30 M, ALTURA ATÉ 39 M  DEPRECIAÇÃO. AF_03/2016</v>
          </cell>
          <cell r="D1081">
            <v>93267</v>
          </cell>
          <cell r="E1081">
            <v>41.71</v>
          </cell>
        </row>
        <row r="1082">
          <cell r="A1082">
            <v>93269</v>
          </cell>
          <cell r="B1082" t="str">
            <v>GRUA ASCENCIONAL, LANÇA DE 30 M, CAPACIDADE DE 1,0 T A 30 M, ALTURA ATÉ 39 M   JUROS. AF_03/2016</v>
          </cell>
          <cell r="D1082">
            <v>93269</v>
          </cell>
          <cell r="E1082">
            <v>4.95</v>
          </cell>
        </row>
        <row r="1083">
          <cell r="A1083">
            <v>93270</v>
          </cell>
          <cell r="B1083" t="str">
            <v>GRUA ASCENCIONAL, LANÇA DE 30 M, CAPACIDADE DE 1,0 T A 30 M, ALTURA ATÉ 39 M   MANUTENÇÃO. AF_03/2016</v>
          </cell>
          <cell r="D1083">
            <v>93270</v>
          </cell>
          <cell r="E1083">
            <v>45.63</v>
          </cell>
        </row>
        <row r="1084">
          <cell r="A1084">
            <v>93271</v>
          </cell>
          <cell r="B1084" t="str">
            <v>GRUA ASCENCIONAL, LANÇA DE 30 M, CAPACIDADE DE 1,0 T A 30 M, ALTURA ATÉ 39 M   MATERIAIS NA OPERAÇÃO. AF_03/2016</v>
          </cell>
          <cell r="D1084">
            <v>93271</v>
          </cell>
          <cell r="E1084">
            <v>7.94</v>
          </cell>
        </row>
        <row r="1085">
          <cell r="A1085">
            <v>93277</v>
          </cell>
          <cell r="B1085" t="str">
            <v>GUINCHO ELÉTRICO DE COLUNA, CAPACIDADE 400 KG, COM MOTO FREIO, MOTOR TRIFÁSICO DE 1,25 CV - DEPRECIAÇÃO. AF_03/2016</v>
          </cell>
          <cell r="D1085">
            <v>93277</v>
          </cell>
          <cell r="E1085">
            <v>0.33</v>
          </cell>
        </row>
        <row r="1086">
          <cell r="A1086">
            <v>93278</v>
          </cell>
          <cell r="B1086" t="str">
            <v>GUINCHO ELÉTRICO DE COLUNA, CAPACIDADE 400 KG, COM MOTO FREIO, MOTOR TRIFÁSICO DE 1,25 CV - JUROS. AF_03/2016</v>
          </cell>
          <cell r="D1086">
            <v>93278</v>
          </cell>
          <cell r="E1086">
            <v>0.03</v>
          </cell>
        </row>
        <row r="1087">
          <cell r="A1087">
            <v>93279</v>
          </cell>
          <cell r="B1087" t="str">
            <v>GUINCHO ELÉTRICO DE COLUNA, CAPACIDADE 400 KG, COM MOTO FREIO, MOTOR TRIFÁSICO DE 1,25 CV - MANUTENÇÃO. AF_03/2016</v>
          </cell>
          <cell r="D1087">
            <v>93279</v>
          </cell>
          <cell r="E1087">
            <v>0.31</v>
          </cell>
        </row>
        <row r="1088">
          <cell r="A1088">
            <v>93280</v>
          </cell>
          <cell r="B1088" t="str">
            <v>GUINCHO ELÉTRICO DE COLUNA, CAPACIDADE 400 KG, COM MOTO FREIO, MOTOR TRIFÁSICO DE 1,25 CV - MATERIAIS NA OPERAÇÃO. AF_03/2016</v>
          </cell>
          <cell r="D1088">
            <v>93280</v>
          </cell>
          <cell r="E1088">
            <v>0.66</v>
          </cell>
        </row>
        <row r="1089">
          <cell r="A1089">
            <v>93283</v>
          </cell>
          <cell r="B1089" t="str">
            <v>GUINDASTE HIDRÁULICO AUTOPROPELIDO, COM LANÇA TELESCÓPICA 40 M, CAPACIDADE MÁXIMA 60 T, POTÊNCIA 260 KW - DEPRECIAÇÃO. AF_03/2016</v>
          </cell>
          <cell r="D1089">
            <v>93283</v>
          </cell>
          <cell r="E1089">
            <v>87.68</v>
          </cell>
        </row>
        <row r="1090">
          <cell r="A1090">
            <v>93284</v>
          </cell>
          <cell r="B1090" t="str">
            <v>GUINDASTE HIDRÁULICO AUTOPROPELIDO, COM LANÇA TELESCÓPICA 40 M, CAPACIDADE MÁXIMA 60 T, POTÊNCIA 260 KW - JUROS. AF_03/2016</v>
          </cell>
          <cell r="D1090">
            <v>93284</v>
          </cell>
          <cell r="E1090">
            <v>15.78</v>
          </cell>
        </row>
        <row r="1091">
          <cell r="A1091">
            <v>93285</v>
          </cell>
          <cell r="B1091" t="str">
            <v>GUINDASTE HIDRÁULICO AUTOPROPELIDO, COM LANÇA TELESCÓPICA 40 M, CAPACIDADE MÁXIMA 60 T, POTÊNCIA 260 KW - MANUTENÇÃO. AF_03/2016</v>
          </cell>
          <cell r="D1091">
            <v>93285</v>
          </cell>
          <cell r="E1091">
            <v>140.94999999999999</v>
          </cell>
        </row>
        <row r="1092">
          <cell r="A1092">
            <v>93286</v>
          </cell>
          <cell r="B1092" t="str">
            <v>GUINDASTE HIDRÁULICO AUTOPROPELIDO, COM LANÇA TELESCÓPICA 40 M, CAPACIDADE MÁXIMA 60 T, POTÊNCIA 260 KW - MATERIAIS NA OPERAÇÃO. AF_03/2016</v>
          </cell>
          <cell r="D1092">
            <v>93286</v>
          </cell>
          <cell r="E1092">
            <v>11.05</v>
          </cell>
        </row>
        <row r="1093">
          <cell r="A1093">
            <v>93296</v>
          </cell>
          <cell r="B1093" t="str">
            <v>GUINDASTE HIDRÁULICO AUTOPROPELIDO, COM LANÇA TELESCÓPICA 40 M, CAPACIDADE MÁXIMA 60 T, POTÊNCIA 260 KW - IMPOSTOS E SEGUROS. AF_03/2016</v>
          </cell>
          <cell r="D1093">
            <v>93296</v>
          </cell>
          <cell r="E1093">
            <v>12.49</v>
          </cell>
        </row>
        <row r="1094">
          <cell r="A1094">
            <v>93397</v>
          </cell>
          <cell r="B1094" t="str">
            <v>GUINDAUTO HIDRÁULICO, CAPACIDADE MÁXIMA DE CARGA 3300 KG, MOMENTO MÁXIMO DE CARGA 5,8 TM, ALCANCE MÁXIMO HORIZONTAL 7,60 M, INCLUSIVE CAMINHÃO TOCO PBT 16.000 KG, POTÊNCIA DE 189 CV - DEPRECIAÇÃO. AF_03/2016</v>
          </cell>
          <cell r="D1094">
            <v>93397</v>
          </cell>
          <cell r="E1094">
            <v>16.579999999999998</v>
          </cell>
        </row>
        <row r="1095">
          <cell r="A1095">
            <v>93398</v>
          </cell>
          <cell r="B1095" t="str">
            <v>GUINDAUTO HIDRÁULICO, CAPACIDADE MÁXIMA DE CARGA 3300 KG, MOMENTO MÁXIMO DE CARGA 5,8 TM, ALCANCE MÁXIMO HORIZONTAL 7,60 M, INCLUSIVE CAMINHÃO TOCO PBT 16.000 KG, POTÊNCIA DE 189 CV - JUROS. AF_03/2016</v>
          </cell>
          <cell r="D1095">
            <v>93398</v>
          </cell>
          <cell r="E1095">
            <v>3.09</v>
          </cell>
        </row>
        <row r="1096">
          <cell r="A1096">
            <v>93399</v>
          </cell>
          <cell r="B1096" t="str">
            <v>GUINDAUTO HIDRÁULICO, CAPACIDADE MÁXIMA DE CARGA 3300 KG, MOMENTO MÁXIMO DE CARGA 5,8 TM, ALCANCE MÁXIMO HORIZONTAL 7,60 M, INCLUSIVE CAMINHÃO TOCO PBT 16.000 KG, POTÊNCIA DE 189 CV  IMPOSTOS E SEGUROS. AF_03/2016</v>
          </cell>
          <cell r="D1096">
            <v>93399</v>
          </cell>
          <cell r="E1096">
            <v>2.4500000000000002</v>
          </cell>
        </row>
        <row r="1097">
          <cell r="A1097">
            <v>93400</v>
          </cell>
          <cell r="B1097" t="str">
            <v>GUINDAUTO HIDRÁULICO, CAPACIDADE MÁXIMA DE CARGA 3300 KG, MOMENTO MÁXIMO DE CARGA 5,8 TM, ALCANCE MÁXIMO HORIZONTAL 7,60 M, INCLUSIVE CAMINHÃO TOCO PBT 16.000 KG, POTÊNCIA DE 189 CV - MANUTENÇÃO. AF_03/2016</v>
          </cell>
          <cell r="D1097">
            <v>93400</v>
          </cell>
          <cell r="E1097">
            <v>28</v>
          </cell>
        </row>
        <row r="1098">
          <cell r="A1098">
            <v>93401</v>
          </cell>
          <cell r="B1098" t="str">
            <v>GUINDAUTO HIDRÁULICO, CAPACIDADE MÁXIMA DE CARGA 3300 KG, MOMENTO MÁXIMO DE CARGA 5,8 TM, ALCANCE MÁXIMO HORIZONTAL 7,60 M, INCLUSIVE CAMINHÃO TOCO PBT 16.000 KG, POTÊNCIA DE 189 CV - MATERIAIS NA OPERAÇÃO. AF_03/2016</v>
          </cell>
          <cell r="D1098">
            <v>93401</v>
          </cell>
          <cell r="E1098">
            <v>172.32</v>
          </cell>
        </row>
        <row r="1099">
          <cell r="A1099">
            <v>93404</v>
          </cell>
          <cell r="B1099" t="str">
            <v>MÁQUINA JATO DE PRESSAO PORTÁTIL, CAMARA DE 1 SAIDA, CAPACIDADE 280 L, DIAMETRO 670 MM, BICO DE JATO CURTO VENTURI DE 5/16'' , MANGUEIRA DE 1'' COM COMPRESSOR DE AR REBOCÁVEL 189 PCM E MOTOR DIESEL 63 CV - DEPRECIAÇÃO. AF_03/2016</v>
          </cell>
          <cell r="D1099">
            <v>93404</v>
          </cell>
          <cell r="E1099">
            <v>5.95</v>
          </cell>
        </row>
        <row r="1100">
          <cell r="A1100">
            <v>93405</v>
          </cell>
          <cell r="B1100" t="str">
            <v>MÁQUINA JATO DE PRESSAO PORTÁTIL, CAMARA DE 1 SAIDA, CAPACIDADE 280 L, DIAMETRO 670 MM, BICO DE JATO CURTO VENTURI DE 5/16'' , MANGUEIRA DE 1'' COM COMPRESSOR DE AR REBOCÁVEL 189 PCM E MOTOR DIESEL 63 CV - JUROS. AF_03/2016</v>
          </cell>
          <cell r="D1100">
            <v>93405</v>
          </cell>
          <cell r="E1100">
            <v>0.82</v>
          </cell>
        </row>
        <row r="1101">
          <cell r="A1101">
            <v>93406</v>
          </cell>
          <cell r="B1101" t="str">
            <v>MÁQUINA JATO DE PRESSAO PORTÁTIL, CAMARA DE 1 SAIDA, CAPACIDADE 280 L, DIAMETRO 670 MM, BICO DE JATO CURTO VENTURI DE 5/16'' , MANGUEIRA DE 1'' COM COMPRESSOR DE AR REBOCÁVEL 189 PCM E MOTOR DIESEL 63 CV - MANUTENÇÃO. AF_03/2016</v>
          </cell>
          <cell r="D1101">
            <v>93406</v>
          </cell>
          <cell r="E1101">
            <v>7.44</v>
          </cell>
        </row>
        <row r="1102">
          <cell r="A1102">
            <v>93407</v>
          </cell>
          <cell r="B1102" t="str">
            <v>MÁQUINA JATO DE PRESSAO PORTÁTIL, CAMARA DE 1 SAIDA, CAPACIDADE 280 L, DIAMETRO 670 MM, BICO DE JATO CURTO VENTURI DE 5/16'' , MANGUEIRA DE 1'' COM COMPRESSOR DE AR REBOCÁVEL 189 PCM E MOTOR DIESEL 63 CV - MATERIAIS NA OPERAÇÃO. AF_03/2016</v>
          </cell>
          <cell r="D1102">
            <v>93407</v>
          </cell>
          <cell r="E1102">
            <v>51.37</v>
          </cell>
        </row>
        <row r="1103">
          <cell r="A1103">
            <v>93411</v>
          </cell>
          <cell r="B1103" t="str">
            <v>GERADOR PORTÁTIL MONOFÁSICO, POTÊNCIA 5500 VA, MOTOR A GASOLINA, POTÊNCIA DO MOTOR 13 CV - DEPRECIAÇÃO. AF_03/2016</v>
          </cell>
          <cell r="D1103">
            <v>93411</v>
          </cell>
          <cell r="E1103">
            <v>0.26</v>
          </cell>
        </row>
        <row r="1104">
          <cell r="A1104">
            <v>93412</v>
          </cell>
          <cell r="B1104" t="str">
            <v>GERADOR PORTÁTIL MONOFÁSICO, POTÊNCIA 5500 VA, MOTOR A GASOLINA, POTÊNCIA DO MOTOR 13 CV - JUROS. AF_03/2016</v>
          </cell>
          <cell r="D1104">
            <v>93412</v>
          </cell>
          <cell r="E1104">
            <v>0.04</v>
          </cell>
        </row>
        <row r="1105">
          <cell r="A1105">
            <v>93413</v>
          </cell>
          <cell r="B1105" t="str">
            <v>GERADOR PORTÁTIL MONOFÁSICO, POTÊNCIA 5500 VA, MOTOR A GASOLINA, POTÊNCIA DO MOTOR 13 CV - MANUTENÇÃO. AF_03/2016</v>
          </cell>
          <cell r="D1105">
            <v>93413</v>
          </cell>
          <cell r="E1105">
            <v>0.23</v>
          </cell>
        </row>
        <row r="1106">
          <cell r="A1106">
            <v>93414</v>
          </cell>
          <cell r="B1106" t="str">
            <v>GERADOR PORTÁTIL MONOFÁSICO, POTÊNCIA 5500 VA, MOTOR A GASOLINA, POTÊNCIA DO MOTOR 13 CV - MATERIAIS NA OPERAÇÃO. AF_03/2016</v>
          </cell>
          <cell r="D1106">
            <v>93414</v>
          </cell>
          <cell r="E1106">
            <v>16.899999999999999</v>
          </cell>
        </row>
        <row r="1107">
          <cell r="A1107">
            <v>93417</v>
          </cell>
          <cell r="B1107" t="str">
            <v>GRUPO GERADOR REBOCÁVEL, POTÊNCIA 66 KVA, MOTOR A DIESEL - DEPRECIAÇÃO. AF_03/2016</v>
          </cell>
          <cell r="D1107">
            <v>93417</v>
          </cell>
          <cell r="E1107">
            <v>3.49</v>
          </cell>
        </row>
        <row r="1108">
          <cell r="A1108">
            <v>93418</v>
          </cell>
          <cell r="B1108" t="str">
            <v>GRUPO GERADOR REBOCÁVEL, POTÊNCIA 66 KVA, MOTOR A DIESEL - JUROS. AF_03/2016</v>
          </cell>
          <cell r="D1108">
            <v>93418</v>
          </cell>
          <cell r="E1108">
            <v>0.62</v>
          </cell>
        </row>
        <row r="1109">
          <cell r="A1109">
            <v>93419</v>
          </cell>
          <cell r="B1109" t="str">
            <v>GRUPO GERADOR REBOCÁVEL, POTÊNCIA 66 KVA, MOTOR A DIESEL - MANUTENÇÃO. AF_03/2016</v>
          </cell>
          <cell r="D1109">
            <v>93419</v>
          </cell>
          <cell r="E1109">
            <v>3.11</v>
          </cell>
        </row>
        <row r="1110">
          <cell r="A1110">
            <v>93420</v>
          </cell>
          <cell r="B1110" t="str">
            <v>GRUPO GERADOR REBOCÁVEL, POTÊNCIA 66 KVA, MOTOR A DIESEL - MATERIAIS NA OPERAÇÃO. AF_03/2016</v>
          </cell>
          <cell r="D1110">
            <v>93420</v>
          </cell>
          <cell r="E1110">
            <v>73.08</v>
          </cell>
        </row>
        <row r="1111">
          <cell r="A1111">
            <v>93423</v>
          </cell>
          <cell r="B1111" t="str">
            <v>GRUPO GERADOR ESTACIONÁRIO, POTÊNCIA 150 KVA, MOTOR A DIESEL- DEPRECIAÇÃO. AF_03/2016</v>
          </cell>
          <cell r="D1111">
            <v>93423</v>
          </cell>
          <cell r="E1111">
            <v>4.93</v>
          </cell>
        </row>
        <row r="1112">
          <cell r="A1112">
            <v>93424</v>
          </cell>
          <cell r="B1112" t="str">
            <v>GRUPO GERADOR ESTACIONÁRIO, POTÊNCIA 150 KVA, MOTOR A DIESEL- JUROS. AF_03/2016</v>
          </cell>
          <cell r="D1112">
            <v>93424</v>
          </cell>
          <cell r="E1112">
            <v>0.88</v>
          </cell>
        </row>
        <row r="1113">
          <cell r="A1113">
            <v>93425</v>
          </cell>
          <cell r="B1113" t="str">
            <v>GRUPO GERADOR ESTACIONÁRIO, POTÊNCIA 150 KVA, MOTOR A DIESEL- MANUTENÇÃO. AF_03/2016</v>
          </cell>
          <cell r="D1113">
            <v>93425</v>
          </cell>
          <cell r="E1113">
            <v>4.4000000000000004</v>
          </cell>
        </row>
        <row r="1114">
          <cell r="A1114">
            <v>93426</v>
          </cell>
          <cell r="B1114" t="str">
            <v>GRUPO GERADOR ESTACIONÁRIO, POTÊNCIA 150 KVA, MOTOR A DIESEL- MATERIAIS NA OPERAÇÃO. AF_03/2016</v>
          </cell>
          <cell r="D1114">
            <v>93426</v>
          </cell>
          <cell r="E1114">
            <v>174.67</v>
          </cell>
        </row>
        <row r="1115">
          <cell r="A1115">
            <v>93429</v>
          </cell>
          <cell r="B1115" t="str">
            <v>USINA DE MISTURA ASFÁLTICA À QUENTE, TIPO CONTRA FLUXO, PROD 40 A 80 TON/HORA - DEPRECIAÇÃO. AF_03/2016</v>
          </cell>
          <cell r="D1115">
            <v>93429</v>
          </cell>
          <cell r="E1115">
            <v>108.2</v>
          </cell>
        </row>
        <row r="1116">
          <cell r="A1116">
            <v>93430</v>
          </cell>
          <cell r="B1116" t="str">
            <v>USINA DE MISTURA ASFÁLTICA À QUENTE, TIPO CONTRA FLUXO, PROD 40 A 80 TON/HORA - JUROS. AF_03/2016</v>
          </cell>
          <cell r="D1116">
            <v>93430</v>
          </cell>
          <cell r="E1116">
            <v>19.47</v>
          </cell>
        </row>
        <row r="1117">
          <cell r="A1117">
            <v>93431</v>
          </cell>
          <cell r="B1117" t="str">
            <v>USINA DE MISTURA ASFÁLTICA À QUENTE, TIPO CONTRA FLUXO, PROD 40 A 80 TON/HORA - MANUTENÇÃO. AF_03/2016</v>
          </cell>
          <cell r="D1117">
            <v>93431</v>
          </cell>
          <cell r="E1117">
            <v>173.93</v>
          </cell>
        </row>
        <row r="1118">
          <cell r="A1118">
            <v>93432</v>
          </cell>
          <cell r="B1118" t="str">
            <v>USINA DE MISTURA ASFÁLTICA À QUENTE, TIPO CONTRA FLUXO, PROD 40 A 80 TON/HORA - MATERIAIS NA OPERAÇÃO. AF_03/2016</v>
          </cell>
          <cell r="D1118">
            <v>93432</v>
          </cell>
          <cell r="E1118">
            <v>3129.6</v>
          </cell>
        </row>
        <row r="1119">
          <cell r="A1119">
            <v>93435</v>
          </cell>
          <cell r="B1119" t="str">
            <v>USINA DE ASFALTO À FRIO, CAPACIDADE DE 40 A 60 TON/HORA, ELÉTRICA POTÊNCIA 30 CV - DEPRECIAÇÃO. AF_03/2016</v>
          </cell>
          <cell r="D1119">
            <v>93435</v>
          </cell>
          <cell r="E1119">
            <v>5.85</v>
          </cell>
        </row>
        <row r="1120">
          <cell r="A1120">
            <v>93436</v>
          </cell>
          <cell r="B1120" t="str">
            <v>USINA DE ASFALTO À FRIO, CAPACIDADE DE 40 A 60 TON/HORA, ELÉTRICA POTÊNCIA 30 CV - JUROS. AF_03/2016</v>
          </cell>
          <cell r="D1120">
            <v>93436</v>
          </cell>
          <cell r="E1120">
            <v>1.22</v>
          </cell>
        </row>
        <row r="1121">
          <cell r="A1121">
            <v>93437</v>
          </cell>
          <cell r="B1121" t="str">
            <v>USINA DE ASFALTO À FRIO, CAPACIDADE DE 40 A 60 TON/HORA, ELÉTRICA POTÊNCIA 30 CV - MANUTENÇÃO. AF_03/2016</v>
          </cell>
          <cell r="D1121">
            <v>93437</v>
          </cell>
          <cell r="E1121">
            <v>10.98</v>
          </cell>
        </row>
        <row r="1122">
          <cell r="A1122">
            <v>93438</v>
          </cell>
          <cell r="B1122" t="str">
            <v>USINA DE ASFALTO À FRIO, CAPACIDADE DE 40 A 60 TON/HORA, ELÉTRICA POTÊNCIA 30 CV - MATERIAIS NA OPERAÇÃO. AF_03/2016</v>
          </cell>
          <cell r="D1122">
            <v>93438</v>
          </cell>
          <cell r="E1122">
            <v>27.38</v>
          </cell>
        </row>
        <row r="1123">
          <cell r="A1123">
            <v>95114</v>
          </cell>
          <cell r="B1123" t="str">
            <v>MARTELETE OU ROMPEDOR PNEUMÁTICO MANUAL, 28 KG, COM SILENCIADOR - DEPRECIAÇÃO. AF_07/2016</v>
          </cell>
          <cell r="D1123">
            <v>95114</v>
          </cell>
          <cell r="E1123">
            <v>1.66</v>
          </cell>
        </row>
        <row r="1124">
          <cell r="A1124">
            <v>95115</v>
          </cell>
          <cell r="B1124" t="str">
            <v>MARTELETE OU ROMPEDOR PNEUMÁTICO MANUAL, 28 KG, COM SILENCIADOR - JUROS. AF_07/2016</v>
          </cell>
          <cell r="D1124">
            <v>95115</v>
          </cell>
          <cell r="E1124">
            <v>0.19</v>
          </cell>
        </row>
        <row r="1125">
          <cell r="A1125">
            <v>95116</v>
          </cell>
          <cell r="B1125" t="str">
            <v>USINA DE CONCRETO FIXA, CAPACIDADE NOMINAL DE 90 A 120 M3/H, SEM SILO - DEPRECIAÇÃO. AF_07/2016</v>
          </cell>
          <cell r="D1125">
            <v>95116</v>
          </cell>
          <cell r="E1125">
            <v>31.99</v>
          </cell>
        </row>
        <row r="1126">
          <cell r="A1126">
            <v>95117</v>
          </cell>
          <cell r="B1126" t="str">
            <v>USINA DE CONCRETO FIXA, CAPACIDADE NOMINAL DE 90 A 120 M3/H, SEM SILO - JUROS. AF_07/2016</v>
          </cell>
          <cell r="D1126">
            <v>95117</v>
          </cell>
          <cell r="E1126">
            <v>5.04</v>
          </cell>
        </row>
        <row r="1127">
          <cell r="A1127">
            <v>95118</v>
          </cell>
          <cell r="B1127" t="str">
            <v>USINA MISTURADORA DE SOLOS, CAPACIDADE DE 200 A 500 TON/H, POTENCIA 75KW - DEPRECIAÇÃO. AF_07/2016</v>
          </cell>
          <cell r="D1127">
            <v>95118</v>
          </cell>
          <cell r="E1127">
            <v>63.76</v>
          </cell>
        </row>
        <row r="1128">
          <cell r="A1128">
            <v>95119</v>
          </cell>
          <cell r="B1128" t="str">
            <v>USINA MISTURADORA DE SOLOS, CAPACIDADE DE 200 A 500 TON/H, POTENCIA 75KW - JUROS. AF_07/2016</v>
          </cell>
          <cell r="D1128">
            <v>95119</v>
          </cell>
          <cell r="E1128">
            <v>10.039999999999999</v>
          </cell>
        </row>
        <row r="1129">
          <cell r="A1129">
            <v>95120</v>
          </cell>
          <cell r="B1129" t="str">
            <v>USINA MISTURADORA DE SOLOS, CAPACIDADE DE 200 A 500 TON/H, POTENCIA 75KW - MATERIAIS NA OPERAÇÃO. AF_07/2016</v>
          </cell>
          <cell r="D1129">
            <v>95120</v>
          </cell>
          <cell r="E1129">
            <v>54.18</v>
          </cell>
        </row>
        <row r="1130">
          <cell r="A1130">
            <v>95123</v>
          </cell>
          <cell r="B1130" t="str">
            <v>DISTRIBUIDOR DE AGREGADOS AUTOPROPELIDO, CAP 3 M3, A DIESEL, POTÊNCIA 176CV - DEPRECIAÇÃO. AF_07/2016</v>
          </cell>
          <cell r="D1130">
            <v>95123</v>
          </cell>
          <cell r="E1130">
            <v>16.3</v>
          </cell>
        </row>
        <row r="1131">
          <cell r="A1131">
            <v>95124</v>
          </cell>
          <cell r="B1131" t="str">
            <v>DISTRIBUIDOR DE AGREGADOS AUTOPROPELIDO, C/AP 3 M3, A DIESEL, POTÊNCIA 176CV - JUROS. AF_07/2016</v>
          </cell>
          <cell r="D1131">
            <v>95124</v>
          </cell>
          <cell r="E1131">
            <v>2.56</v>
          </cell>
        </row>
        <row r="1132">
          <cell r="A1132">
            <v>95125</v>
          </cell>
          <cell r="B1132" t="str">
            <v>DISTRIBUIDOR DE AGREGADOS AUTOPROPELIDO, CAP 3 M3, A DIESEL, POTÊNCIA 176CV - MANUTENÇÃO. AF_07/2016</v>
          </cell>
          <cell r="D1132">
            <v>95125</v>
          </cell>
          <cell r="E1132">
            <v>17.84</v>
          </cell>
        </row>
        <row r="1133">
          <cell r="A1133">
            <v>95126</v>
          </cell>
          <cell r="B1133" t="str">
            <v>DISTRIBUIDOR DE AGREGADOS AUTOPROPELIDO, CAP 3 M3, A DIESEL, POTÊNCIA 176CV  MATERIAIS NA OPERAÇÃO. AF_07/2016</v>
          </cell>
          <cell r="D1133">
            <v>95126</v>
          </cell>
          <cell r="E1133">
            <v>160.44999999999999</v>
          </cell>
        </row>
        <row r="1134">
          <cell r="A1134">
            <v>95129</v>
          </cell>
          <cell r="B1134" t="str">
            <v>MÁQUINA DEMARCADORA DE FAIXA DE TRÁFEGO À FRIO, AUTOPROPELIDA, POTÊNCIA 38 HP - DEPRECIAÇÃO. AF_07/2016</v>
          </cell>
          <cell r="D1134">
            <v>95129</v>
          </cell>
          <cell r="E1134">
            <v>24.73</v>
          </cell>
        </row>
        <row r="1135">
          <cell r="A1135">
            <v>95130</v>
          </cell>
          <cell r="B1135" t="str">
            <v>MÁQUINA DEMARCADORA DE FAIXA DE TRÁFEGO À FRIO, AUTOPROPELIDA, POTÊNCIA 38 HP - JUROS. AF_07/2016</v>
          </cell>
          <cell r="D1135">
            <v>95130</v>
          </cell>
          <cell r="E1135">
            <v>5.2</v>
          </cell>
        </row>
        <row r="1136">
          <cell r="A1136">
            <v>95131</v>
          </cell>
          <cell r="B1136" t="str">
            <v>MÁQUINA DEMARCADORA DE FAIXA DE TRÁFEGO À FRIO, AUTOPROPELIDA, POTÊNCIA 38 HP - MANUTENÇÃO. AF_07/2016</v>
          </cell>
          <cell r="D1136">
            <v>95131</v>
          </cell>
          <cell r="E1136">
            <v>46.43</v>
          </cell>
        </row>
        <row r="1137">
          <cell r="A1137">
            <v>95132</v>
          </cell>
          <cell r="B1137" t="str">
            <v>MÁQUINA DEMARCADORA DE FAIXA DE TRÁFEGO À FRIO, AUTOPROPELIDA, POTÊNCIA 38 HP - MATERIAIS NA OPERAÇÃO. AF_07/2016</v>
          </cell>
          <cell r="D1137">
            <v>95132</v>
          </cell>
          <cell r="E1137">
            <v>35.14</v>
          </cell>
        </row>
        <row r="1138">
          <cell r="A1138">
            <v>95136</v>
          </cell>
          <cell r="B1138" t="str">
            <v>TALHA MANUAL DE CORRENTE, CAPACIDADE DE 2 TON. COM ELEVAÇÃO DE 3 M - DEPRECIAÇÃO. AF_07/2016</v>
          </cell>
          <cell r="D1138">
            <v>95136</v>
          </cell>
          <cell r="E1138">
            <v>0.03</v>
          </cell>
        </row>
        <row r="1139">
          <cell r="A1139">
            <v>95137</v>
          </cell>
          <cell r="B1139" t="str">
            <v>TALHA MANUAL DE CORRENTE, CAPACIDADE DE 2 TON. COM ELEVAÇÃO DE 3 M - JUROS. AF_07/2016</v>
          </cell>
          <cell r="D1139">
            <v>95137</v>
          </cell>
          <cell r="E1139">
            <v>0</v>
          </cell>
        </row>
        <row r="1140">
          <cell r="A1140">
            <v>95138</v>
          </cell>
          <cell r="B1140" t="str">
            <v>TALHA MANUAL DE CORRENTE, CAPACIDADE DE 2 TON. COM ELEVAÇÃO DE 3 M - MANUTENÇÃO. AF_07/2016</v>
          </cell>
          <cell r="D1140">
            <v>95138</v>
          </cell>
          <cell r="E1140">
            <v>0.03</v>
          </cell>
        </row>
        <row r="1141">
          <cell r="A1141">
            <v>95208</v>
          </cell>
          <cell r="B1141" t="str">
            <v>GRUA ASCENCIONAL, LANÇA DE 42 M, CAPACIDADE DE 1,5 T A 30 M, ALTURA ATÉ 39 M  DEPRECIAÇÃO. AF_08/2016</v>
          </cell>
          <cell r="D1141">
            <v>95208</v>
          </cell>
          <cell r="E1141">
            <v>47.26</v>
          </cell>
        </row>
        <row r="1142">
          <cell r="A1142">
            <v>95209</v>
          </cell>
          <cell r="B1142" t="str">
            <v>GRUA ASCENCIONAL, LANCA DE 42 M, CAPACIDADE DE 1,5 T A 30 M, ALTURA ATE 39 M  JUROS. AF_08/2016</v>
          </cell>
          <cell r="D1142">
            <v>95209</v>
          </cell>
          <cell r="E1142">
            <v>5.61</v>
          </cell>
        </row>
        <row r="1143">
          <cell r="A1143">
            <v>95210</v>
          </cell>
          <cell r="B1143" t="str">
            <v>GRUA ASCENCIONAL, LANCA DE 42 M, CAPACIDADE DE 1,5 T A 30 M, ALTURA ATE 39 M  MANUTENÇÃO. AF_08/2016</v>
          </cell>
          <cell r="D1143">
            <v>95210</v>
          </cell>
          <cell r="E1143">
            <v>51.69</v>
          </cell>
        </row>
        <row r="1144">
          <cell r="A1144">
            <v>95211</v>
          </cell>
          <cell r="B1144" t="str">
            <v>GRUA ASCENCIONAL, LANCA DE 42 M, CAPACIDADE DE 1,5 T A 30 M, ALTURA ATE 39 M  MATERIAIS NA OPERAÇÃO. AF_08/2016</v>
          </cell>
          <cell r="D1144">
            <v>95211</v>
          </cell>
          <cell r="E1144">
            <v>7.94</v>
          </cell>
        </row>
        <row r="1145">
          <cell r="A1145">
            <v>95217</v>
          </cell>
          <cell r="B1145" t="str">
            <v>PULVERIZADOR DE TINTA ELÉTRICO/MÁQUINA DE PINTURA AIRLESS, VAZÃO 2 L/MIN - MATERIAIS NA OPERAÇÃO. AF_08/2016</v>
          </cell>
          <cell r="D1145">
            <v>95217</v>
          </cell>
          <cell r="E1145">
            <v>0.53</v>
          </cell>
        </row>
        <row r="1146">
          <cell r="A1146">
            <v>95255</v>
          </cell>
          <cell r="B1146" t="str">
            <v>MARTELO DEMOLIDOR PNEUMÁTICO MANUAL, 32 KG - DEPRECIAÇÃO. AF_09/2016</v>
          </cell>
          <cell r="D1146">
            <v>95255</v>
          </cell>
          <cell r="E1146">
            <v>1.47</v>
          </cell>
        </row>
        <row r="1147">
          <cell r="A1147">
            <v>95256</v>
          </cell>
          <cell r="B1147" t="str">
            <v>MARTELO DEMOLIDOR PNEUMÁTICO MANUAL, 32 KG - JUROS. AF_09/2016</v>
          </cell>
          <cell r="D1147">
            <v>95256</v>
          </cell>
          <cell r="E1147">
            <v>0.17</v>
          </cell>
        </row>
        <row r="1148">
          <cell r="A1148">
            <v>95257</v>
          </cell>
          <cell r="B1148" t="str">
            <v>MARTELO DEMOLIDOR PNEUMÁTICO MANUAL, 32 KG - MANUTENÇÃO. AF_09/2016</v>
          </cell>
          <cell r="D1148">
            <v>95257</v>
          </cell>
          <cell r="E1148">
            <v>1.84</v>
          </cell>
        </row>
        <row r="1149">
          <cell r="A1149">
            <v>95260</v>
          </cell>
          <cell r="B1149" t="str">
            <v>COMPACTADOR DE SOLOS DE PERCUSÃO (SOQUETE) COM MOTOR A GASOLINA, POTÊNCIA 3 CV - DEPRECIAÇÃO. AF_09/2016</v>
          </cell>
          <cell r="D1149">
            <v>95260</v>
          </cell>
          <cell r="E1149">
            <v>0.64</v>
          </cell>
        </row>
        <row r="1150">
          <cell r="A1150">
            <v>95261</v>
          </cell>
          <cell r="B1150" t="str">
            <v>COMPACTADOR DE SOLOS DE PERCUSÃO (SOQUETE) COM MOTOR A GASOLINA, POTÊNCIA 3 CV - JUROS. AF_09/2016</v>
          </cell>
          <cell r="D1150">
            <v>95261</v>
          </cell>
          <cell r="E1150">
            <v>0.17</v>
          </cell>
        </row>
        <row r="1151">
          <cell r="A1151">
            <v>95262</v>
          </cell>
          <cell r="B1151" t="str">
            <v>COMPACTADOR DE SOLOS DE PERCUSÃO (SOQUETE) COM MOTOR A GASOLINA, POTÊNCIA 3 CV - MANUTENÇÃO. AF_09/2016</v>
          </cell>
          <cell r="D1151">
            <v>95262</v>
          </cell>
          <cell r="E1151">
            <v>1.54</v>
          </cell>
        </row>
        <row r="1152">
          <cell r="A1152">
            <v>95263</v>
          </cell>
          <cell r="B1152" t="str">
            <v>COMPACTADOR DE SOLOS DE PERCUSÃO (SOQUETE) COM MOTOR A GASOLINA, POTÊNCIA 3 CV - MATERIAIS NA OPERAÇÃO. AF_09/2016</v>
          </cell>
          <cell r="D1152">
            <v>95263</v>
          </cell>
          <cell r="E1152">
            <v>5.29</v>
          </cell>
        </row>
        <row r="1153">
          <cell r="A1153">
            <v>95266</v>
          </cell>
          <cell r="B1153" t="str">
            <v>RÉGUA VIBRATÓRIA DUPLA PARA CONCRETO, PESO DE 60KG, COMPRIMENTO 4 M, COM MOTOR A GASOLINA, POTÊNCIA 5,5 HP - DEPRECIAÇÃO. AF_09/2016</v>
          </cell>
          <cell r="D1153">
            <v>95266</v>
          </cell>
          <cell r="E1153">
            <v>0.44</v>
          </cell>
        </row>
        <row r="1154">
          <cell r="A1154">
            <v>95267</v>
          </cell>
          <cell r="B1154" t="str">
            <v>RÉGUA VIBRATÓRIA DUPLA PARA CONCRETO, PESO DE 60KG, COMPRIMENTO 4 M, COM MOTOR A GASOLINA, POTÊNCIA 5,5 HP - JUROS. AF_09/2016</v>
          </cell>
          <cell r="D1154">
            <v>95267</v>
          </cell>
          <cell r="E1154">
            <v>0.04</v>
          </cell>
        </row>
        <row r="1155">
          <cell r="A1155">
            <v>95268</v>
          </cell>
          <cell r="B1155" t="str">
            <v>RÉGUA VIBRATÓRIA DUPLA PARA CONCRETO, PESO DE 60KG, COMPRIMENTO 4 M, COM MOTOR A GASOLINA, POTÊNCIA 5,5 HP - MANUTENÇÃO. AF_09/2016</v>
          </cell>
          <cell r="D1155">
            <v>95268</v>
          </cell>
          <cell r="E1155">
            <v>0.42</v>
          </cell>
        </row>
        <row r="1156">
          <cell r="A1156">
            <v>95269</v>
          </cell>
          <cell r="B1156" t="str">
            <v>RÉGUA VIBRATÓRIA DUPLA PARA CONCRETO, PESO DE 60KG, COMPRIMENTO 4 M, COM MOTOR A GASOLINA, POTÊNCIA 5,5 HP  MATERIAIS NA OPERAÇÃO. AF_09/2016</v>
          </cell>
          <cell r="D1156">
            <v>95269</v>
          </cell>
          <cell r="E1156">
            <v>9.77</v>
          </cell>
        </row>
        <row r="1157">
          <cell r="A1157">
            <v>95272</v>
          </cell>
          <cell r="B1157" t="str">
            <v>POLIDORA DE PISO (POLITRIZ), PESO DE 100KG, DIÂMETRO 450 MM, MOTOR ELÉTRICO, POTÊNCIA 4 HP - DEPRECIAÇÃO. AF_09/2016</v>
          </cell>
          <cell r="D1157">
            <v>95272</v>
          </cell>
          <cell r="E1157">
            <v>0.43</v>
          </cell>
        </row>
        <row r="1158">
          <cell r="A1158">
            <v>95273</v>
          </cell>
          <cell r="B1158" t="str">
            <v>POLIDORA DE PISO (POLITRIZ), PESO DE 100KG, DIÂMETRO 450 MM, MOTOR ELÉTRICO, POTÊNCIA 4 HP - JUROS. AF_09/2016</v>
          </cell>
          <cell r="D1158">
            <v>95273</v>
          </cell>
          <cell r="E1158">
            <v>0.05</v>
          </cell>
        </row>
        <row r="1159">
          <cell r="A1159">
            <v>95274</v>
          </cell>
          <cell r="B1159" t="str">
            <v>POLIDORA DE PISO (POLITRIZ), PESO DE 100KG, DIÂMETRO 450 MM, MOTOR ELÉTRICO, POTÊNCIA 4 HP - MANUTENÇÃO. AF_09/2016</v>
          </cell>
          <cell r="D1159">
            <v>95274</v>
          </cell>
          <cell r="E1159">
            <v>0.33</v>
          </cell>
        </row>
        <row r="1160">
          <cell r="A1160">
            <v>95275</v>
          </cell>
          <cell r="B1160" t="str">
            <v>POLIDORA DE PISO (POLITRIZ), PESO DE 100KG, DIÂMETRO 450 MM, MOTOR ELÉTRICO, POTÊNCIA 4 HP  MATERIAIS NA OPERAÇÃO. AF_09/2016</v>
          </cell>
          <cell r="D1160">
            <v>95275</v>
          </cell>
          <cell r="E1160">
            <v>2.15</v>
          </cell>
        </row>
        <row r="1161">
          <cell r="A1161">
            <v>95278</v>
          </cell>
          <cell r="B1161" t="str">
            <v>DESEMPENADEIRA DE CONCRETO, PESO DE 75KG, 4 PÁS, MOTOR A GASOLINA, POTÊNCIA 5,5 HP - DEPRECIAÇÃO. AF_09/2016</v>
          </cell>
          <cell r="D1161">
            <v>95278</v>
          </cell>
          <cell r="E1161">
            <v>0.52</v>
          </cell>
        </row>
        <row r="1162">
          <cell r="A1162">
            <v>95279</v>
          </cell>
          <cell r="B1162" t="str">
            <v>DESEMPENADEIRA DE CONCRETO, PESO DE 75KG, 4 PÁS, MOTOR A GASOLINA, POTÊNCIA 5,5 HP - JUROS. AF_09/2016</v>
          </cell>
          <cell r="D1162">
            <v>95279</v>
          </cell>
          <cell r="E1162">
            <v>0.05</v>
          </cell>
        </row>
        <row r="1163">
          <cell r="A1163">
            <v>95280</v>
          </cell>
          <cell r="B1163" t="str">
            <v>DESEMPENADEIRA DE CONCRETO, PESO DE 75KG, 4 PÁS, MOTOR A GASOLINA, POTÊNCIA 5,5 HP - MANUTENÇÃO. AF_09/2016</v>
          </cell>
          <cell r="D1163">
            <v>95280</v>
          </cell>
          <cell r="E1163">
            <v>0.51</v>
          </cell>
        </row>
        <row r="1164">
          <cell r="A1164">
            <v>95281</v>
          </cell>
          <cell r="B1164" t="str">
            <v>DESEMPENADEIRA DE CONCRETO, PESO DE 75KG, 4 PÁS, MOTOR A GASOLINA, POTÊNCIA 5,5 HP  MATERIAIS NA OPERAÇÃO. AF_09/2016</v>
          </cell>
          <cell r="D1164">
            <v>95281</v>
          </cell>
          <cell r="E1164">
            <v>9.77</v>
          </cell>
        </row>
        <row r="1165">
          <cell r="A1165">
            <v>95617</v>
          </cell>
          <cell r="B1165" t="str">
            <v>PERFURATRIZ PNEUMATICA MANUAL DE PESO MEDIO, MARTELETE, 18KG, COMPRIMENTO MÁXIMO DE CURSO DE 6 M, DIAMETRO DO PISTAO DE 5,5 CM - DEPRECIAÇÃO. AF_11/2016</v>
          </cell>
          <cell r="D1165">
            <v>95617</v>
          </cell>
          <cell r="E1165">
            <v>1.21</v>
          </cell>
        </row>
        <row r="1166">
          <cell r="A1166">
            <v>95618</v>
          </cell>
          <cell r="B1166" t="str">
            <v>PERFURATRIZ PNEUMATICA MANUAL DE PESO MEDIO, MARTELETE, 18KG, COMPRIMENTO MÁXIMO DE CURSO DE 6 M, DIAMETRO DO PISTAO DE 5,5 CM - JUROS. AF_11/2016</v>
          </cell>
          <cell r="D1166">
            <v>95618</v>
          </cell>
          <cell r="E1166">
            <v>0.14000000000000001</v>
          </cell>
        </row>
        <row r="1167">
          <cell r="A1167">
            <v>95619</v>
          </cell>
          <cell r="B1167" t="str">
            <v>PERFURATRIZ PNEUMATICA MANUAL DE PESO MEDIO, MARTELETE, 18KG, COMPRIMENTO MÁXIMO DE CURSO DE 6 M, DIAMETRO DO PISTAO DE 5,5 CM - MANUTENÇÃO. AF_11/2016</v>
          </cell>
          <cell r="D1167">
            <v>95619</v>
          </cell>
          <cell r="E1167">
            <v>1.51</v>
          </cell>
        </row>
        <row r="1168">
          <cell r="A1168">
            <v>95627</v>
          </cell>
          <cell r="B1168" t="str">
            <v>ROLO COMPACTADOR VIBRATORIO TANDEM, ACO LISO, POTENCIA 125 HP, PESO SEM/COM LASTRO 10,20/11,65 T, LARGURA DE TRABALHO 1,73 M - DEPRECIAÇÃO. AF_11/2016</v>
          </cell>
          <cell r="D1168">
            <v>95627</v>
          </cell>
          <cell r="E1168">
            <v>47.73</v>
          </cell>
        </row>
        <row r="1169">
          <cell r="A1169">
            <v>95628</v>
          </cell>
          <cell r="B1169" t="str">
            <v>ROLO COMPACTADOR VIBRATORIO TANDEM, ACO LISO, POTENCIA 125 HP, PESO SEM/COM LASTRO 10,20/11,65 T, LARGURA DE TRABALHO 1,73 M - JUROS. AF_11/2016</v>
          </cell>
          <cell r="D1169">
            <v>95628</v>
          </cell>
          <cell r="E1169">
            <v>6.62</v>
          </cell>
        </row>
        <row r="1170">
          <cell r="A1170">
            <v>95629</v>
          </cell>
          <cell r="B1170" t="str">
            <v>ROLO COMPACTADOR VIBRATORIO TANDEM, ACO LISO, POTENCIA 125 HP, PESO SEM/COM LASTRO 10,20/11,65 T, LARGURA DE TRABALHO 1,73 M - MANUTENÇÃO. AF_11/2016</v>
          </cell>
          <cell r="D1170">
            <v>95629</v>
          </cell>
          <cell r="E1170">
            <v>59.73</v>
          </cell>
        </row>
        <row r="1171">
          <cell r="A1171">
            <v>95630</v>
          </cell>
          <cell r="B1171" t="str">
            <v>ROLO COMPACTADOR VIBRATORIO TANDEM, ACO LISO, POTENCIA 125 HP, PESO SEM/COM LASTRO 10,20/11,65 T, LARGURA DE TRABALHO 1,73 M - MATERIAIS NA OPERAÇÃO. AF_11/2016</v>
          </cell>
          <cell r="D1171">
            <v>95630</v>
          </cell>
          <cell r="E1171">
            <v>97.27</v>
          </cell>
        </row>
        <row r="1172">
          <cell r="A1172">
            <v>95698</v>
          </cell>
          <cell r="B1172" t="str">
            <v>PERFURATRIZ MANUAL, TORQUE MAXIMO 55 KGF.M, POTENCIA 5 CV, COM DIAMETRO MAXIMO 8 1/2" - DEPRECIAÇÃO. AF_11/2016</v>
          </cell>
          <cell r="D1172">
            <v>95698</v>
          </cell>
          <cell r="E1172">
            <v>4.91</v>
          </cell>
        </row>
        <row r="1173">
          <cell r="A1173">
            <v>95699</v>
          </cell>
          <cell r="B1173" t="str">
            <v>PERFURATRIZ MANUAL, TORQUE MAXIMO 55 KGF.M, POTENCIA 5 CV, COM DIAMETRO MAXIMO 8 1/2" - JUROS. AF_11/2016</v>
          </cell>
          <cell r="D1173">
            <v>95699</v>
          </cell>
          <cell r="E1173">
            <v>0.57999999999999996</v>
          </cell>
        </row>
        <row r="1174">
          <cell r="A1174">
            <v>95700</v>
          </cell>
          <cell r="B1174" t="str">
            <v>PERFURATRIZ MANUAL, TORQUE MAXIMO 55 KGF.M, POTENCIA 5 CV, COM DIAMETRO MAXIMO 8 1/2" - MANUTENÇÃO. AF_11/2016</v>
          </cell>
          <cell r="D1174">
            <v>95700</v>
          </cell>
          <cell r="E1174">
            <v>6.14</v>
          </cell>
        </row>
        <row r="1175">
          <cell r="A1175">
            <v>95701</v>
          </cell>
          <cell r="B1175" t="str">
            <v>PERFURATRIZ MANUAL, TORQUE MAXIMO 55 KGF.M, POTENCIA 5 CV, COM DIAMETRO MAXIMO 8 1/2" - MATERIAIS NA OPERAÇÃO. AF_11/2016</v>
          </cell>
          <cell r="D1175">
            <v>95701</v>
          </cell>
          <cell r="E1175">
            <v>2.66</v>
          </cell>
        </row>
        <row r="1176">
          <cell r="A1176">
            <v>95704</v>
          </cell>
          <cell r="B1176" t="str">
            <v>PERFURATRIZ SOBRE ESTEIRA, TORQUE MÁXIMO 600 KGF, POTÊNCIA ENTRE 50 E 60 HP, DIÂMETRO MÁXIMO 10 - DEPRECIAÇÃO. AF_11/2016</v>
          </cell>
          <cell r="D1176">
            <v>95704</v>
          </cell>
          <cell r="E1176">
            <v>45.89</v>
          </cell>
        </row>
        <row r="1177">
          <cell r="A1177">
            <v>95705</v>
          </cell>
          <cell r="B1177" t="str">
            <v>PERFURATRIZ SOBRE ESTEIRA, TORQUE MÁXIMO 600 KGF, POTÊNCIA ENTRE 50 E 60 HP, DIÂMETRO MÁXIMO 10 - JUROS. AF_11/2016</v>
          </cell>
          <cell r="D1177">
            <v>95705</v>
          </cell>
          <cell r="E1177">
            <v>6.28</v>
          </cell>
        </row>
        <row r="1178">
          <cell r="A1178">
            <v>95706</v>
          </cell>
          <cell r="B1178" t="str">
            <v>PERFURATRIZ SOBRE ESTEIRA, TORQUE MÁXIMO 600 KGF, POTÊNCIA ENTRE 50 E 60 HP, DIÂMETRO MÁXIMO 10 - MANUTENÇÃO. AF_11/2016</v>
          </cell>
          <cell r="D1178">
            <v>95706</v>
          </cell>
          <cell r="E1178">
            <v>57.42</v>
          </cell>
        </row>
        <row r="1179">
          <cell r="A1179">
            <v>95707</v>
          </cell>
          <cell r="B1179" t="str">
            <v>PERFURATRIZ SOBRE ESTEIRA, TORQUE MÁXIMO 600 KGF, POTÊNCIA ENTRE 50 E 60 HP, DIÂMETRO MÁXIMO 10 - MATERIAIS NA OPERAÇÃO. AF_11/2016</v>
          </cell>
          <cell r="D1179">
            <v>95707</v>
          </cell>
          <cell r="E1179">
            <v>3.48</v>
          </cell>
        </row>
        <row r="1180">
          <cell r="A1180">
            <v>95710</v>
          </cell>
          <cell r="B1180" t="str">
            <v>ESCAVADEIRA HIDRAULICA SOBRE ESTEIRA, COM GARRA GIRATORIA DE MANDIBULAS, PESO OPERACIONAL ENTRE 22,00 E 25,50 TON, POTENCIA LIQUIDA ENTRE 150 E 160 HP - DEPRECIAÇÃO. AF_11/2016</v>
          </cell>
          <cell r="D1180">
            <v>95710</v>
          </cell>
          <cell r="E1180">
            <v>55.15</v>
          </cell>
        </row>
        <row r="1181">
          <cell r="A1181">
            <v>95711</v>
          </cell>
          <cell r="B1181" t="str">
            <v>ESCAVADEIRA HIDRAULICA SOBRE ESTEIRA, COM GARRA GIRATORIA DE MANDIBULAS, PESO OPERACIONAL ENTRE 22,00 E 25,50 TON, POTENCIA LIQUIDA ENTRE 150 E 160 HP - JUROS. AF_11/2016</v>
          </cell>
          <cell r="D1181">
            <v>95711</v>
          </cell>
          <cell r="E1181">
            <v>7.48</v>
          </cell>
        </row>
        <row r="1182">
          <cell r="A1182">
            <v>95712</v>
          </cell>
          <cell r="B1182" t="str">
            <v>ESCAVADEIRA HIDRAULICA SOBRE ESTEIRA, COM GARRA GIRATORIA DE MANDIBULAS, PESO OPERACIONAL ENTRE 22,00 E 25,50 TON, POTENCIA LIQUIDA ENTRE 150 E 160 HP - MANUTENÇÃO. AF_11/2016</v>
          </cell>
          <cell r="D1182">
            <v>95712</v>
          </cell>
          <cell r="E1182">
            <v>68.94</v>
          </cell>
        </row>
        <row r="1183">
          <cell r="A1183">
            <v>95713</v>
          </cell>
          <cell r="B1183" t="str">
            <v>ESCAVADEIRA HIDRAULICA SOBRE ESTEIRA, COM GARRA GIRATORIA DE MANDIBULAS, PESO OPERACIONAL ENTRE 22,00 E 25,50 TON, POTENCIA LIQUIDA ENTRE 150 E 160 HP - MATERIAIS NA OPERAÇÃO. AF_11/2016</v>
          </cell>
          <cell r="D1183">
            <v>95713</v>
          </cell>
          <cell r="E1183">
            <v>97.99</v>
          </cell>
        </row>
        <row r="1184">
          <cell r="A1184">
            <v>95716</v>
          </cell>
          <cell r="B1184" t="str">
            <v>ESCAVADEIRA HIDRAULICA SOBRE ESTEIRA, EQUIPADA COM CLAMSHELL, COM CAPACIDADE DA CAÇAMBA ENTRE 1,20 E 1,50 M3, PESO OPERACIONAL ENTRE 20,00 E 22,00 TON, POTENCIA LIQUIDA ENTRE 150 E 160 HP - DEPRECIAÇÃO. AF_11/2016</v>
          </cell>
          <cell r="D1184">
            <v>95716</v>
          </cell>
          <cell r="E1184">
            <v>53.09</v>
          </cell>
        </row>
        <row r="1185">
          <cell r="A1185">
            <v>95717</v>
          </cell>
          <cell r="B1185" t="str">
            <v>ESCAVADEIRA HIDRAULICA SOBRE ESTEIRA, EQUIPADA COM CLAMSHELL, COM CAPACIDADE DA CAÇAMBA ENTRE 1,20 E 1,50 M3, PESO OPERACIONAL ENTRE 20,00 E 22,00 TON, POTENCIA LIQUIDA ENTRE 150 E 160 HP - JUROS. AF_11/2016</v>
          </cell>
          <cell r="D1185">
            <v>95717</v>
          </cell>
          <cell r="E1185">
            <v>7.2</v>
          </cell>
        </row>
        <row r="1186">
          <cell r="A1186">
            <v>95718</v>
          </cell>
          <cell r="B1186" t="str">
            <v>ESCAVADEIRA HIDRAULICA SOBRE ESTEIRA, EQUIPADA COM CLAMSHELL, COM CAPACIDADE DA CAÇAMBA ENTRE 1,20 E 1,50 M3, PESO OPERACIONAL ENTRE 20,00 E 22,00 TON, POTENCIA LIQUIDA ENTRE 150 E 160 HP - MANUTENÇÃO. AF_11/2016</v>
          </cell>
          <cell r="D1186">
            <v>95718</v>
          </cell>
          <cell r="E1186">
            <v>66.37</v>
          </cell>
        </row>
        <row r="1187">
          <cell r="A1187">
            <v>95719</v>
          </cell>
          <cell r="B1187" t="str">
            <v>ESCAVADEIRA HIDRAULICA SOBRE ESTEIRA, EQUIPADA COM CLAMSHELL, COM CAPACIDADE DA CAÇAMBA ENTRE 1,20 E 1,50 M3, PESO OPERACIONAL ENTRE 20,00 E 22,00 TON, POTENCIA LIQUIDA ENTRE 150 E 160 HP - MATERIAIS NA OPERAÇÃO. AF_11/2016</v>
          </cell>
          <cell r="D1187">
            <v>95719</v>
          </cell>
          <cell r="E1187">
            <v>97.99</v>
          </cell>
        </row>
        <row r="1188">
          <cell r="A1188">
            <v>95869</v>
          </cell>
          <cell r="B1188" t="str">
            <v>GRUPO GERADOR COM CARENAGEM, MOTOR DIESEL POTÊNCIA STANDART ENTRE 250 E 260 KVA - JUROS. AF_12/2016</v>
          </cell>
          <cell r="D1188">
            <v>95869</v>
          </cell>
          <cell r="E1188">
            <v>1.42</v>
          </cell>
        </row>
        <row r="1189">
          <cell r="A1189">
            <v>95870</v>
          </cell>
          <cell r="B1189" t="str">
            <v>GRUPO GERADOR COM CARENAGEM, MOTOR DIESEL POTÊNCIA STANDART ENTRE 250 E 260 KVA - MANUTENÇÃO. AF_12/2016</v>
          </cell>
          <cell r="D1189">
            <v>95870</v>
          </cell>
          <cell r="E1189">
            <v>7.04</v>
          </cell>
        </row>
        <row r="1190">
          <cell r="A1190">
            <v>95871</v>
          </cell>
          <cell r="B1190" t="str">
            <v>GRUPO GERADOR COM CARENAGEM, MOTOR DIESEL POTÊNCIA STANDART ENTRE 250 E 260 KVA - MATERIAIS NA OPERAÇÃO. AF_12/2016</v>
          </cell>
          <cell r="D1190">
            <v>95871</v>
          </cell>
          <cell r="E1190">
            <v>297.57</v>
          </cell>
        </row>
        <row r="1191">
          <cell r="A1191">
            <v>95874</v>
          </cell>
          <cell r="B1191" t="str">
            <v>GRUPO GERADOR COM CARENAGEM, MOTOR DIESEL POTÊNCIA STANDART ENTRE 250 E 260 KVA - DEPRECIAÇÃO. AF_12/2016</v>
          </cell>
          <cell r="D1191">
            <v>95874</v>
          </cell>
          <cell r="E1191">
            <v>7.89</v>
          </cell>
        </row>
        <row r="1192">
          <cell r="A1192">
            <v>96008</v>
          </cell>
          <cell r="B1192" t="str">
            <v>TRATOR DE PNEUS COM POTÊNCIA DE 122 CV, TRAÇÃO 4X4, COM VASSOURA MECÂNICA ACOPLADA - DEPRECIAÇÃO. AF_02/2017</v>
          </cell>
          <cell r="D1192">
            <v>96008</v>
          </cell>
          <cell r="E1192">
            <v>22.61</v>
          </cell>
        </row>
        <row r="1193">
          <cell r="A1193">
            <v>96009</v>
          </cell>
          <cell r="B1193" t="str">
            <v>TRATOR DE PNEUS COM POTÊNCIA DE 122 CV, TRAÇÃO 4X4, COM VASSOURA MECÂNICA ACOPLADA - JUROS. AF_02/2017</v>
          </cell>
          <cell r="D1193">
            <v>96009</v>
          </cell>
          <cell r="E1193">
            <v>3.13</v>
          </cell>
        </row>
        <row r="1194">
          <cell r="A1194">
            <v>96011</v>
          </cell>
          <cell r="B1194" t="str">
            <v>TRATOR DE PNEUS COM POTÊNCIA DE 122 CV, TRAÇÃO 4X4, COM VASSOURA MECÂNICA ACOPLADA - MANUTENÇÃO. AF_02/2017</v>
          </cell>
          <cell r="D1194">
            <v>96011</v>
          </cell>
          <cell r="E1194">
            <v>24.72</v>
          </cell>
        </row>
        <row r="1195">
          <cell r="A1195">
            <v>96012</v>
          </cell>
          <cell r="B1195" t="str">
            <v>TRATOR DE PNEUS COM POTÊNCIA DE 122 CV, TRAÇÃO 4X4, COM VASSOURA MECÂNICA ACOPLADA - MATERIAIS NA OPERAÇÃO. AF_02/2017</v>
          </cell>
          <cell r="D1195">
            <v>96012</v>
          </cell>
          <cell r="E1195">
            <v>105.36</v>
          </cell>
        </row>
        <row r="1196">
          <cell r="A1196">
            <v>96015</v>
          </cell>
          <cell r="B1196" t="str">
            <v>TRATOR DE PNEUS COM POTÊNCIA DE 122 CV, TRAÇÃO 4X4, COM GRADE DE DISCOS ACOPLADA - DEPRECIAÇÃO. AF_02/2017</v>
          </cell>
          <cell r="D1196">
            <v>96015</v>
          </cell>
          <cell r="E1196">
            <v>22.36</v>
          </cell>
        </row>
        <row r="1197">
          <cell r="A1197">
            <v>96016</v>
          </cell>
          <cell r="B1197" t="str">
            <v>TRATOR DE PNEUS COM POTÊNCIA DE 122 CV, TRAÇÃO 4X4, COM GRADE DE DISCOS ACOPLADA - JUROS. AF_02/2017</v>
          </cell>
          <cell r="D1197">
            <v>96016</v>
          </cell>
          <cell r="E1197">
            <v>3.1</v>
          </cell>
        </row>
        <row r="1198">
          <cell r="A1198">
            <v>96018</v>
          </cell>
          <cell r="B1198" t="str">
            <v>TRATOR DE PNEUS COM POTÊNCIA DE 122 CV, TRAÇÃO 4X4, COM GRADE DE DISCOS ACOPLADA - MANUTENÇÃO. AF_02/2017</v>
          </cell>
          <cell r="D1198">
            <v>96018</v>
          </cell>
          <cell r="E1198">
            <v>24.45</v>
          </cell>
        </row>
        <row r="1199">
          <cell r="A1199">
            <v>96019</v>
          </cell>
          <cell r="B1199" t="str">
            <v>TRATOR DE PNEUS COM POTÊNCIA DE 122 CV, TRAÇÃO 4X4, COM GRADE DE DISCOS ACOPLADA - MATERIAIS NA OPERAÇÃO. AF_02/2017</v>
          </cell>
          <cell r="D1199">
            <v>96019</v>
          </cell>
          <cell r="E1199">
            <v>187.31</v>
          </cell>
        </row>
        <row r="1200">
          <cell r="A1200">
            <v>96023</v>
          </cell>
          <cell r="B1200" t="str">
            <v>TRATOR DE PNEUS COM POTÊNCIA DE 85 CV, TRAÇÃO 4X4, COM GRADE DE DISCOS ACOPLADA - DEPRECIAÇÃO. AF_02/2017</v>
          </cell>
          <cell r="D1200">
            <v>96023</v>
          </cell>
          <cell r="E1200">
            <v>17.5</v>
          </cell>
        </row>
        <row r="1201">
          <cell r="A1201">
            <v>96024</v>
          </cell>
          <cell r="B1201" t="str">
            <v>TRATOR DE PNEUS COM POTÊNCIA DE 85 CV, TRAÇÃO 4X4, COM GRADE DE DISCOS ACOPLADA - JUROS. AF_02/2017</v>
          </cell>
          <cell r="D1201">
            <v>96024</v>
          </cell>
          <cell r="E1201">
            <v>2.4300000000000002</v>
          </cell>
        </row>
        <row r="1202">
          <cell r="A1202">
            <v>96026</v>
          </cell>
          <cell r="B1202" t="str">
            <v>TRATOR DE PNEUS COM POTÊNCIA DE 85 CV, TRAÇÃO 4X4, COM GRADE DE DISCOS ACOPLADA - MANUTENÇÃO. AF_02/2017</v>
          </cell>
          <cell r="D1202">
            <v>96026</v>
          </cell>
          <cell r="E1202">
            <v>19.14</v>
          </cell>
        </row>
        <row r="1203">
          <cell r="A1203">
            <v>96027</v>
          </cell>
          <cell r="B1203" t="str">
            <v>TRATOR DE PNEUS COM POTÊNCIA DE 85 CV, TRAÇÃO 4X4, COM GRADE DE DISCOS ACOPLADA - MATERIAIS NA OPERAÇÃO. AF_02/2017</v>
          </cell>
          <cell r="D1203">
            <v>96027</v>
          </cell>
          <cell r="E1203">
            <v>130.53</v>
          </cell>
        </row>
        <row r="1204">
          <cell r="A1204">
            <v>96030</v>
          </cell>
          <cell r="B1204" t="str">
            <v>CAMINHÃO BASCULANTE 10 M3, TRUCADO, POTÊNCIA 230 CV, INCLUSIVE CAÇAMBA METÁLICA, COM DISTRIBUIDOR DE AGREGADOS ACOPLADO - DEPRECIAÇÃO. AF_02/2017</v>
          </cell>
          <cell r="D1204">
            <v>96030</v>
          </cell>
          <cell r="E1204">
            <v>25.2</v>
          </cell>
        </row>
        <row r="1205">
          <cell r="A1205">
            <v>96031</v>
          </cell>
          <cell r="B1205" t="str">
            <v>CAMINHÃO BASCULANTE 10 M3, TRUCADO, POTÊNCIA 230 CV, INCLUSIVE CAÇAMBA METÁLICA, COM DISTRIBUIDOR DE AGREGADOS ACOPLADO - JUROS. AF_02/2017</v>
          </cell>
          <cell r="D1205">
            <v>96031</v>
          </cell>
          <cell r="E1205">
            <v>4.72</v>
          </cell>
        </row>
        <row r="1206">
          <cell r="A1206">
            <v>96032</v>
          </cell>
          <cell r="B1206" t="str">
            <v>CAMINHÃO BASCULANTE 10 M3, TRUCADO, POTÊNCIA 230 CV, INCLUSIVE CAÇAMBA METÁLICA, COM DISTRIBUIDOR DE AGREGADOS ACOPLADO - IMPOSTOS E SEGUROS. AF_02/2017</v>
          </cell>
          <cell r="D1206">
            <v>96032</v>
          </cell>
          <cell r="E1206">
            <v>3.73</v>
          </cell>
        </row>
        <row r="1207">
          <cell r="A1207">
            <v>96033</v>
          </cell>
          <cell r="B1207" t="str">
            <v>CAMINHÃO BASCULANTE 10 M3, TRUCADO, POTÊNCIA 230 CV, INCLUSIVE CAÇAMBA METÁLICA, COM DISTRIBUIDOR DE AGREGADOS ACOPLADO - MANUTENÇÃO. AF_02/2017</v>
          </cell>
          <cell r="D1207">
            <v>96033</v>
          </cell>
          <cell r="E1207">
            <v>42.34</v>
          </cell>
        </row>
        <row r="1208">
          <cell r="A1208">
            <v>96034</v>
          </cell>
          <cell r="B1208" t="str">
            <v>CAMINHÃO BASCULANTE 10 M3, TRUCADO, POTÊNCIA 230 CV, INCLUSIVE CAÇAMBA METÁLICA, COM DISTRIBUIDOR DE AGREGADOS ACOPLADO - MATERIAIS NA OPERAÇÃO. AF_02/2017</v>
          </cell>
          <cell r="D1208">
            <v>96034</v>
          </cell>
          <cell r="E1208">
            <v>154.52000000000001</v>
          </cell>
        </row>
        <row r="1209">
          <cell r="A1209">
            <v>96053</v>
          </cell>
          <cell r="B1209" t="str">
            <v>TRATOR DE PNEUS COM POTÊNCIA DE 85 CV, TRAÇÃO 4X4, COM VASSOURA MECÂNICA ACOPLADA - DEPRECIAÇÃO. AF_03/2017</v>
          </cell>
          <cell r="D1209">
            <v>96053</v>
          </cell>
          <cell r="E1209">
            <v>17.75</v>
          </cell>
        </row>
        <row r="1210">
          <cell r="A1210">
            <v>96054</v>
          </cell>
          <cell r="B1210" t="str">
            <v>MINICARREGADEIRA SOBRE RODAS POTENCIA 47HP CAPACIDADE OPERACAO 646 KG, COM VASSOURA MECÂNICA ACOPLADA - DEPRECIAÇÃO. AF_03/2017</v>
          </cell>
          <cell r="D1210">
            <v>96054</v>
          </cell>
          <cell r="E1210">
            <v>25.05</v>
          </cell>
        </row>
        <row r="1211">
          <cell r="A1211">
            <v>96055</v>
          </cell>
          <cell r="B1211" t="str">
            <v>TRATOR DE PNEUS COM POTÊNCIA DE 85 CV, TRAÇÃO 4X4, COM VASSOURA MECÂNICA ACOPLADA - JUROS. AF_03/2017</v>
          </cell>
          <cell r="D1211">
            <v>96055</v>
          </cell>
          <cell r="E1211">
            <v>2.46</v>
          </cell>
        </row>
        <row r="1212">
          <cell r="A1212">
            <v>96056</v>
          </cell>
          <cell r="B1212" t="str">
            <v>TRATOR DE PNEUS COM POTÊNCIA DE 85 CV, TRAÇÃO 4X4, COM VASSOURA MECÂNICA ACOPLADA - MANUTENÇÃO. AF_03/2017</v>
          </cell>
          <cell r="D1212">
            <v>96056</v>
          </cell>
          <cell r="E1212">
            <v>19.41</v>
          </cell>
        </row>
        <row r="1213">
          <cell r="A1213">
            <v>96057</v>
          </cell>
          <cell r="B1213" t="str">
            <v>TRATOR DE PNEUS COM POTÊNCIA DE 85 CV, TRAÇÃO 4X4, COM VASSOURA MECÂNICA ACOPLADA - MATERIAIS NA OPERAÇÃO. AF_03/2017</v>
          </cell>
          <cell r="D1213">
            <v>96057</v>
          </cell>
          <cell r="E1213">
            <v>73.41</v>
          </cell>
        </row>
        <row r="1214">
          <cell r="A1214">
            <v>96060</v>
          </cell>
          <cell r="B1214" t="str">
            <v>MINICARREGADEIRA SOBRE RODAS POTENCIA 47HP CAPACIDADE OPERACAO 646 KG, COM VASSOURA MECÂNICA ACOPLADA - JUROS. AF_03/2017</v>
          </cell>
          <cell r="D1214">
            <v>96060</v>
          </cell>
          <cell r="E1214">
            <v>2.5299999999999998</v>
          </cell>
        </row>
        <row r="1215">
          <cell r="A1215">
            <v>96061</v>
          </cell>
          <cell r="B1215" t="str">
            <v>MINICARREGADEIRA SOBRE RODAS POTENCIA 47HP CAPACIDADE OPERACAO 646 KG, COM VASSOURA MECÂNICA ACOPLADA - MANUTENÇÃO. AF_03/2017</v>
          </cell>
          <cell r="D1215">
            <v>96061</v>
          </cell>
          <cell r="E1215">
            <v>31.31</v>
          </cell>
        </row>
        <row r="1216">
          <cell r="A1216">
            <v>96062</v>
          </cell>
          <cell r="B1216" t="str">
            <v>MINICARREGADEIRA SOBRE RODAS POTENCIA 47HP CAPACIDADE OPERACAO 646 KG, COM VASSOURA MECÂNICA ACOPLADA - MATERIAIS NA OPERAÇÃO. AF_03/2017</v>
          </cell>
          <cell r="D1216">
            <v>96062</v>
          </cell>
          <cell r="E1216">
            <v>43.42</v>
          </cell>
        </row>
        <row r="1217">
          <cell r="A1217">
            <v>96241</v>
          </cell>
          <cell r="B1217" t="str">
            <v>MINIESCAVADEIRA SOBRE ESTEIRAS, POTENCIA LIQUIDA DE *30* HP, PESO OPERACIONAL DE *3.500* KG - DEPRECIACAO. AF_04/2017</v>
          </cell>
          <cell r="D1217">
            <v>96241</v>
          </cell>
          <cell r="E1217">
            <v>19.55</v>
          </cell>
        </row>
        <row r="1218">
          <cell r="A1218">
            <v>96242</v>
          </cell>
          <cell r="B1218" t="str">
            <v>MINIESCAVADEIRA SOBRE ESTEIRAS, POTENCIA LIQUIDA DE *30* HP, PESO OPERACIONAL DE *3.500* KG - JUROS. AF_04/2017</v>
          </cell>
          <cell r="D1218">
            <v>96242</v>
          </cell>
          <cell r="E1218">
            <v>2.65</v>
          </cell>
        </row>
        <row r="1219">
          <cell r="A1219">
            <v>96243</v>
          </cell>
          <cell r="B1219" t="str">
            <v>MINIESCAVADEIRA SOBRE ESTEIRAS, POTENCIA LIQUIDA DE *30* HP, PESO OPERACIONAL DE *3.500* KG - MANUTENCAO. AF_04/2017</v>
          </cell>
          <cell r="D1219">
            <v>96243</v>
          </cell>
          <cell r="E1219">
            <v>24.43</v>
          </cell>
        </row>
        <row r="1220">
          <cell r="A1220">
            <v>96244</v>
          </cell>
          <cell r="B1220" t="str">
            <v>MINIESCAVADEIRA SOBRE ESTEIRAS, POTENCIA LIQUIDA DE *30* HP, PESO OPERACIONAL DE *3.500* KG - MATERIAIS NA OPERACAO. AF_04/2017</v>
          </cell>
          <cell r="D1220">
            <v>96244</v>
          </cell>
          <cell r="E1220">
            <v>18.97</v>
          </cell>
        </row>
        <row r="1221">
          <cell r="A1221">
            <v>96301</v>
          </cell>
          <cell r="B1221" t="str">
            <v>PERFURATRIZ ROTATIVA SOBRE ESTEIRA, TORQUE MAXIMO 2500 KGM, POTENCIA 110 HP, MOTOR DIESEL - MATERIAIS NA OPERAÇÃO. AF_05/2017</v>
          </cell>
          <cell r="D1221">
            <v>96301</v>
          </cell>
          <cell r="E1221">
            <v>53.52</v>
          </cell>
        </row>
        <row r="1222">
          <cell r="A1222">
            <v>96457</v>
          </cell>
          <cell r="B1222" t="str">
            <v>ROLO COMPACTADOR DE PNEUS, ESTATICO, PRESSAO VARIAVEL, POTENCIA 110 HP, PESO SEM/COM LASTRO 10,8/27 T, LARGURA DE ROLAGEM 2,30 M - MATERIAIS NA OPERACAO. AF_06/2017</v>
          </cell>
          <cell r="D1222">
            <v>96457</v>
          </cell>
          <cell r="E1222">
            <v>69.56</v>
          </cell>
        </row>
        <row r="1223">
          <cell r="A1223">
            <v>96458</v>
          </cell>
          <cell r="B1223" t="str">
            <v>ROLO COMPACTADOR DE PNEUS, ESTATICO, PRESSAO VARIAVEL, POTENCIA 110 HP, PESO SEM/COM LASTRO 10,8/27 T, LARGURA DE ROLAGEM 2,30 M - MANUTENCAO. AF_06/2017</v>
          </cell>
          <cell r="D1223">
            <v>96458</v>
          </cell>
          <cell r="E1223">
            <v>66.25</v>
          </cell>
        </row>
        <row r="1224">
          <cell r="A1224">
            <v>96459</v>
          </cell>
          <cell r="B1224" t="str">
            <v>ROLO COMPACTADOR DE PNEUS, ESTATICO, PRESSAO VARIAVEL, POTENCIA 110 HP, PESO SEM/COM LASTRO 10,8/27 T, LARGURA DE ROLAGEM 2,30 M - JUROS. AF_06/2017</v>
          </cell>
          <cell r="D1224">
            <v>96459</v>
          </cell>
          <cell r="E1224">
            <v>7.35</v>
          </cell>
        </row>
        <row r="1225">
          <cell r="A1225">
            <v>96460</v>
          </cell>
          <cell r="B1225" t="str">
            <v>ROLO COMPACTADOR DE PNEUS, ESTATICO, PRESSAO VARIAVEL, POTENCIA 110 HP, PESO SEM/COM LASTRO 10,8/27 T, LARGURA DE ROLAGEM 2,30 M - DEPRECIAÇÃO. AF_06/2017</v>
          </cell>
          <cell r="D1225">
            <v>96460</v>
          </cell>
          <cell r="E1225">
            <v>52.94</v>
          </cell>
        </row>
        <row r="1226">
          <cell r="A1226">
            <v>98760</v>
          </cell>
          <cell r="B1226" t="str">
            <v>INVERSOR DE SOLDA MONOFÁSICO DE 160 A, POTÊNCIA DE 5400 W, TENSÃO DE 220 V, PARA SOLDA COM ELETRODOS DE 2,0 A 4,0 MM E PROCESSO TIG - DEPRECIAÇÃO. AF_06/2018</v>
          </cell>
          <cell r="D1226">
            <v>98760</v>
          </cell>
          <cell r="E1226">
            <v>0.1</v>
          </cell>
        </row>
        <row r="1227">
          <cell r="A1227">
            <v>98761</v>
          </cell>
          <cell r="B1227" t="str">
            <v>INVERSOR DE SOLDA MONOFÁSICO DE 160 A, POTÊNCIA DE 5400 W, TENSÃO DE 220 V, PARA SOLDA COM ELETRODOS DE 2,0 A 4,0 MM E PROCESSO TIG - JUROS. AF_06/2018</v>
          </cell>
          <cell r="D1227">
            <v>98761</v>
          </cell>
          <cell r="E1227">
            <v>0.01</v>
          </cell>
        </row>
        <row r="1228">
          <cell r="A1228">
            <v>98762</v>
          </cell>
          <cell r="B1228" t="str">
            <v>INVERSOR DE SOLDA MONOFÁSICO DE 160 A, POTÊNCIA DE 5400 W, TENSÃO DE 220 V, PARA SOLDA COM ELETRODOS DE 2,0 A 4,0 MM E PROCESSO TIG - MANUTENÇÃO. AF_06/2018</v>
          </cell>
          <cell r="D1228">
            <v>98762</v>
          </cell>
          <cell r="E1228">
            <v>0.12</v>
          </cell>
        </row>
        <row r="1229">
          <cell r="A1229">
            <v>98763</v>
          </cell>
          <cell r="B1229" t="str">
            <v>INVERSOR DE SOLDA MONOFÁSICO DE 160 A, POTÊNCIA DE 5400 W, TENSÃO DE 220 V, PARA SOLDA COM ELETRODOS DE 2,0 A 4,0 MM E PROCESSO TIG - MATERIAIS NA OPERAÇÃO. AF_06/2018</v>
          </cell>
          <cell r="D1229">
            <v>98763</v>
          </cell>
          <cell r="E1229">
            <v>3.9</v>
          </cell>
        </row>
        <row r="1230">
          <cell r="A1230">
            <v>99829</v>
          </cell>
          <cell r="B1230" t="str">
            <v>LAVADORA DE ALTA PRESSAO (LAVA-JATO) PARA AGUA FRIA, PRESSAO DE OPERACAO ENTRE 1400 E 1900 LIB/POL2, VAZAO MAXIMA ENTRE 400 E 700 L/H - DEPRECIAÇÃO. AF_04/2019</v>
          </cell>
          <cell r="D1230">
            <v>99829</v>
          </cell>
          <cell r="E1230">
            <v>0.24</v>
          </cell>
        </row>
        <row r="1231">
          <cell r="A1231">
            <v>99830</v>
          </cell>
          <cell r="B1231" t="str">
            <v>LAVADORA DE ALTA PRESSAO (LAVA-JATO) PARA AGUA FRIA, PRESSAO DE OPERACAO ENTRE 1400 E 1900 LIB/POL2, VAZAO MAXIMA ENTRE 400 E 700 L/H - JUROS. AF_04/2019</v>
          </cell>
          <cell r="D1231">
            <v>99830</v>
          </cell>
          <cell r="E1231">
            <v>0.02</v>
          </cell>
        </row>
        <row r="1232">
          <cell r="A1232">
            <v>99831</v>
          </cell>
          <cell r="B1232" t="str">
            <v>LAVADORA DE ALTA PRESSAO (LAVA-JATO) PARA AGUA FRIA, PRESSAO DE OPERACAO ENTRE 1400 E 1900 LIB/POL2, VAZAO MAXIMA ENTRE 400 E 700 L/H - MANUTENÇÃO. AF_04/2019</v>
          </cell>
          <cell r="D1232">
            <v>99831</v>
          </cell>
          <cell r="E1232">
            <v>0.3</v>
          </cell>
        </row>
        <row r="1233">
          <cell r="A1233">
            <v>99832</v>
          </cell>
          <cell r="B1233" t="str">
            <v>LAVADORA DE ALTA PRESSAO (LAVA-JATO) PARA AGUA FRIA, PRESSAO DE OPERACAO ENTRE 1400 E 1900 LIB/POL2, VAZAO MAXIMA ENTRE 400 E 700 L/H - MATERIAIS NA OPERAÇÃO. AF_04/2019</v>
          </cell>
          <cell r="D1233">
            <v>99832</v>
          </cell>
          <cell r="E1233">
            <v>3.75</v>
          </cell>
        </row>
        <row r="1234">
          <cell r="A1234">
            <v>100637</v>
          </cell>
          <cell r="B1234" t="str">
            <v>USINA DE MISTURA ASFÁLTICA À QUENTE, TIPO CONTRA FLUXO, PROD 100 A 140 TON/HORA - DEPRECIAÇÃO. AF_12/2019</v>
          </cell>
          <cell r="D1234">
            <v>100637</v>
          </cell>
          <cell r="E1234">
            <v>132.9</v>
          </cell>
        </row>
        <row r="1235">
          <cell r="A1235">
            <v>100638</v>
          </cell>
          <cell r="B1235" t="str">
            <v>USINA DE MISTURA ASFÁLTICA À QUENTE, TIPO CONTRA FLUXO, PROD 100 A 140 TON/HORA - JUROS. AF_12/2019</v>
          </cell>
          <cell r="D1235">
            <v>100638</v>
          </cell>
          <cell r="E1235">
            <v>23.92</v>
          </cell>
        </row>
        <row r="1236">
          <cell r="A1236">
            <v>100639</v>
          </cell>
          <cell r="B1236" t="str">
            <v>USINA DE MISTURA ASFÁLTICA À QUENTE, TIPO CONTRA FLUXO, PROD 100 A 140 TON/HORA - MANUTENÇÃO. AF_12/2019</v>
          </cell>
          <cell r="D1236">
            <v>100639</v>
          </cell>
          <cell r="E1236">
            <v>213.64</v>
          </cell>
        </row>
        <row r="1237">
          <cell r="A1237">
            <v>100640</v>
          </cell>
          <cell r="B1237" t="str">
            <v>USINA DE MISTURA ASFÁLTICA À QUENTE, TIPO CONTRA FLUXO, PROD 100 A 140 TON/HORA - MATERIAIS NA OPERAÇÃO. AF_12/2019</v>
          </cell>
          <cell r="D1237">
            <v>100640</v>
          </cell>
          <cell r="E1237">
            <v>202.3</v>
          </cell>
        </row>
        <row r="1238">
          <cell r="A1238">
            <v>100643</v>
          </cell>
          <cell r="B1238" t="str">
            <v>USINA DE ASFALTO, TIPO GRAVIMÉTRICA, PROD 150 TON/HORA - DEPRECIAÇÃO. AF_12/2019</v>
          </cell>
          <cell r="D1238">
            <v>100643</v>
          </cell>
          <cell r="E1238">
            <v>349.93</v>
          </cell>
        </row>
        <row r="1239">
          <cell r="A1239">
            <v>100644</v>
          </cell>
          <cell r="B1239" t="str">
            <v>USINA DE ASFALTO, TIPO GRAVIMÉTRICA, PROD 150 TON/HORA - JUROS. AF_12/2019</v>
          </cell>
          <cell r="D1239">
            <v>100644</v>
          </cell>
          <cell r="E1239">
            <v>62.98</v>
          </cell>
        </row>
        <row r="1240">
          <cell r="A1240">
            <v>100645</v>
          </cell>
          <cell r="B1240" t="str">
            <v>USINA DE ASFALTO, TIPO GRAVIMÉTRICA, PROD 150 TON/HORA - MANUTENÇÃO. AF_12/2019</v>
          </cell>
          <cell r="D1240">
            <v>100645</v>
          </cell>
          <cell r="E1240">
            <v>562.52</v>
          </cell>
        </row>
        <row r="1241">
          <cell r="A1241">
            <v>100646</v>
          </cell>
          <cell r="B1241" t="str">
            <v>USINA DE ASFALTO, TIPO GRAVIMÉTRICA, PROD 150 TON/HORA - MATERIAIS NA OPERAÇÃO. AF_12/2019</v>
          </cell>
          <cell r="D1241">
            <v>100646</v>
          </cell>
          <cell r="E1241">
            <v>289</v>
          </cell>
        </row>
        <row r="1242">
          <cell r="A1242">
            <v>102270</v>
          </cell>
          <cell r="B1242" t="str">
            <v>MARTELO DEMOLIDOR ELÉTRICO, COM POTÊNCIA DE 2.000 W, 1.000 IMPACTOS POR MINUTO, PESO DE 30 KG - DEPRECIAÇÃO. AF_01/2021</v>
          </cell>
          <cell r="D1242">
            <v>102270</v>
          </cell>
          <cell r="E1242">
            <v>0.72</v>
          </cell>
        </row>
        <row r="1243">
          <cell r="A1243">
            <v>102271</v>
          </cell>
          <cell r="B1243" t="str">
            <v>MARTELO DEMOLIDOR ELÉTRICO, COM POTÊNCIA DE 2.000 W, 1.000 IMPACTOS POR MINUTO, PESO DE 30 KG - JUROS. AF_01/2021</v>
          </cell>
          <cell r="D1243">
            <v>102271</v>
          </cell>
          <cell r="E1243">
            <v>0.08</v>
          </cell>
        </row>
        <row r="1244">
          <cell r="A1244">
            <v>102272</v>
          </cell>
          <cell r="B1244" t="str">
            <v>MARTELO DEMOLIDOR ELÉTRICO, COM POTÊNCIA DE 2.000 W, 1.000 IMPACTOS POR MINUTO, PESO DE 30 KG - MANUTENÇÃO. AF_01/2021</v>
          </cell>
          <cell r="D1244">
            <v>102272</v>
          </cell>
          <cell r="E1244">
            <v>0.91</v>
          </cell>
        </row>
        <row r="1245">
          <cell r="A1245">
            <v>102273</v>
          </cell>
          <cell r="B1245" t="str">
            <v>MARTELO DEMOLIDOR ELÉTRICO, COM POTÊNCIA DE 2.000 W, 1.000 IMPACTOS POR MINUTO, PESO DE 30 KG - MATERIAIS NA OPERAÇÃO. AF_01/2021</v>
          </cell>
          <cell r="D1245">
            <v>102273</v>
          </cell>
          <cell r="E1245">
            <v>1.44</v>
          </cell>
        </row>
        <row r="1246">
          <cell r="A1246">
            <v>102809</v>
          </cell>
          <cell r="B1246" t="str">
            <v>CALDEIRA A GÁS COM TERMOSTATO, CAPACIDADE 100 LITROS - MATERIAIS NA OPERAÇÃO. AF_04/2019</v>
          </cell>
          <cell r="D1246">
            <v>102809</v>
          </cell>
          <cell r="E1246">
            <v>21.16</v>
          </cell>
        </row>
        <row r="1247">
          <cell r="A1247">
            <v>102815</v>
          </cell>
          <cell r="B1247" t="str">
            <v>CENTRAL DE LAMA BENTONÍTICA (DEPÓSITO DE BENTONITA, MISTURADOR DE ALTA TURBULÊNCIA, SILOS DE ARMAZENAMENTO DE LAMA E ÁGUA, LABORATÓRIO DE CONTROLE DE QUALIDADE DA LAMA) - MATERIAIS NA OPERAÇÃO. AF_04/2019</v>
          </cell>
          <cell r="D1247">
            <v>102815</v>
          </cell>
          <cell r="E1247">
            <v>2.89</v>
          </cell>
        </row>
        <row r="1248">
          <cell r="A1248">
            <v>102826</v>
          </cell>
          <cell r="B1248" t="str">
            <v>CONJUNTO MACACO E BOMBA HIDRÁULICA PARA PROTENSAO DE CORDOALHAS, ESFORÇO MAXIMO DE 115 TONELADAS - MATERIAIS NA OPERAÇÃO. AF_04/2019</v>
          </cell>
          <cell r="D1248">
            <v>102826</v>
          </cell>
          <cell r="E1248">
            <v>5.42</v>
          </cell>
        </row>
        <row r="1249">
          <cell r="A1249">
            <v>102832</v>
          </cell>
          <cell r="B1249" t="str">
            <v>CONJUNTO CILINDRO E BOMBA HIDRÁULICA PARA PROTENSÃO DE MONOBARRAS PARA TIRANTES, ESFORÇO MÁXIMO DE 30 TONELADAS  - MATERIAIS NA OPERAÇÃO. AF_04/2019</v>
          </cell>
          <cell r="D1249">
            <v>102832</v>
          </cell>
          <cell r="E1249">
            <v>7.22</v>
          </cell>
        </row>
        <row r="1250">
          <cell r="A1250">
            <v>102843</v>
          </cell>
          <cell r="B1250" t="str">
            <v>GUINDASTE HIDRAULICO AUTOPROPELIDO, COM LANÇA TRELIÇADA 40 M, CAPACIDADE MÁXIMA 75 T, EQUIPADO COM CLAMSHELL - MATERIAIS NA OPERAÇÃO. AF_04/2019</v>
          </cell>
          <cell r="D1250">
            <v>102843</v>
          </cell>
          <cell r="E1250">
            <v>146.69999999999999</v>
          </cell>
        </row>
        <row r="1251">
          <cell r="A1251">
            <v>102849</v>
          </cell>
          <cell r="B1251" t="str">
            <v>GUINDASTE SOBRE ESTEIRAS, COM LANÇA TRELIÇADA 40 M, CAPACIDADE MÁXIMA 75 T - MATERIAIS NA OPERAÇÃO. AF_04/2019</v>
          </cell>
          <cell r="D1251">
            <v>102849</v>
          </cell>
          <cell r="E1251">
            <v>71.72</v>
          </cell>
        </row>
        <row r="1252">
          <cell r="A1252">
            <v>102855</v>
          </cell>
          <cell r="B1252" t="str">
            <v>GUINDASTE SOBRE ESTEIRAS, COM LANÇA TRELIÇADA 40 M, CAPACIDADE MÁXIMA 75 T, EQUIPADO COM CLAMSHELL - MATERIAIS NA OPERAÇÃO. AF_04/2019</v>
          </cell>
          <cell r="D1252">
            <v>102855</v>
          </cell>
          <cell r="E1252">
            <v>71.72</v>
          </cell>
        </row>
        <row r="1253">
          <cell r="A1253">
            <v>102861</v>
          </cell>
          <cell r="B1253" t="str">
            <v>MÁQUINA FORMER DOBRAS DIVERSAS: 220V/380V TRIFÁSICO OU MONOFÁSICO, CAPACIDADE 0,5-1,27MM, MOTOR 2CV - MATERIAIS NA OPERAÇÃO. AF_04/2019</v>
          </cell>
          <cell r="D1253">
            <v>102861</v>
          </cell>
          <cell r="E1253">
            <v>1.06</v>
          </cell>
        </row>
        <row r="1254">
          <cell r="A1254">
            <v>102867</v>
          </cell>
          <cell r="B1254" t="str">
            <v>MÁQUINA SOLDA ARCO COM PISTOLA DE SOLDAGEM PARA STUD BOLT DE 5 MM A 22 MM - MATERIAIS NA OPERAÇÃO. AF_04/2019</v>
          </cell>
          <cell r="D1254">
            <v>102867</v>
          </cell>
          <cell r="E1254">
            <v>0.56999999999999995</v>
          </cell>
        </row>
        <row r="1255">
          <cell r="A1255">
            <v>102873</v>
          </cell>
          <cell r="B1255" t="str">
            <v>PERFURATRIZ HIDRÁULICA SOBRE ESTEIRA, TORQUE MÁXIMO 161 KNM, PROFUNDIDADE MÁXIMA 54 M, DIÂMETRO MÁXIMO 1500 MM, POTÊNCIA MOTOR 268 HP - MATERIAIS NA OPERAÇÃO. AF_04/2019</v>
          </cell>
          <cell r="D1255">
            <v>102873</v>
          </cell>
          <cell r="E1255">
            <v>130.33000000000001</v>
          </cell>
        </row>
        <row r="1256">
          <cell r="A1256">
            <v>102879</v>
          </cell>
          <cell r="B1256" t="str">
            <v>PERFURATRIZ PARA EXECUÇÃO DE ESTACAS SECANTES, TIPO HÉLICE CONTÍNUA COM CABEÇOTE DUPLO E TUBO METÁLICO - MATERIAIS NA OPERAÇÃO. AF_04/2019</v>
          </cell>
          <cell r="D1256">
            <v>102879</v>
          </cell>
          <cell r="E1256">
            <v>195.6</v>
          </cell>
        </row>
        <row r="1257">
          <cell r="A1257">
            <v>102885</v>
          </cell>
          <cell r="B1257" t="str">
            <v>PLATAFORMA ELEVATÓRIA - MATERIAIS NA OPERAÇÃO. AF_04/2019</v>
          </cell>
          <cell r="D1257">
            <v>102885</v>
          </cell>
          <cell r="E1257">
            <v>1.08</v>
          </cell>
        </row>
        <row r="1258">
          <cell r="A1258">
            <v>102891</v>
          </cell>
          <cell r="B1258" t="str">
            <v>PÓRTICO ROLANTE MONOVIGA, PERFIL I, 4 PERNAS, CAPACIDADE 5 T  - MATERIAIS NA OPERAÇÃO. AF_04/2019</v>
          </cell>
          <cell r="D1258">
            <v>102891</v>
          </cell>
          <cell r="E1258">
            <v>1.08</v>
          </cell>
        </row>
        <row r="1259">
          <cell r="A1259">
            <v>102897</v>
          </cell>
          <cell r="B1259" t="str">
            <v>ESCAVADEIRA HIDRÁULICA SOBRE ESTEIRA, PESO OPERACIONAL ENTRE 22,00 E 23,50 T, POTÊNCIA NOMINAL 139 HP, COM MARTELO ROMPEDOR HIDRÁULICO 1700 KG - MATERIAIS NA OPERAÇÃO. AF_04/2019</v>
          </cell>
          <cell r="D1259">
            <v>102897</v>
          </cell>
          <cell r="E1259">
            <v>97.99</v>
          </cell>
        </row>
        <row r="1260">
          <cell r="A1260">
            <v>102903</v>
          </cell>
          <cell r="B1260" t="str">
            <v>TORRE, COMPOSTA POR GUINCHO MECÂNICO, GUINCHO MANUAL, CABOS DE AÇO, PITEIRA E SOQUETE  - MATERIAIS NA OPERAÇÃO. AF_04/2019</v>
          </cell>
          <cell r="D1260">
            <v>102903</v>
          </cell>
          <cell r="E1260">
            <v>12.71</v>
          </cell>
        </row>
        <row r="1261">
          <cell r="A1261">
            <v>102909</v>
          </cell>
          <cell r="B1261" t="str">
            <v>UNIDADE DOSADORA AIRLESS TIPO HOT SPRAY - MATERIAIS NA OPERAÇÃO. AF_04/2019</v>
          </cell>
          <cell r="D1261">
            <v>102909</v>
          </cell>
          <cell r="E1261">
            <v>83.08</v>
          </cell>
        </row>
        <row r="1262">
          <cell r="A1262">
            <v>102915</v>
          </cell>
          <cell r="B1262" t="str">
            <v>ENCERADEIRA INDUSTRIAL, 400 MM, 220V, 1 HP - MATERIAIS NA OPERAÇÃO. AF_08/2019</v>
          </cell>
          <cell r="D1262">
            <v>102915</v>
          </cell>
          <cell r="E1262">
            <v>0.53</v>
          </cell>
        </row>
        <row r="1263">
          <cell r="A1263">
            <v>102927</v>
          </cell>
          <cell r="B1263" t="str">
            <v>SERRA FITA HORIZONTAL, ELÉTRICA, COM CONTROLE HIDRÁULICO, PAINEL DE COMANDO EM 24 V, MOTOR ELÉTRICO 1,5 CV, DIMENSÕES DA FITA 3880 X 27 X 0,9 MM, TRIFÁSICA - MATERIAIS NA OPERAÇÃO. AF_08/2019</v>
          </cell>
          <cell r="D1263">
            <v>102927</v>
          </cell>
          <cell r="E1263">
            <v>0.79</v>
          </cell>
        </row>
        <row r="1264">
          <cell r="A1264">
            <v>102933</v>
          </cell>
          <cell r="B1264" t="str">
            <v>FURADEIRA ELETROMAGNÉTICA, VELOCIDADE (SEM CARGA/ COM CARGA) 450/ 270 RPM, ESPESSURA MÁXIMA DA CHAPA A SER FURADA 50 MM, PORÇA DE ADESÃO MAGNÉTICA 17000 N, POTÊNCIA 1100 W, ALIMENTÇÃO 220 - 60 HZ, MONOFÁSICA - MATERIAIS NA OPERAÇÃO. AF_08/2019</v>
          </cell>
          <cell r="D1264">
            <v>102933</v>
          </cell>
          <cell r="E1264">
            <v>0.79</v>
          </cell>
        </row>
        <row r="1265">
          <cell r="A1265">
            <v>102939</v>
          </cell>
          <cell r="B1265" t="str">
            <v>MÁQUINA METALEIRA UNIVERSAL MODELO IW 110/180 BTD - MATERIAIS NA OPERAÇÃO. AF_08/2019</v>
          </cell>
          <cell r="D1265">
            <v>102939</v>
          </cell>
          <cell r="E1265">
            <v>7.94</v>
          </cell>
        </row>
        <row r="1266">
          <cell r="A1266">
            <v>102945</v>
          </cell>
          <cell r="B1266" t="str">
            <v>TARTARUGA DE OXICORTE CG1, MONOFÁSICA, 220 V, FREQUÊNCIA 50 HZ, VELOCIDADE DE CORTE (MM/MIN) 50 A 750, DIÂMETRO MÍNIMO DO COMPASSO MM 200 - MATERIAIS NA OPERAÇÃO. AF_08/2019</v>
          </cell>
          <cell r="D1266">
            <v>102945</v>
          </cell>
          <cell r="E1266">
            <v>0.01</v>
          </cell>
        </row>
        <row r="1267">
          <cell r="A1267">
            <v>102951</v>
          </cell>
          <cell r="B1267" t="str">
            <v>BETONEIRA CAPACIDADE NOMINAL DE 250 L, CAPACIDADE DE MISTURA DE 175 L, MOTOR ELÉTRICO MONOFÁSICO POTÊNCIA 1CV - MATERIAIS NA OPERAÇÃO. AF_08/2019</v>
          </cell>
          <cell r="D1267">
            <v>102951</v>
          </cell>
          <cell r="E1267">
            <v>0.53</v>
          </cell>
        </row>
        <row r="1268">
          <cell r="A1268">
            <v>102957</v>
          </cell>
          <cell r="B1268" t="str">
            <v>RETROESCAVADEIRA SOBRE RODAS COM CARREGADEIRA , PESO OPERACIONAL MÍN. 6,674, POTÊNCIA LÍQ 88 HP, COM MARTELO ROMPEDOR HIDRÁULICO ENTRE  275 A 362 KG - MATERIAIS NA OPERAÇÃO. AF_02/2021</v>
          </cell>
          <cell r="D1268">
            <v>102957</v>
          </cell>
          <cell r="E1268">
            <v>55.61</v>
          </cell>
        </row>
        <row r="1269">
          <cell r="A1269">
            <v>102963</v>
          </cell>
          <cell r="B1269" t="str">
            <v>PERFURATRIZ HIDRÁULICA SOBRE ESTEIRA, TORQUE MÁXIMO 98 KNM, PROFUNDIDADE MÁXIMA 25 M, DIÂMETRO MÁXIMO 115 MM, POTÊNCIA MOTOR 190 HP - MATERIAIS NA OPERAÇÃO. AF_02/2021</v>
          </cell>
          <cell r="D1269">
            <v>102963</v>
          </cell>
          <cell r="E1269">
            <v>92.38</v>
          </cell>
        </row>
        <row r="1270">
          <cell r="A1270">
            <v>102969</v>
          </cell>
          <cell r="B1270" t="str">
            <v>COMPRESSOR DE AR, VAZAO DE 10 PCM, RESERVATORIO 100 L, PRESSAO DE TRABALHO ENTRE 6,9 E 9,7 BAR, POTENCIA 2 HP, TENSAO 110/220 V - MATERIAIS NA OPERAÇÃO. AF_05/2017'</v>
          </cell>
          <cell r="D1270">
            <v>102969</v>
          </cell>
          <cell r="E1270">
            <v>1.07</v>
          </cell>
        </row>
        <row r="1271">
          <cell r="A1271">
            <v>102985</v>
          </cell>
          <cell r="B1271" t="str">
            <v>MÁQUINA DEMARCADORA DE FAIXA DE TRÁFEGO À FRIO, TRAÇÃO MANUAL, 4 CV, PRESSÃO MAX 3300 PSI, TANQUE 20 L - MATERIAIS NA OPERAÇÃO. AF_06/2021</v>
          </cell>
          <cell r="D1271">
            <v>102985</v>
          </cell>
          <cell r="E1271">
            <v>3.65</v>
          </cell>
        </row>
        <row r="1272">
          <cell r="A1272">
            <v>103156</v>
          </cell>
          <cell r="B1272" t="str">
            <v>MÁQUINA PARA SOLDA POR ELETROFUSÃO PARA TUBOS DE POLIETILENO DE ALTA DENSIDADE (PEAD) COM DIÂMETRO EXTERNO DE 20 A 800 MM, POTÊNCIA ENTRE 2750 E 3000 W - MATERIAIS NA OPERAÇÃO. AF_10/2021</v>
          </cell>
          <cell r="D1272">
            <v>103156</v>
          </cell>
          <cell r="E1272">
            <v>2.02</v>
          </cell>
        </row>
        <row r="1273">
          <cell r="A1273">
            <v>103162</v>
          </cell>
          <cell r="B1273" t="str">
            <v>MÁQUINA PARA SOLDA POR ELETROFUSÃO PARA TUBOS DE POLIETILENO DE ALTA DENSIDADE (PEAD) COM DIÂMETRO EXTERNO DE 20 A 1600 MM, POTÊNCIA DE 3500 W - MATERIAIS NA OPERAÇÃO. AF_10/2021</v>
          </cell>
          <cell r="D1273">
            <v>103162</v>
          </cell>
          <cell r="E1273">
            <v>2.5299999999999998</v>
          </cell>
        </row>
        <row r="1274">
          <cell r="A1274">
            <v>103168</v>
          </cell>
          <cell r="B1274" t="str">
            <v>MÁQUINA PARA SOLDA POR TERMOFUSÃO PARA TUBOS DE POLIETILENO DE ALTA DENSIDADE (PEAD) COM DIÂMETRO EXTERNO DE 90 A 315 MM, POTÊNCIA ENTRE 2500 E 5350 W - MATERIAIS NA OPERAÇÃO. AF_10/2021</v>
          </cell>
          <cell r="D1274">
            <v>103168</v>
          </cell>
          <cell r="E1274">
            <v>2.89</v>
          </cell>
        </row>
        <row r="1275">
          <cell r="A1275">
            <v>103174</v>
          </cell>
          <cell r="B1275" t="str">
            <v>MÁQUINA PARA SOLDA POR TERMOFUSÃO PARA TUBOS DE POLIETILENO DE ALTA DENSIDADE (PEAD) COM DIÂMETRO EXTERNO DE 315 A 630 MM, POTÊNCIA ENTRE 8000 E 12350 W - MATERIAIS NA OPERAÇÃO. AF_10/2021</v>
          </cell>
          <cell r="D1275">
            <v>103174</v>
          </cell>
          <cell r="E1275">
            <v>7.22</v>
          </cell>
        </row>
        <row r="1276">
          <cell r="A1276">
            <v>103180</v>
          </cell>
          <cell r="B1276" t="str">
            <v>MÁQUINA PARA SOLDA POR TERMOFUSÃO PARA TUBOS DE POLIETILENO DE ALTA DENSIDADE (PEAD) COM DIÂMETRO EXTERNO DE 710 A 1200 MM, POTÊNCIA ENTRE 16000 E 29500 W - MATERIAIS NA OPERAÇÃO. AF_10/2021</v>
          </cell>
          <cell r="D1276">
            <v>103180</v>
          </cell>
          <cell r="E1276">
            <v>16.61</v>
          </cell>
        </row>
        <row r="1277">
          <cell r="A1277">
            <v>103223</v>
          </cell>
          <cell r="B1277" t="str">
            <v>PERFURATRIZ PARA FURO DIRECIONAL HORIZONTAL (HDD) COM CAPACIDADE ATÉ 89 KN, POTÊNCIA 24,8 HP A 80 HP (INCLUSO FERRAMENTAS E LOCALIZADOR) - MATERIAIS NA OPERAÇÃO. AF_11/2021</v>
          </cell>
          <cell r="D1277">
            <v>103223</v>
          </cell>
          <cell r="E1277">
            <v>38.200000000000003</v>
          </cell>
        </row>
        <row r="1278">
          <cell r="A1278">
            <v>103229</v>
          </cell>
          <cell r="B1278" t="str">
            <v>PERFURATRIZ PARA FURO DIRECIONAL HORIZONTAL (HDD) COM CAPACIDADE DE 90 KN A 200 KN, POTÊNCIA 100 HP A 160 HP (INCLUSO FERRAMENTAS E LOCALIZADOR) - MATERIAIS NA OPERAÇÃO. AF_11/2021</v>
          </cell>
          <cell r="D1278">
            <v>103229</v>
          </cell>
          <cell r="E1278">
            <v>94.86</v>
          </cell>
        </row>
        <row r="1279">
          <cell r="A1279">
            <v>103235</v>
          </cell>
          <cell r="B1279" t="str">
            <v>PERFURATRIZ PARA FURO DIRECIONAL HORIZONTAL (HDD) COM CAPACIDADE DE 201 KN A 560 KN, POTÊNCIA 200 HP A 260 HP (INCLUSO FERRAMENTAS E LOCALIZADOR) - MATERIAIS NA OPERAÇÃO. AF_11/2021</v>
          </cell>
          <cell r="D1279">
            <v>103235</v>
          </cell>
          <cell r="E1279">
            <v>167.82</v>
          </cell>
        </row>
        <row r="1280">
          <cell r="A1280">
            <v>103241</v>
          </cell>
          <cell r="B1280" t="str">
            <v>MISTURADOR PARA PREPARO DE LAMA ESTABILIZANTE COM CAPACIDADE DE *4000* L, COM BOMBA CENTRÍFUGA 5,5 HP A 23,07 HP, PARA SISTEMA DE FURO DIRECIONAL - MATERIAIS NA OPERAÇÃO. AF_11/2021</v>
          </cell>
          <cell r="D1280">
            <v>103241</v>
          </cell>
          <cell r="E1280">
            <v>7.7</v>
          </cell>
        </row>
        <row r="1281">
          <cell r="A1281">
            <v>103660</v>
          </cell>
          <cell r="B1281" t="str">
            <v>VARREDEIRA DE GRAMA SINTÉTICA A GASOLINA, 2,4 CV, 4 TEMPOS - MATERIAIS NA OPERAÇÃO. AF_02/2022</v>
          </cell>
          <cell r="D1281">
            <v>103660</v>
          </cell>
          <cell r="E1281">
            <v>10.18</v>
          </cell>
        </row>
        <row r="1282">
          <cell r="A1282">
            <v>103666</v>
          </cell>
          <cell r="B1282" t="str">
            <v>BATE ESTACA PARA INSTALAÇÃO DE DEFENSAS METÁLICAS (GUARD RAIL) FIXO - MATERIAIS NA OPERAÇÃO. AF_02/2022</v>
          </cell>
          <cell r="D1282">
            <v>103666</v>
          </cell>
          <cell r="E1282">
            <v>101.19</v>
          </cell>
        </row>
        <row r="1283">
          <cell r="A1283">
            <v>103792</v>
          </cell>
          <cell r="B1283" t="str">
            <v>MINI GUINDASTE ARANHA SOBRE ESTEIRAS E LANCA TELESCÓPICA, CAPACIDADE MÁXIMA DE CARGA 3,0 TON, RAIO MÁXIMO DE TRABALHO 8,25 M, ALTURA DE LANÇA DO SOLO 9,2 M, 55 M DE CABO DE AÇO 8 MM, MOTOR ELÉTRICO 220/380 VOLTS TRIFÁSICO - MATERIAIS NA OPERAÇÃO. AF_03/2022</v>
          </cell>
          <cell r="D1283">
            <v>103792</v>
          </cell>
          <cell r="E1283">
            <v>0.23</v>
          </cell>
        </row>
        <row r="1284">
          <cell r="A1284">
            <v>92259</v>
          </cell>
          <cell r="B1284" t="str">
            <v>INSTALAÇÃO DE TESOURA (INTEIRA OU MEIA), BIAPOIADA, EM MADEIRA NÃO APARELHADA, PARA VÃOS MAIORES OU IGUAIS A 3,0 M E MENORES QUE 6,0 M, INCLUSO IÇAMENTO. AF_07/2019</v>
          </cell>
          <cell r="D1284">
            <v>92259</v>
          </cell>
          <cell r="E1284">
            <v>388.16</v>
          </cell>
        </row>
        <row r="1285">
          <cell r="A1285">
            <v>92260</v>
          </cell>
          <cell r="B1285" t="str">
            <v>INSTALAÇÃO DE TESOURA (INTEIRA OU MEIA), BIAPOIADA, EM MADEIRA NÃO APARELHADA, PARA VÃOS MAIORES OU IGUAIS A 6,0 M E MENORES QUE 8,0 M, INCLUSO IÇAMENTO. AF_07/2019</v>
          </cell>
          <cell r="D1285">
            <v>92260</v>
          </cell>
          <cell r="E1285">
            <v>435.39</v>
          </cell>
        </row>
        <row r="1286">
          <cell r="A1286">
            <v>92261</v>
          </cell>
          <cell r="B1286" t="str">
            <v>INSTALAÇÃO DE TESOURA (INTEIRA OU MEIA), BIAPOIADA, EM MADEIRA NÃO APARELHADA, PARA VÃOS MAIORES OU IGUAIS A 8,0 M E MENORES QUE 10,0 M, INCLUSO IÇAMENTO. AF_07/2019</v>
          </cell>
          <cell r="D1286">
            <v>92261</v>
          </cell>
          <cell r="E1286">
            <v>481.17</v>
          </cell>
        </row>
        <row r="1287">
          <cell r="A1287">
            <v>92262</v>
          </cell>
          <cell r="B1287" t="str">
            <v>INSTALAÇÃO DE TESOURA (INTEIRA OU MEIA), BIAPOIADA, EM MADEIRA NÃO APARELHADA, PARA VÃOS MAIORES OU IGUAIS A 10,0 M E MENORES QUE 12,0 M, INCLUSO IÇAMENTO. AF_07/2019</v>
          </cell>
          <cell r="D1287">
            <v>92262</v>
          </cell>
          <cell r="E1287">
            <v>554.89</v>
          </cell>
        </row>
        <row r="1288">
          <cell r="A1288">
            <v>92539</v>
          </cell>
          <cell r="B1288" t="str">
            <v>TRAMA DE MADEIRA COMPOSTA POR RIPAS, CAIBROS E TERÇAS PARA TELHADOS DE ATÉ 2 ÁGUAS PARA TELHA DE ENCAIXE DE CERÂMICA OU DE CONCRETO, INCLUSO TRANSPORTE VERTICAL. AF_07/2019</v>
          </cell>
          <cell r="D1288">
            <v>92539</v>
          </cell>
          <cell r="E1288">
            <v>64.11</v>
          </cell>
        </row>
        <row r="1289">
          <cell r="A1289">
            <v>92540</v>
          </cell>
          <cell r="B1289" t="str">
            <v>TRAMA DE MADEIRA COMPOSTA POR RIPAS, CAIBROS E TERÇAS PARA TELHADOS DE MAIS QUE 2 ÁGUAS PARA TELHA DE ENCAIXE DE CERÂMICA OU DE CONCRETO, INCLUSO TRANSPORTE VERTICAL. AF_07/2019</v>
          </cell>
          <cell r="D1289">
            <v>92540</v>
          </cell>
          <cell r="E1289">
            <v>71.23</v>
          </cell>
        </row>
        <row r="1290">
          <cell r="A1290">
            <v>92541</v>
          </cell>
          <cell r="B1290" t="str">
            <v>TRAMA DE MADEIRA COMPOSTA POR RIPAS, CAIBROS E TERÇAS PARA TELHADOS DE ATÉ 2 ÁGUAS PARA TELHA CERÂMICA CAPA-CANAL, INCLUSO TRANSPORTE VERTICAL. AF_07/2019</v>
          </cell>
          <cell r="D1290">
            <v>92541</v>
          </cell>
          <cell r="E1290">
            <v>69.180000000000007</v>
          </cell>
        </row>
        <row r="1291">
          <cell r="A1291">
            <v>92542</v>
          </cell>
          <cell r="B1291" t="str">
            <v>TRAMA DE MADEIRA COMPOSTA POR RIPAS, CAIBROS E TERÇAS PARA TELHADOS DE MAIS QUE 2 ÁGUAS PARA TELHA CERÂMICA CAPA-CANAL, INCLUSO TRANSPORTE VERTICAL. AF_07/2019</v>
          </cell>
          <cell r="D1291">
            <v>92542</v>
          </cell>
          <cell r="E1291">
            <v>83.29</v>
          </cell>
        </row>
        <row r="1292">
          <cell r="A1292">
            <v>92543</v>
          </cell>
          <cell r="B1292" t="str">
            <v>TRAMA DE MADEIRA COMPOSTA POR TERÇAS PARA TELHADOS DE ATÉ 2 ÁGUAS PARA TELHA ONDULADA DE FIBROCIMENTO, METÁLICA, PLÁSTICA OU TERMOACÚSTICA, INCLUSO TRANSPORTE VERTICAL. AF_07/2019</v>
          </cell>
          <cell r="D1292">
            <v>92543</v>
          </cell>
          <cell r="E1292">
            <v>19.37</v>
          </cell>
        </row>
        <row r="1293">
          <cell r="A1293">
            <v>92544</v>
          </cell>
          <cell r="B1293" t="str">
            <v>TRAMA DE MADEIRA COMPOSTA POR TERÇAS PARA TELHADOS DE ATÉ 2 ÁGUAS PARA TELHA ESTRUTURAL DE FIBROCIMENTO, INCLUSO TRANSPORTE VERTICAL. AF_07/2019</v>
          </cell>
          <cell r="D1293">
            <v>92544</v>
          </cell>
          <cell r="E1293">
            <v>15.39</v>
          </cell>
        </row>
        <row r="1294">
          <cell r="A1294">
            <v>92545</v>
          </cell>
          <cell r="B1294" t="str">
            <v>FABRICAÇÃO E INSTALAÇÃO DE TESOURA INTEIRA EM MADEIRA NÃO APARELHADA, VÃO DE 3 M, PARA TELHA CERÂMICA OU DE CONCRETO, INCLUSO IÇAMENTO. AF_07/2019</v>
          </cell>
          <cell r="D1294">
            <v>92545</v>
          </cell>
          <cell r="E1294">
            <v>838.82</v>
          </cell>
        </row>
        <row r="1295">
          <cell r="A1295">
            <v>92546</v>
          </cell>
          <cell r="B1295" t="str">
            <v>FABRICAÇÃO E INSTALAÇÃO DE TESOURA INTEIRA EM MADEIRA NÃO APARELHADA, VÃO DE 4 M, PARA TELHA CERÂMICA OU DE CONCRETO, INCLUSO IÇAMENTO. AF_07/2019</v>
          </cell>
          <cell r="D1295">
            <v>92546</v>
          </cell>
          <cell r="E1295">
            <v>1026.25</v>
          </cell>
        </row>
        <row r="1296">
          <cell r="A1296">
            <v>92547</v>
          </cell>
          <cell r="B1296" t="str">
            <v>FABRICAÇÃO E INSTALAÇÃO DE TESOURA INTEIRA EM MADEIRA NÃO APARELHADA, VÃO DE 5 M, PARA TELHA CERÂMICA OU DE CONCRETO, INCLUSO IÇAMENTO. AF_07/2019</v>
          </cell>
          <cell r="D1296">
            <v>92547</v>
          </cell>
          <cell r="E1296">
            <v>1089.3499999999999</v>
          </cell>
        </row>
        <row r="1297">
          <cell r="A1297">
            <v>92548</v>
          </cell>
          <cell r="B1297" t="str">
            <v>FABRICAÇÃO E INSTALAÇÃO DE TESOURA INTEIRA EM MADEIRA NÃO APARELHADA, VÃO DE 6 M, PARA TELHA CERÂMICA OU DE CONCRETO, INCLUSO IÇAMENTO. AF_07/2019</v>
          </cell>
          <cell r="D1297">
            <v>92548</v>
          </cell>
          <cell r="E1297">
            <v>1211.58</v>
          </cell>
        </row>
        <row r="1298">
          <cell r="A1298">
            <v>92549</v>
          </cell>
          <cell r="B1298" t="str">
            <v>FABRICAÇÃO E INSTALAÇÃO DE TESOURA INTEIRA EM MADEIRA NÃO APARELHADA, VÃO DE 7 M, PARA TELHA CERÂMICA OU DE CONCRETO, INCLUSO IÇAMENTO. AF_07/2019</v>
          </cell>
          <cell r="D1298">
            <v>92549</v>
          </cell>
          <cell r="E1298">
            <v>1502.42</v>
          </cell>
        </row>
        <row r="1299">
          <cell r="A1299">
            <v>92550</v>
          </cell>
          <cell r="B1299" t="str">
            <v>FABRICAÇÃO E INSTALAÇÃO DE TESOURA INTEIRA EM MADEIRA NÃO APARELHADA, VÃO DE 8 M, PARA TELHA CERÂMICA OU DE CONCRETO, INCLUSO IÇAMENTO. AF_07/2019</v>
          </cell>
          <cell r="D1299">
            <v>92550</v>
          </cell>
          <cell r="E1299">
            <v>1921.04</v>
          </cell>
        </row>
        <row r="1300">
          <cell r="A1300">
            <v>92551</v>
          </cell>
          <cell r="B1300" t="str">
            <v>FABRICAÇÃO E INSTALAÇÃO DE TESOURA INTEIRA EM MADEIRA NÃO APARELHADA, VÃO DE 9 M, PARA TELHA CERÂMICA OU DE CONCRETO, INCLUSO IÇAMENTO. AF_07/2019</v>
          </cell>
          <cell r="D1300">
            <v>92551</v>
          </cell>
          <cell r="E1300">
            <v>2001.74</v>
          </cell>
        </row>
        <row r="1301">
          <cell r="A1301">
            <v>92552</v>
          </cell>
          <cell r="B1301" t="str">
            <v>FABRICAÇÃO E INSTALAÇÃO DE TESOURA INTEIRA EM MADEIRA NÃO APARELHADA, VÃO DE 10 M, PARA TELHA CERÂMICA OU DE CONCRETO, INCLUSO IÇAMENTO. AF_07/2019</v>
          </cell>
          <cell r="D1301">
            <v>92552</v>
          </cell>
          <cell r="E1301">
            <v>2168.06</v>
          </cell>
        </row>
        <row r="1302">
          <cell r="A1302">
            <v>92553</v>
          </cell>
          <cell r="B1302" t="str">
            <v>FABRICAÇÃO E INSTALAÇÃO DE TESOURA INTEIRA EM MADEIRA NÃO APARELHADA, VÃO DE 11 M, PARA TELHA CERÂMICA OU DE CONCRETO, INCLUSO IÇAMENTO. AF_07/2019</v>
          </cell>
          <cell r="D1302">
            <v>92553</v>
          </cell>
          <cell r="E1302">
            <v>2469.44</v>
          </cell>
        </row>
        <row r="1303">
          <cell r="A1303">
            <v>92554</v>
          </cell>
          <cell r="B1303" t="str">
            <v>FABRICAÇÃO E INSTALAÇÃO DE TESOURA INTEIRA EM MADEIRA NÃO APARELHADA, VÃO DE 12 M, PARA TELHA CERÂMICA OU DE CONCRETO, INCLUSO IÇAMENTO. AF_07/2019</v>
          </cell>
          <cell r="D1303">
            <v>92554</v>
          </cell>
          <cell r="E1303">
            <v>2561.8200000000002</v>
          </cell>
        </row>
        <row r="1304">
          <cell r="A1304">
            <v>92555</v>
          </cell>
          <cell r="B1304" t="str">
            <v>FABRICAÇÃO E INSTALAÇÃO DE TESOURA INTEIRA EM MADEIRA NÃO APARELHADA, VÃO DE 3 M, PARA TELHA ONDULADA DE FIBROCIMENTO, METÁLICA, PLÁSTICA OU TERMOACÚSTICA, INCLUSO IÇAMENTO. AF_07/2019</v>
          </cell>
          <cell r="D1304">
            <v>92555</v>
          </cell>
          <cell r="E1304">
            <v>826.93</v>
          </cell>
        </row>
        <row r="1305">
          <cell r="A1305">
            <v>92556</v>
          </cell>
          <cell r="B1305" t="str">
            <v>FABRICAÇÃO E INSTALAÇÃO DE TESOURA INTEIRA EM MADEIRA NÃO APARELHADA, VÃO DE 4 M, PARA TELHA ONDULADA DE FIBROCIMENTO, METÁLICA, PLÁSTICA OU TERMOACÚSTICA, INCLUSO IÇAMENTO. AF_07/2019</v>
          </cell>
          <cell r="D1305">
            <v>92556</v>
          </cell>
          <cell r="E1305">
            <v>1005.41</v>
          </cell>
        </row>
        <row r="1306">
          <cell r="A1306">
            <v>92557</v>
          </cell>
          <cell r="B1306" t="str">
            <v>FABRICAÇÃO E INSTALAÇÃO DE TESOURA INTEIRA EM MADEIRA NÃO APARELHADA, VÃO DE 5 M, PARA TELHA ONDULADA DE FIBROCIMENTO, METÁLICA, PLÁSTICA OU TERMOACÚSTICA, INCLUSO IÇAMENTO. AF_07/2019</v>
          </cell>
          <cell r="D1306">
            <v>92557</v>
          </cell>
          <cell r="E1306">
            <v>1068.51</v>
          </cell>
        </row>
        <row r="1307">
          <cell r="A1307">
            <v>92558</v>
          </cell>
          <cell r="B1307" t="str">
            <v>FABRICAÇÃO E INSTALAÇÃO DE TESOURA INTEIRA EM MADEIRA NÃO APARELHADA, VÃO DE 6 M, PARA TELHA ONDULADA DE FIBROCIMENTO, METÁLICA, PLÁSTICA OU TERMOACÚSTICA, INCLUSO IÇAMENTO. AF_07/2019</v>
          </cell>
          <cell r="D1307">
            <v>92558</v>
          </cell>
          <cell r="E1307">
            <v>1199.68</v>
          </cell>
        </row>
        <row r="1308">
          <cell r="A1308">
            <v>92559</v>
          </cell>
          <cell r="B1308" t="str">
            <v>FABRICAÇÃO E INSTALAÇÃO DE TESOURA INTEIRA EM MADEIRA NÃO APARELHADA, VÃO DE 7 M, PARA TELHA ONDULADA DE FIBROCIMENTO, METÁLICA, PLÁSTICA OU TERMOACÚSTICA, INCLUSO IÇAMENTO. AF_07/2019</v>
          </cell>
          <cell r="D1308">
            <v>92559</v>
          </cell>
          <cell r="E1308">
            <v>1480.27</v>
          </cell>
        </row>
        <row r="1309">
          <cell r="A1309">
            <v>92560</v>
          </cell>
          <cell r="B1309" t="str">
            <v>FABRICAÇÃO E INSTALAÇÃO DE TESOURA INTEIRA EM MADEIRA NÃO APARELHADA, VÃO DE 8 M, PARA TELHA ONDULADA DE FIBROCIMENTO, METÁLICA, PLÁSTICA OU TERMOACÚSTICA, INCLUSO IÇAMENTO. AF_07/2019</v>
          </cell>
          <cell r="D1309">
            <v>92560</v>
          </cell>
          <cell r="E1309">
            <v>1890.87</v>
          </cell>
        </row>
        <row r="1310">
          <cell r="A1310">
            <v>92561</v>
          </cell>
          <cell r="B1310" t="str">
            <v>FABRICAÇÃO E INSTALAÇÃO DE TESOURA INTEIRA EM MADEIRA NÃO APARELHADA, VÃO DE 9 M, PARA TELHA ONDULADA DE FIBROCIMENTO, METÁLICA, PLÁSTICA OU TERMOACÚSTICA, INCLUSO IÇAMENTO. AF_07/2019</v>
          </cell>
          <cell r="D1310">
            <v>92561</v>
          </cell>
          <cell r="E1310">
            <v>1972.39</v>
          </cell>
        </row>
        <row r="1311">
          <cell r="A1311">
            <v>92562</v>
          </cell>
          <cell r="B1311" t="str">
            <v>FABRICAÇÃO E INSTALAÇÃO DE TESOURA INTEIRA EM MADEIRA NÃO APARELHADA, VÃO DE 10 M, PARA TELHA ONDULADA DE FIBROCIMENTO, METÁLICA, PLÁSTICA OU TERMOACÚSTICA, INCLUSO IÇAMENTO. AF_07/2019</v>
          </cell>
          <cell r="D1311">
            <v>92562</v>
          </cell>
          <cell r="E1311">
            <v>2117.87</v>
          </cell>
        </row>
        <row r="1312">
          <cell r="A1312">
            <v>92563</v>
          </cell>
          <cell r="B1312" t="str">
            <v>FABRICAÇÃO E INSTALAÇÃO DE TESOURA INTEIRA EM MADEIRA NÃO APARELHADA, VÃO DE 11 M, PARA TELHA ONDULADA DE FIBROCIMENTO, METÁLICA, PLÁSTICA OU TERMOACÚSTICA, INCLUSO IÇAMENTO. AF_07/2019</v>
          </cell>
          <cell r="D1312">
            <v>92563</v>
          </cell>
          <cell r="E1312">
            <v>2410.75</v>
          </cell>
        </row>
        <row r="1313">
          <cell r="A1313">
            <v>92564</v>
          </cell>
          <cell r="B1313" t="str">
            <v>FABRICAÇÃO E INSTALAÇÃO DE TESOURA INTEIRA EM MADEIRA NÃO APARELHADA, VÃO DE 12 M, PARA TELHA ONDULADA DE FIBROCIMENTO, METÁLICA, PLÁSTICA OU TERMOACÚSTICA, INCLUSO IÇAMENTO. AF_07/2019</v>
          </cell>
          <cell r="D1313">
            <v>92564</v>
          </cell>
          <cell r="E1313">
            <v>2489.9299999999998</v>
          </cell>
        </row>
        <row r="1314">
          <cell r="A1314">
            <v>92565</v>
          </cell>
          <cell r="B1314" t="str">
            <v>FABRICAÇÃO E INSTALAÇÃO DE ESTRUTURA PONTALETADA DE MADEIRA NÃO APARELHADA PARA TELHADOS COM ATÉ 2 ÁGUAS E PARA TELHA CERÂMICA OU DE CONCRETO, INCLUSO TRANSPORTE VERTICAL. AF_12/2015</v>
          </cell>
          <cell r="D1314">
            <v>92565</v>
          </cell>
          <cell r="E1314">
            <v>32.700000000000003</v>
          </cell>
        </row>
        <row r="1315">
          <cell r="A1315">
            <v>92566</v>
          </cell>
          <cell r="B1315" t="str">
            <v>FABRICAÇÃO E INSTALAÇÃO DE ESTRUTURA PONTALETADA DE MADEIRA NÃO APARELHADA PARA TELHADOS COM ATÉ 2 ÁGUAS E PARA TELHA ONDULADA DE FIBROCIMENTO, METÁLICA, PLÁSTICA OU TERMOACÚSTICA, INCLUSO TRANSPORTE VERTICAL. AF_12/2015</v>
          </cell>
          <cell r="D1315">
            <v>92566</v>
          </cell>
          <cell r="E1315">
            <v>20.32</v>
          </cell>
        </row>
        <row r="1316">
          <cell r="A1316">
            <v>92567</v>
          </cell>
          <cell r="B1316" t="str">
            <v>FABRICAÇÃO E INSTALAÇÃO DE ESTRUTURA PONTALETADA DE MADEIRA NÃO APARELHADA PARA TELHADOS COM MAIS QUE 2 ÁGUAS E PARA TELHA CERÂMICA OU DE CONCRETO, INCLUSO TRANSPORTE VERTICAL. AF_12/2015</v>
          </cell>
          <cell r="D1316">
            <v>92567</v>
          </cell>
          <cell r="E1316">
            <v>29.73</v>
          </cell>
        </row>
        <row r="1317">
          <cell r="A1317">
            <v>100379</v>
          </cell>
          <cell r="B1317" t="str">
            <v>FABRICAÇÃO E INSTALAÇÃO DE PONTALETES DE MADEIRA NÃO APARELHADA PARA TELHADOS COM ATÉ 2 ÁGUAS E COM TELHA CERÂMICA OU DE CONCRETO EM EDIFÍCIO RESIDENCIAL TÉRREO, INCLUSO TRANSPORTE VERTICAL. AF_07/2019</v>
          </cell>
          <cell r="D1317">
            <v>100379</v>
          </cell>
          <cell r="E1317">
            <v>32.700000000000003</v>
          </cell>
        </row>
        <row r="1318">
          <cell r="A1318">
            <v>100380</v>
          </cell>
          <cell r="B1318" t="str">
            <v>FABRICAÇÃO E INSTALAÇÃO DE PONTALETES DE MADEIRA NÃO APARELHADA PARA TELHADOS COM ATÉ 2 ÁGUAS E COM TELHA CERÂMICA OU DE CONCRETO EM EDIFÍCIO RESIDENCIAL DE MÚLTIPLOS PAVIMENTOS, INCLUSO TRANSPORTE VERTICAL. AF_07/2019</v>
          </cell>
          <cell r="D1318">
            <v>100380</v>
          </cell>
          <cell r="E1318">
            <v>42.42</v>
          </cell>
        </row>
        <row r="1319">
          <cell r="A1319">
            <v>100381</v>
          </cell>
          <cell r="B1319" t="str">
            <v>FABRICAÇÃO E INSTALAÇÃO DE PONTALETES DE MADEIRA NÃO APARELHADA PARA TELHADOS COM ATÉ 2 ÁGUAS E COM TELHA CERÂMICA OU DE CONCRETO EM EDIFÍCIO INSTITUCIONAL TÉRREO, INCLUSO TRANSPORTE VERTICAL. AF_07/2019</v>
          </cell>
          <cell r="D1319">
            <v>100381</v>
          </cell>
          <cell r="E1319">
            <v>46.85</v>
          </cell>
        </row>
        <row r="1320">
          <cell r="A1320">
            <v>100383</v>
          </cell>
          <cell r="B1320" t="str">
            <v>FABRICAÇÃO E INSTALAÇÃO DE PONTALETES DE MADEIRA NÃO APARELHADA PARA TELHADOS COM ATÉ 2 ÁGUAS E COM TELHA ONDULADA DE FIBROCIMENTO, ALUMÍNIO OU PLÁSTICA EM EDIFÍCIO RESIDENCIAL DE MÚLTIPLOS PAVIMENTOS, INCLUSO TRANSPORTE VERTICAL. AF_07/2019</v>
          </cell>
          <cell r="D1320">
            <v>100383</v>
          </cell>
          <cell r="E1320">
            <v>22.08</v>
          </cell>
        </row>
        <row r="1321">
          <cell r="A1321">
            <v>100384</v>
          </cell>
          <cell r="B1321" t="str">
            <v>FABRICAÇÃO E INSTALAÇÃO DE PONTALETES DE MADEIRA NÃO APARELHADA PARA TELHADOS COM ATÉ 2 ÁGUAS E COM TELHA ONDULADA DE FIBROCIMENTO, ALUMÍNIO OU PLÁSTICA EM EDIFÍCIO INSTITUCIONAL TÉRREO, INCLUSO TRANSPORTE VERTICAL. AF_07/2019</v>
          </cell>
          <cell r="D1321">
            <v>100384</v>
          </cell>
          <cell r="E1321">
            <v>22.88</v>
          </cell>
        </row>
        <row r="1322">
          <cell r="A1322">
            <v>100385</v>
          </cell>
          <cell r="B1322" t="str">
            <v>FABRICAÇÃO E INSTALAÇÃO DE PONTALETES DE MADEIRA NÃO APARELHADA PARA TELHADOS COM MAIS QUE 2 ÁGUAS E COM TELHA CERÂMICA OU DE CONCRETO EM EDIFÍCIO RESIDENCIAL TÉRREO, INCLUSO TRANSPORTE VERTICAL. AF_07/2019</v>
          </cell>
          <cell r="D1322">
            <v>100385</v>
          </cell>
          <cell r="E1322">
            <v>29.73</v>
          </cell>
        </row>
        <row r="1323">
          <cell r="A1323">
            <v>100386</v>
          </cell>
          <cell r="B1323" t="str">
            <v>FABRICAÇÃO E INSTALAÇÃO DE PONTALETES DE MADEIRA NÃO APARELHADA PARA TELHADOS COM MAIS QUE 2 ÁGUAS E COM TELHA CERÂMICA OU DE CONCRETO EM EDIFÍCIO RESIDENCIAL DE MÚLTIPLOS PAVIMENTOS. AF_07/2019</v>
          </cell>
          <cell r="D1323">
            <v>100386</v>
          </cell>
          <cell r="E1323">
            <v>37.58</v>
          </cell>
        </row>
        <row r="1324">
          <cell r="A1324">
            <v>100387</v>
          </cell>
          <cell r="B1324" t="str">
            <v>FABRICAÇÃO E INSTALAÇÃO DE PONTALETES DE MADEIRA NÃO APARELHADA PARA TELHADOS COM MAIS QUE 2 ÁGUAS E COM TELHA CERÂMICA OU DE CONCRETO EM EDIFÍCIO INSTITUCIONAL TÉRREO, INCLUSO TRANSPORTE VERTICAL. AF_07/2019</v>
          </cell>
          <cell r="D1324">
            <v>100387</v>
          </cell>
          <cell r="E1324">
            <v>45.21</v>
          </cell>
        </row>
        <row r="1325">
          <cell r="A1325">
            <v>100388</v>
          </cell>
          <cell r="B1325" t="str">
            <v>RETIRADA E RECOLOCAÇÃO DE RIPA EM TELHADOS DE ATÉ 2 ÁGUAS COM TELHA CERÂMICA OU DE CONCRETO DE ENCAIXE, INCLUSO TRANSPORTE VERTICAL. AF_07/2019</v>
          </cell>
          <cell r="D1325">
            <v>100388</v>
          </cell>
          <cell r="E1325">
            <v>15.48</v>
          </cell>
        </row>
        <row r="1326">
          <cell r="A1326">
            <v>100389</v>
          </cell>
          <cell r="B1326" t="str">
            <v>RETIRADA E RECOLOCAÇÃO DE CAIBRO EM TELHADOS DE ATÉ 2 ÁGUAS COM TELHA CERÂMICA OU DE CONCRETO DE ENCAIXE, INCLUSO TRANSPORTE VERTICAL. AF_07/2019</v>
          </cell>
          <cell r="D1326">
            <v>100389</v>
          </cell>
          <cell r="E1326">
            <v>13.83</v>
          </cell>
        </row>
        <row r="1327">
          <cell r="A1327">
            <v>100390</v>
          </cell>
          <cell r="B1327" t="str">
            <v>RETIRADA E RECOLOCAÇÃO DE RIPA EM TELHADOS DE MAIS DE 2 ÁGUAS COM TELHA CERÂMICA OU DE CONCRETO DE ENCAIXE, INCLUSO TRANSPORTE VERTICAL. AF_07/2019</v>
          </cell>
          <cell r="D1327">
            <v>100390</v>
          </cell>
          <cell r="E1327">
            <v>18.29</v>
          </cell>
        </row>
        <row r="1328">
          <cell r="A1328">
            <v>100391</v>
          </cell>
          <cell r="B1328" t="str">
            <v>RETIRADA E RECOLOCAÇÃO DE CAIBRO EM TELHADOS DE MAIS DE 2 ÁGUAS COM TELHA CERÂMICA OU DE CONCRETO DE ENCAIXE, INCLUSO TRANSPORTE VERTICAL. AF_07/2019</v>
          </cell>
          <cell r="D1328">
            <v>100391</v>
          </cell>
          <cell r="E1328">
            <v>15.77</v>
          </cell>
        </row>
        <row r="1329">
          <cell r="A1329">
            <v>100392</v>
          </cell>
          <cell r="B1329" t="str">
            <v>RETIRADA E RECOLOCAÇÃO DE RIPA EM TELHADOS DE ATÉ 2 ÁGUAS COM TELHA CERÂMICA CAPA-CANAL, INCLUSO TRANSPORTE VERTICAL. AF_07/2019</v>
          </cell>
          <cell r="D1329">
            <v>100392</v>
          </cell>
          <cell r="E1329">
            <v>12.27</v>
          </cell>
        </row>
        <row r="1330">
          <cell r="A1330">
            <v>100393</v>
          </cell>
          <cell r="B1330" t="str">
            <v>RETIRADA E RECOLOCAÇÃO DE CAIBRO EM TELHADOS DE ATÉ 2 ÁGUAS COM TELHA CERÂMICA CAPA-CANAL, INCLUSO TRANSPORTE VERTICAL. AF_07/2019</v>
          </cell>
          <cell r="D1330">
            <v>100393</v>
          </cell>
          <cell r="E1330">
            <v>15.89</v>
          </cell>
        </row>
        <row r="1331">
          <cell r="A1331">
            <v>100394</v>
          </cell>
          <cell r="B1331" t="str">
            <v>RETIRADA E RECOLOCAÇÃO DE RIPA EM TELHADOS DE MAIS DE 2 ÁGUAS COM TELHA CERÂMICA CAPA-CANAL, INCLUSO TRANSPORTE VERTICAL. AF_07/2019</v>
          </cell>
          <cell r="D1331">
            <v>100394</v>
          </cell>
          <cell r="E1331">
            <v>14.46</v>
          </cell>
        </row>
        <row r="1332">
          <cell r="A1332">
            <v>100395</v>
          </cell>
          <cell r="B1332" t="str">
            <v>RETIRADA E RECOLOCAÇÃO DE CAIBRO EM TELHADOS DE MAIS DE 2 ÁGUAS COM TELHA CERÂMICA CAPA-CANAL, INCLUSO TRANSPORTE VERTICAL. AF_07/2019</v>
          </cell>
          <cell r="D1332">
            <v>100395</v>
          </cell>
          <cell r="E1332">
            <v>18.7</v>
          </cell>
        </row>
        <row r="1333">
          <cell r="A1333">
            <v>94189</v>
          </cell>
          <cell r="B1333" t="str">
            <v>TELHAMENTO COM TELHA DE CONCRETO DE ENCAIXE, COM ATÉ 2 ÁGUAS, INCLUSO TRANSPORTE VERTICAL. AF_07/2019</v>
          </cell>
          <cell r="D1333">
            <v>94189</v>
          </cell>
          <cell r="E1333">
            <v>33.799999999999997</v>
          </cell>
        </row>
        <row r="1334">
          <cell r="A1334">
            <v>94192</v>
          </cell>
          <cell r="B1334" t="str">
            <v>TELHAMENTO COM TELHA DE CONCRETO DE ENCAIXE, COM MAIS DE 2 ÁGUAS, INCLUSO TRANSPORTE VERTICAL. AF_07/2019</v>
          </cell>
          <cell r="D1334">
            <v>94192</v>
          </cell>
          <cell r="E1334">
            <v>35.71</v>
          </cell>
        </row>
        <row r="1335">
          <cell r="A1335">
            <v>94195</v>
          </cell>
          <cell r="B1335" t="str">
            <v>TELHAMENTO COM TELHA CERÂMICA DE ENCAIXE, TIPO PORTUGUESA, COM ATÉ 2 ÁGUAS, INCLUSO TRANSPORTE VERTICAL. AF_07/2019</v>
          </cell>
          <cell r="D1335">
            <v>94195</v>
          </cell>
          <cell r="E1335">
            <v>42.37</v>
          </cell>
        </row>
        <row r="1336">
          <cell r="A1336">
            <v>94198</v>
          </cell>
          <cell r="B1336" t="str">
            <v>TELHAMENTO COM TELHA CERÂMICA DE ENCAIXE, TIPO PORTUGUESA, COM MAIS DE 2 ÁGUAS, INCLUSO TRANSPORTE VERTICAL. AF_07/2019</v>
          </cell>
          <cell r="D1336">
            <v>94198</v>
          </cell>
          <cell r="E1336">
            <v>44.91</v>
          </cell>
        </row>
        <row r="1337">
          <cell r="A1337">
            <v>94201</v>
          </cell>
          <cell r="B1337" t="str">
            <v>TELHAMENTO COM TELHA CERÂMICA CAPA-CANAL, TIPO COLONIAL, COM ATÉ 2 ÁGUAS, INCLUSO TRANSPORTE VERTICAL. AF_07/2019</v>
          </cell>
          <cell r="D1337">
            <v>94201</v>
          </cell>
          <cell r="E1337">
            <v>59.57</v>
          </cell>
        </row>
        <row r="1338">
          <cell r="A1338">
            <v>94204</v>
          </cell>
          <cell r="B1338" t="str">
            <v>TELHAMENTO COM TELHA CERÂMICA CAPA-CANAL, TIPO COLONIAL, COM MAIS DE 2 ÁGUAS, INCLUSO TRANSPORTE VERTICAL. AF_07/2019</v>
          </cell>
          <cell r="D1338">
            <v>94204</v>
          </cell>
          <cell r="E1338">
            <v>63.88</v>
          </cell>
        </row>
        <row r="1339">
          <cell r="A1339">
            <v>94224</v>
          </cell>
          <cell r="B1339" t="str">
            <v>EMBOÇAMENTO COM ARGAMASSA TRAÇO 1:2:9 (CIMENTO, CAL E AREIA). AF_07/2019</v>
          </cell>
          <cell r="D1339">
            <v>94224</v>
          </cell>
          <cell r="E1339">
            <v>19.62</v>
          </cell>
        </row>
        <row r="1340">
          <cell r="A1340">
            <v>94226</v>
          </cell>
          <cell r="B1340" t="str">
            <v>SUBCOBERTURA COM MANTA PLÁSTICA REVESTIDA POR PELÍCULA DE ALUMÍNO, INCLUSO TRANSPORTE VERTICAL. AF_07/2019</v>
          </cell>
          <cell r="D1340">
            <v>94226</v>
          </cell>
          <cell r="E1340">
            <v>18.28</v>
          </cell>
        </row>
        <row r="1341">
          <cell r="A1341">
            <v>94232</v>
          </cell>
          <cell r="B1341" t="str">
            <v>AMARRAÇÃO DE TELHAS CERÂMICAS OU DE CONCRETO. AF_07/2019</v>
          </cell>
          <cell r="D1341">
            <v>94232</v>
          </cell>
          <cell r="E1341">
            <v>2.12</v>
          </cell>
        </row>
        <row r="1342">
          <cell r="A1342">
            <v>94440</v>
          </cell>
          <cell r="B1342" t="str">
            <v>TELHAMENTO COM TELHA CERÂMICA DE ENCAIXE, TIPO FRANCESA, COM ATÉ 2 ÁGUAS, INCLUSO TRANSPORTE VERTICAL. AF_07/2019</v>
          </cell>
          <cell r="D1342">
            <v>94440</v>
          </cell>
          <cell r="E1342">
            <v>42.37</v>
          </cell>
        </row>
        <row r="1343">
          <cell r="A1343">
            <v>94441</v>
          </cell>
          <cell r="B1343" t="str">
            <v>TELHAMENTO COM TELHA CERÂMICA DE ENCAIXE, TIPO FRANCESA, COM MAIS DE 2 ÁGUAS, INCLUSO TRANSPORTE VERTICAL. AF_07/2019</v>
          </cell>
          <cell r="D1343">
            <v>94441</v>
          </cell>
          <cell r="E1343">
            <v>44.91</v>
          </cell>
        </row>
        <row r="1344">
          <cell r="A1344">
            <v>94442</v>
          </cell>
          <cell r="B1344" t="str">
            <v>TELHAMENTO COM TELHA CERÂMICA DE ENCAIXE, TIPO ROMANA, COM ATÉ 2 ÁGUAS, INCLUSO TRANSPORTE VERTICAL. AF_07/2019</v>
          </cell>
          <cell r="D1344">
            <v>94442</v>
          </cell>
          <cell r="E1344">
            <v>42.37</v>
          </cell>
        </row>
        <row r="1345">
          <cell r="A1345">
            <v>94443</v>
          </cell>
          <cell r="B1345" t="str">
            <v>TELHAMENTO COM TELHA CERÂMICA DE ENCAIXE, TIPO ROMANA, COM MAIS DE 2 ÁGUAS, INCLUSO TRANSPORTE VERTICAL. AF_07/2019</v>
          </cell>
          <cell r="D1345">
            <v>94443</v>
          </cell>
          <cell r="E1345">
            <v>44.91</v>
          </cell>
        </row>
        <row r="1346">
          <cell r="A1346">
            <v>94445</v>
          </cell>
          <cell r="B1346" t="str">
            <v>TELHAMENTO COM TELHA CERÂMICA CAPA-CANAL, TIPO PLAN, COM ATÉ 2 ÁGUAS, INCLUSO TRANSPORTE VERTICAL. AF_07/2019</v>
          </cell>
          <cell r="D1346">
            <v>94445</v>
          </cell>
          <cell r="E1346">
            <v>59.57</v>
          </cell>
        </row>
        <row r="1347">
          <cell r="A1347">
            <v>94446</v>
          </cell>
          <cell r="B1347" t="str">
            <v>TELHAMENTO COM TELHA CERÂMICA CAPA-CANAL, TIPO PLAN, COM MAIS DE 2 ÁGUAS, INCLUSO TRANSPORTE VERTICAL. AF_07/2019</v>
          </cell>
          <cell r="D1347">
            <v>94446</v>
          </cell>
          <cell r="E1347">
            <v>63.88</v>
          </cell>
        </row>
        <row r="1348">
          <cell r="A1348">
            <v>94447</v>
          </cell>
          <cell r="B1348" t="str">
            <v>TELHAMENTO COM TELHA CERÂMICA CAPA-CANAL, TIPO PAULISTA, COM ATÉ 2 ÁGUAS, INCLUSO TRANSPORTE VERTICAL. AF_07/2019</v>
          </cell>
          <cell r="D1348">
            <v>94447</v>
          </cell>
          <cell r="E1348">
            <v>59.57</v>
          </cell>
        </row>
        <row r="1349">
          <cell r="A1349">
            <v>94448</v>
          </cell>
          <cell r="B1349" t="str">
            <v>TELHAMENTO COM TELHA CERÂMICA CAPA-CANAL, TIPO PAULISTA, COM MAIS DE 2 ÁGUAS, INCLUSO TRANSPORTE VERTICAL. AF_07/2019</v>
          </cell>
          <cell r="D1349">
            <v>94448</v>
          </cell>
          <cell r="E1349">
            <v>63.88</v>
          </cell>
        </row>
        <row r="1350">
          <cell r="A1350">
            <v>94207</v>
          </cell>
          <cell r="B1350" t="str">
            <v>TELHAMENTO COM TELHA ONDULADA DE FIBROCIMENTO E = 6 MM, COM RECOBRIMENTO LATERAL DE 1/4 DE ONDA PARA TELHADO COM INCLINAÇÃO MAIOR QUE 10°, COM ATÉ 2 ÁGUAS, INCLUSO IÇAMENTO. AF_07/2019</v>
          </cell>
          <cell r="D1350">
            <v>94207</v>
          </cell>
          <cell r="E1350">
            <v>44.03</v>
          </cell>
        </row>
        <row r="1351">
          <cell r="A1351">
            <v>94210</v>
          </cell>
          <cell r="B1351" t="str">
            <v>TELHAMENTO COM TELHA ONDULADA DE FIBROCIMENTO E = 6 MM, COM RECOBRIMENTO LATERAL DE 1 1/4 DE ONDA PARA TELHADO COM INCLINAÇÃO MÁXIMA DE 10°, COM ATÉ 2 ÁGUAS, INCLUSO IÇAMENTO. AF_07/2019</v>
          </cell>
          <cell r="D1351">
            <v>94210</v>
          </cell>
          <cell r="E1351">
            <v>46.75</v>
          </cell>
        </row>
        <row r="1352">
          <cell r="A1352">
            <v>94218</v>
          </cell>
          <cell r="B1352" t="str">
            <v>TELHAMENTO COM TELHA ESTRUTURAL DE FIBROCIMENTO E= 8 MM, COM ATÉ 2 ÁGUAS, INCLUSO IÇAMENTO. AF_07/2019_P</v>
          </cell>
          <cell r="D1352">
            <v>94218</v>
          </cell>
          <cell r="E1352">
            <v>117.39</v>
          </cell>
        </row>
        <row r="1353">
          <cell r="A1353">
            <v>94213</v>
          </cell>
          <cell r="B1353" t="str">
            <v>TELHAMENTO COM TELHA DE AÇO/ALUMÍNIO E = 0,5 MM, COM ATÉ 2 ÁGUAS, INCLUSO IÇAMENTO. AF_07/2019</v>
          </cell>
          <cell r="D1353">
            <v>94213</v>
          </cell>
          <cell r="E1353">
            <v>75.83</v>
          </cell>
        </row>
        <row r="1354">
          <cell r="A1354">
            <v>94216</v>
          </cell>
          <cell r="B1354" t="str">
            <v>TELHAMENTO COM TELHA METÁLICA TERMOACÚSTICA E = 30 MM, COM ATÉ 2 ÁGUAS, INCLUSO IÇAMENTO. AF_07/2019</v>
          </cell>
          <cell r="D1354">
            <v>94216</v>
          </cell>
          <cell r="E1354">
            <v>224.64</v>
          </cell>
        </row>
        <row r="1355">
          <cell r="A1355">
            <v>94219</v>
          </cell>
          <cell r="B1355" t="str">
            <v>CUMEEIRA E ESPIGÃO PARA TELHA CERÂMICA EMBOÇADA COM ARGAMASSA TRAÇO 1:2:9 (CIMENTO, CAL E AREIA), PARA TELHADOS COM MAIS DE 2 ÁGUAS, INCLUSO TRANSPORTE VERTICAL. AF_07/2019</v>
          </cell>
          <cell r="D1355">
            <v>94219</v>
          </cell>
          <cell r="E1355">
            <v>30.89</v>
          </cell>
        </row>
        <row r="1356">
          <cell r="A1356">
            <v>94220</v>
          </cell>
          <cell r="B1356" t="str">
            <v>CUMEEIRA E ESPIGÃO PARA TELHA DE CONCRETO EMBOÇADA COM ARGAMASSA TRAÇO 1:2:9 (CIMENTO, CAL E AREIA), PARA TELHADOS COM MAIS DE 2 ÁGUAS, INCLUSO TRANSPORTE VERTICAL. AF_07/2019</v>
          </cell>
          <cell r="D1356">
            <v>94220</v>
          </cell>
          <cell r="E1356">
            <v>45.26</v>
          </cell>
        </row>
        <row r="1357">
          <cell r="A1357">
            <v>94221</v>
          </cell>
          <cell r="B1357" t="str">
            <v>CUMEEIRA PARA TELHA CERÂMICA EMBOÇADA COM ARGAMASSA TRAÇO 1:2:9 (CIMENTO, CAL E AREIA) PARA TELHADOS COM ATÉ 2 ÁGUAS, INCLUSO TRANSPORTE VERTICAL. AF_07/2019</v>
          </cell>
          <cell r="D1357">
            <v>94221</v>
          </cell>
          <cell r="E1357">
            <v>25.87</v>
          </cell>
        </row>
        <row r="1358">
          <cell r="A1358">
            <v>94222</v>
          </cell>
          <cell r="B1358" t="str">
            <v>CUMEEIRA PARA TELHA DE CONCRETO EMBOÇADA COM ARGAMASSA TRAÇO 1:2:9 (CIMENTO, CAL E AREIA) PARA TELHADOS COM ATÉ 2 ÁGUAS, INCLUSO TRANSPORTE VERTICAL. AF_07/2019</v>
          </cell>
          <cell r="D1358">
            <v>94222</v>
          </cell>
          <cell r="E1358">
            <v>40.24</v>
          </cell>
        </row>
        <row r="1359">
          <cell r="A1359">
            <v>94223</v>
          </cell>
          <cell r="B1359" t="str">
            <v>CUMEEIRA PARA TELHA DE FIBROCIMENTO ONDULADA E = 6 MM, INCLUSO ACESSÓRIOS DE FIXAÇÃO E IÇAMENTO. AF_07/2019</v>
          </cell>
          <cell r="D1359">
            <v>94223</v>
          </cell>
          <cell r="E1359">
            <v>76.64</v>
          </cell>
        </row>
        <row r="1360">
          <cell r="A1360">
            <v>94451</v>
          </cell>
          <cell r="B1360" t="str">
            <v>CUMEEIRA PARA TELHA DE FIBROCIMENTO ESTRUTURAL E = 6 MM, INCLUSO ACESSÓRIOS DE FIXAÇÃO E IÇAMENTO. AF_07/2019</v>
          </cell>
          <cell r="D1360">
            <v>94451</v>
          </cell>
          <cell r="E1360">
            <v>85.85</v>
          </cell>
        </row>
        <row r="1361">
          <cell r="A1361">
            <v>100325</v>
          </cell>
          <cell r="B1361" t="str">
            <v>CUMEEIRA SHED PARA TELHA ONDULADA DE FIBROCIMENTO, E = 6 MM, INCLUSO ACESSÓRIOS DE FIXAÇÃO E IÇAMENTO. AF_07/2019</v>
          </cell>
          <cell r="D1361">
            <v>100325</v>
          </cell>
          <cell r="E1361">
            <v>83.55</v>
          </cell>
        </row>
        <row r="1362">
          <cell r="A1362">
            <v>100327</v>
          </cell>
          <cell r="B1362" t="str">
            <v>RUFO EXTERNO/INTERNO EM CHAPA DE AÇO GALVANIZADO NÚMERO 26, CORTE DE 33 CM, INCLUSO IÇAMENTO. AF_07/2019</v>
          </cell>
          <cell r="D1362">
            <v>100327</v>
          </cell>
          <cell r="E1362">
            <v>64.55</v>
          </cell>
        </row>
        <row r="1363">
          <cell r="A1363">
            <v>100328</v>
          </cell>
          <cell r="B1363" t="str">
            <v>RETIRADA E RECOLOCAÇÃO DE  TELHA CERÂMICA DE ENCAIXE, COM ATÉ DUAS ÁGUAS, INCLUSO IÇAMENTO. AF_07/2019</v>
          </cell>
          <cell r="D1363">
            <v>100328</v>
          </cell>
          <cell r="E1363">
            <v>13.43</v>
          </cell>
        </row>
        <row r="1364">
          <cell r="A1364">
            <v>100329</v>
          </cell>
          <cell r="B1364" t="str">
            <v>RETIRADA E RECOLOCAÇÃO DE  TELHA CERÂMICA DE ENCAIXE, COM MAIS DE DUAS ÁGUAS, INCLUSO IÇAMENTO. AF_07/2019</v>
          </cell>
          <cell r="D1364">
            <v>100329</v>
          </cell>
          <cell r="E1364">
            <v>15.96</v>
          </cell>
        </row>
        <row r="1365">
          <cell r="A1365">
            <v>100330</v>
          </cell>
          <cell r="B1365" t="str">
            <v>RETIRADA E RECOLOCAÇÃO DE  TELHA CERÂMICA CAPA-CANAL, COM ATÉ DUAS ÁGUAS, INCLUSO IÇAMENTO. AF_07/2019</v>
          </cell>
          <cell r="D1365">
            <v>100330</v>
          </cell>
          <cell r="E1365">
            <v>18.23</v>
          </cell>
        </row>
        <row r="1366">
          <cell r="A1366">
            <v>100331</v>
          </cell>
          <cell r="B1366" t="str">
            <v>RETIRADA E RECOLOCAÇÃO DE  TELHA CERÂMICA CAPA-CANAL, COM MAIS DE DUAS ÁGUAS, INCLUSO IÇAMENTO. AF_07/2019</v>
          </cell>
          <cell r="D1366">
            <v>100331</v>
          </cell>
          <cell r="E1366">
            <v>22.58</v>
          </cell>
        </row>
        <row r="1367">
          <cell r="A1367">
            <v>100434</v>
          </cell>
          <cell r="B1367" t="str">
            <v>CALHA DE BEIRAL, SEMICIRCULAR DE PVC, DIAMETRO 125 MM, INCLUINDO CABECEIRAS, EMENDAS, BOCAIS, SUPORTES E VEDAÇÕES, EXCLUINDO CONDUTORES, INCLUSO TRANSPORTE VERTICAL. AF_07/2019</v>
          </cell>
          <cell r="D1367">
            <v>100434</v>
          </cell>
          <cell r="E1367">
            <v>69.38</v>
          </cell>
        </row>
        <row r="1368">
          <cell r="A1368">
            <v>100435</v>
          </cell>
          <cell r="B1368" t="str">
            <v>RUFO EM FIBROCIMENTO PARA TELHA ONDULADA E = 6 MM, ABA DE 26 CM, INCLUSO TRANSPORTE VERTICAL, EXCETO CONTRARRUFO. AF_07/2019</v>
          </cell>
          <cell r="D1368">
            <v>100435</v>
          </cell>
          <cell r="E1368">
            <v>59.2</v>
          </cell>
        </row>
        <row r="1369">
          <cell r="A1369">
            <v>94227</v>
          </cell>
          <cell r="B1369" t="str">
            <v>CALHA EM CHAPA DE AÇO GALVANIZADO NÚMERO 24, DESENVOLVIMENTO DE 33 CM, INCLUSO TRANSPORTE VERTICAL. AF_07/2019</v>
          </cell>
          <cell r="D1369">
            <v>94227</v>
          </cell>
          <cell r="E1369">
            <v>74.489999999999995</v>
          </cell>
        </row>
        <row r="1370">
          <cell r="A1370">
            <v>94228</v>
          </cell>
          <cell r="B1370" t="str">
            <v>CALHA EM CHAPA DE AÇO GALVANIZADO NÚMERO 24, DESENVOLVIMENTO DE 50 CM, INCLUSO TRANSPORTE VERTICAL. AF_07/2019</v>
          </cell>
          <cell r="D1370">
            <v>94228</v>
          </cell>
          <cell r="E1370">
            <v>99.83</v>
          </cell>
        </row>
        <row r="1371">
          <cell r="A1371">
            <v>94229</v>
          </cell>
          <cell r="B1371" t="str">
            <v>CALHA EM CHAPA DE AÇO GALVANIZADO NÚMERO 24, DESENVOLVIMENTO DE 100 CM, INCLUSO TRANSPORTE VERTICAL. AF_07/2019</v>
          </cell>
          <cell r="D1371">
            <v>94229</v>
          </cell>
          <cell r="E1371">
            <v>193.96</v>
          </cell>
        </row>
        <row r="1372">
          <cell r="A1372">
            <v>94231</v>
          </cell>
          <cell r="B1372" t="str">
            <v>RUFO EM CHAPA DE AÇO GALVANIZADO NÚMERO 24, CORTE DE 25 CM, INCLUSO TRANSPORTE VERTICAL. AF_07/2019</v>
          </cell>
          <cell r="D1372">
            <v>94231</v>
          </cell>
          <cell r="E1372">
            <v>58.08</v>
          </cell>
        </row>
        <row r="1373">
          <cell r="A1373">
            <v>94449</v>
          </cell>
          <cell r="B1373" t="str">
            <v>TELHAMENTO COM TELHA ONDULADA DE FIBRA DE VIDRO E = 0,6 MM, PARA TELHADO COM INCLINAÇÃO MAIOR QUE 10°, COM ATÉ 2 ÁGUAS, INCLUSO IÇAMENTO. AF_07/2019</v>
          </cell>
          <cell r="D1373">
            <v>94449</v>
          </cell>
          <cell r="E1373">
            <v>54.95</v>
          </cell>
        </row>
        <row r="1374">
          <cell r="A1374">
            <v>92255</v>
          </cell>
          <cell r="B1374" t="str">
            <v>INSTALAÇÃO DE TESOURA (INTEIRA OU MEIA), EM AÇO, PARA VÃOS MAIORES OU IGUAIS A 3,0 M E MENORES QUE 6,0 M, INCLUSO IÇAMENTO. AF_07/2019</v>
          </cell>
          <cell r="D1374">
            <v>92255</v>
          </cell>
          <cell r="E1374">
            <v>142.04</v>
          </cell>
        </row>
        <row r="1375">
          <cell r="A1375">
            <v>92256</v>
          </cell>
          <cell r="B1375" t="str">
            <v>INSTALAÇÃO DE TESOURA (INTEIRA OU MEIA), EM AÇO, PARA VÃOS MAIORES OU IGUAIS A 6,0 M E MENORES QUE 8,0 M, INCLUSO IÇAMENTO. AF_07/2019</v>
          </cell>
          <cell r="D1375">
            <v>92256</v>
          </cell>
          <cell r="E1375">
            <v>169.04</v>
          </cell>
        </row>
        <row r="1376">
          <cell r="A1376">
            <v>92257</v>
          </cell>
          <cell r="B1376" t="str">
            <v>INSTALAÇÃO DE TESOURA (INTEIRA OU MEIA), EM AÇO, PARA VÃOS MAIORES OU IGUAIS A 8,0 M E MENORES QUE 10,0 M, INCLUSO IÇAMENTO. AF_07/2019</v>
          </cell>
          <cell r="D1376">
            <v>92257</v>
          </cell>
          <cell r="E1376">
            <v>195.87</v>
          </cell>
        </row>
        <row r="1377">
          <cell r="A1377">
            <v>92258</v>
          </cell>
          <cell r="B1377" t="str">
            <v>INSTALAÇÃO DE TESOURA (INTEIRA OU MEIA), EM AÇO, PARA VÃOS MAIORES OU IGUAIS A 10,0 M E MENORES QUE 12,0 M, INCLUSO IÇAMENTO. AF_07/2019</v>
          </cell>
          <cell r="D1377">
            <v>92258</v>
          </cell>
          <cell r="E1377">
            <v>239</v>
          </cell>
        </row>
        <row r="1378">
          <cell r="A1378">
            <v>92568</v>
          </cell>
          <cell r="B1378" t="str">
            <v>TRAMA DE AÇO COMPOSTA POR RIPAS, CAIBROS E TERÇAS PARA TELHADOS DE ATÉ 2 ÁGUAS PARA TELHA DE ENCAIXE DE CERÂMICA OU DE CONCRETO, INCLUSO TRANSPORTE VERTICAL. AF_07/2019</v>
          </cell>
          <cell r="D1378">
            <v>92568</v>
          </cell>
          <cell r="E1378">
            <v>149.82</v>
          </cell>
        </row>
        <row r="1379">
          <cell r="A1379">
            <v>92569</v>
          </cell>
          <cell r="B1379" t="str">
            <v>TRAMA DE AÇO COMPOSTA POR RIPAS E CAIBROS PARA TELHADOS DE ATÉ 2 ÁGUAS PARA TELHA DE ENCAIXE DE CERÂMICA OU DE CONCRETO, INCLUSO TRANSPORTE VERTICAL. AF_07/2019</v>
          </cell>
          <cell r="D1379">
            <v>92569</v>
          </cell>
          <cell r="E1379">
            <v>84.07</v>
          </cell>
        </row>
        <row r="1380">
          <cell r="A1380">
            <v>92570</v>
          </cell>
          <cell r="B1380" t="str">
            <v>TRAMA DE AÇO COMPOSTA POR RIPAS PARA TELHADOS DE ATÉ 2 ÁGUAS PARA TELHA DE ENCAIXE DE CERÂMICA OU DE CONCRETO, INCLUSO TRANSPORTE VERTICAL. AF_07/2019</v>
          </cell>
          <cell r="D1380">
            <v>92570</v>
          </cell>
          <cell r="E1380">
            <v>53.54</v>
          </cell>
        </row>
        <row r="1381">
          <cell r="A1381">
            <v>92571</v>
          </cell>
          <cell r="B1381" t="str">
            <v>TRAMA DE AÇO COMPOSTA POR RIPAS, CAIBROS E TERÇAS PARA TELHADOS DE MAIS DE 2 ÁGUAS PARA TELHA DE ENCAIXE DE CERÂMICA OU DE CONCRETO, INCLUSO TRANSPORTE VERTICAL. AF_07/2019</v>
          </cell>
          <cell r="D1381">
            <v>92571</v>
          </cell>
          <cell r="E1381">
            <v>155.68</v>
          </cell>
        </row>
        <row r="1382">
          <cell r="A1382">
            <v>92572</v>
          </cell>
          <cell r="B1382" t="str">
            <v>TRAMA DE AÇO COMPOSTA POR RIPAS E CAIBROS PARA TELHADOS DE MAIS DE 2 ÁGUAS PARA TELHA DE ENCAIXE DE CERÂMICA OU DE CONCRETO, INCLUSO TRANSPORTE VERTICAL. AF_07/2019</v>
          </cell>
          <cell r="D1382">
            <v>92572</v>
          </cell>
          <cell r="E1382">
            <v>94.14</v>
          </cell>
        </row>
        <row r="1383">
          <cell r="A1383">
            <v>92573</v>
          </cell>
          <cell r="B1383" t="str">
            <v>TRAMA DE AÇO COMPOSTA POR RIPAS PARA TELHADOS DE MAIS DE 2 ÁGUAS PARA TELHA DE ENCAIXE DE CERÂMICA OU DE CONCRETO, INCLUSO TRANSPORTE VERTICAL, INCLUSO TRANSPORTE VERTICAL. AF_07/2019</v>
          </cell>
          <cell r="D1383">
            <v>92573</v>
          </cell>
          <cell r="E1383">
            <v>55.94</v>
          </cell>
        </row>
        <row r="1384">
          <cell r="A1384">
            <v>92574</v>
          </cell>
          <cell r="B1384" t="str">
            <v>TRAMA DE AÇO COMPOSTA POR RIPAS, CAIBROS E TERÇAS PARA TELHADOS DE ATÉ 2 ÁGUAS PARA TELHA CERÂMICA CAPA-CANAL, INCLUSO TRANSPORTE VERTICAL. AF_07/2019</v>
          </cell>
          <cell r="D1384">
            <v>92574</v>
          </cell>
          <cell r="E1384">
            <v>151.78</v>
          </cell>
        </row>
        <row r="1385">
          <cell r="A1385">
            <v>92575</v>
          </cell>
          <cell r="B1385" t="str">
            <v>TRAMA DE AÇO COMPOSTA POR RIPAS E CAIBROS PARA TELHADOS DE ATÉ 2 ÁGUAS PARA TELHA CERÂMICA CAPA-CANAL, INCLUSO TRANSPORTE VERTICAL. AF_07/2019</v>
          </cell>
          <cell r="D1385">
            <v>92575</v>
          </cell>
          <cell r="E1385">
            <v>76.709999999999994</v>
          </cell>
        </row>
        <row r="1386">
          <cell r="A1386">
            <v>92576</v>
          </cell>
          <cell r="B1386" t="str">
            <v>TRAMA DE AÇO COMPOSTA POR RIPAS PARA TELHADOS DE ATÉ 2 ÁGUAS PARA TELHA CERÂMICA CAPA-CANAL, INCLUSO TRANSPORTE VERTICAL. AF_07/2019</v>
          </cell>
          <cell r="D1386">
            <v>92576</v>
          </cell>
          <cell r="E1386">
            <v>42.23</v>
          </cell>
        </row>
        <row r="1387">
          <cell r="A1387">
            <v>92577</v>
          </cell>
          <cell r="B1387" t="str">
            <v>TRAMA DE AÇO COMPOSTA POR RIPAS, CAIBROS E TERÇAS PARA TELHADOS DE MAIS DE 2 ÁGUAS PARA TELHA CERÂMICA CAPA-CANAL, INCLUSO TRANSPORTE VERTICAL. AF_07/2019</v>
          </cell>
          <cell r="D1387">
            <v>92577</v>
          </cell>
          <cell r="E1387">
            <v>158.25</v>
          </cell>
        </row>
        <row r="1388">
          <cell r="A1388">
            <v>92578</v>
          </cell>
          <cell r="B1388" t="str">
            <v>TRAMA DE AÇO COMPOSTA POR RIPAS E CAIBROS PARA TELHADOS DE MAIS DE 2 ÁGUAS PARA TELHA CERÂMICA CAPA-CANAL, INCLUSO TRANSPORTE VERTICAL. AF_07/2019</v>
          </cell>
          <cell r="D1388">
            <v>92578</v>
          </cell>
          <cell r="E1388">
            <v>80.260000000000005</v>
          </cell>
        </row>
        <row r="1389">
          <cell r="A1389">
            <v>92579</v>
          </cell>
          <cell r="B1389" t="str">
            <v>TRAMA DE AÇO COMPOSTA POR RIPAS PARA TELHADOS DE MAIS DE 2 ÁGUAS PARA TELHA CERÂMICA CAPA-CANAL, INCLUSO TRANSPORTE VERTICAL. AF_07/2019</v>
          </cell>
          <cell r="D1389">
            <v>92579</v>
          </cell>
          <cell r="E1389">
            <v>44.14</v>
          </cell>
        </row>
        <row r="1390">
          <cell r="A1390">
            <v>92580</v>
          </cell>
          <cell r="B1390" t="str">
            <v>TRAMA DE AÇO COMPOSTA POR TERÇAS PARA TELHADOS DE ATÉ 2 ÁGUAS PARA TELHA ONDULADA DE FIBROCIMENTO, METÁLICA, PLÁSTICA OU TERMOACÚSTICA, INCLUSO TRANSPORTE VERTICAL. AF_07/2019</v>
          </cell>
          <cell r="D1390">
            <v>92580</v>
          </cell>
          <cell r="E1390">
            <v>54.39</v>
          </cell>
        </row>
        <row r="1391">
          <cell r="A1391">
            <v>92581</v>
          </cell>
          <cell r="B1391" t="str">
            <v>TRAMA DE AÇO COMPOSTA POR TERÇAS PARA TELHADOS DE ATÉ 2 ÁGUAS PARA TELHA ESTRUTURAL DE FIBROCIMENTO, INCLUSO TRANSPORTE VERTICAL. AF_07/2019</v>
          </cell>
          <cell r="D1391">
            <v>92581</v>
          </cell>
          <cell r="E1391">
            <v>57.28</v>
          </cell>
        </row>
        <row r="1392">
          <cell r="A1392">
            <v>92582</v>
          </cell>
          <cell r="B1392" t="str">
            <v>FABRICAÇÃO E INSTALAÇÃO DE TESOURA INTEIRA EM AÇO, VÃO DE 3 M, PARA TELHA CERÂMICA OU DE CONCRETO, INCLUSO IÇAMENTO. AF_12/2015</v>
          </cell>
          <cell r="D1392">
            <v>92582</v>
          </cell>
          <cell r="E1392">
            <v>751.48</v>
          </cell>
        </row>
        <row r="1393">
          <cell r="A1393">
            <v>92584</v>
          </cell>
          <cell r="B1393" t="str">
            <v>FABRICAÇÃO E INSTALAÇÃO DE TESOURA INTEIRA EM AÇO, VÃO DE 4 M, PARA TELHA CERÂMICA OU DE CONCRETO, INCLUSO IÇAMENTO. AF_12/2015</v>
          </cell>
          <cell r="D1393">
            <v>92584</v>
          </cell>
          <cell r="E1393">
            <v>899.98</v>
          </cell>
        </row>
        <row r="1394">
          <cell r="A1394">
            <v>92586</v>
          </cell>
          <cell r="B1394" t="str">
            <v>FABRICAÇÃO E INSTALAÇÃO DE TESOURA INTEIRA EM AÇO, VÃO DE 5 M, PARA TELHA CERÂMICA OU DE CONCRETO, INCLUSO IÇAMENTO. AF_12/2015</v>
          </cell>
          <cell r="D1394">
            <v>92586</v>
          </cell>
          <cell r="E1394">
            <v>1048.48</v>
          </cell>
        </row>
        <row r="1395">
          <cell r="A1395">
            <v>92588</v>
          </cell>
          <cell r="B1395" t="str">
            <v>FABRICAÇÃO E INSTALAÇÃO DE TESOURA INTEIRA EM AÇO, VÃO DE 6 M, PARA TELHA CERÂMICA OU DE CONCRETO, INCLUSO IÇAMENTO. AF_12/2015</v>
          </cell>
          <cell r="D1395">
            <v>92588</v>
          </cell>
          <cell r="E1395">
            <v>1316.18</v>
          </cell>
        </row>
        <row r="1396">
          <cell r="A1396">
            <v>92590</v>
          </cell>
          <cell r="B1396" t="str">
            <v>FABRICAÇÃO E INSTALAÇÃO DE TESOURA INTEIRA EM AÇO, VÃO DE 7 M, PARA TELHA CERÂMICA OU DE CONCRETO, INCLUSO IÇAMENTO. AF_12/2015</v>
          </cell>
          <cell r="D1396">
            <v>92590</v>
          </cell>
          <cell r="E1396">
            <v>1464.68</v>
          </cell>
        </row>
        <row r="1397">
          <cell r="A1397">
            <v>92592</v>
          </cell>
          <cell r="B1397" t="str">
            <v>FABRICAÇÃO E INSTALAÇÃO DE TESOURA INTEIRA EM AÇO, VÃO DE 8 M, PARA TELHA CERÂMICA OU DE CONCRETO, INCLUSO IÇAMENTO. AF_12/2015</v>
          </cell>
          <cell r="D1397">
            <v>92592</v>
          </cell>
          <cell r="E1397">
            <v>1640.01</v>
          </cell>
        </row>
        <row r="1398">
          <cell r="A1398">
            <v>92593</v>
          </cell>
          <cell r="B1398" t="str">
            <v>(COMPOSIÇÃO REPRESENTATIVA) FABRICAÇÃO E INSTALAÇÃO DE TESOURA INTEIRA EM AÇO, PARA VÃOS DE 3 A 12 M E PARA QUALQUER TIPO DE TELHA, INCLUSO IÇAMENTO. AF_12/2015</v>
          </cell>
          <cell r="D1398">
            <v>92593</v>
          </cell>
          <cell r="E1398">
            <v>12.45</v>
          </cell>
        </row>
        <row r="1399">
          <cell r="A1399">
            <v>92594</v>
          </cell>
          <cell r="B1399" t="str">
            <v>FABRICAÇÃO E INSTALAÇÃO DE TESOURA INTEIRA EM AÇO, VÃO DE 9 M, PARA TELHA CERÂMICA OU DE CONCRETO, INCLUSO IÇAMENTO. AF_12/2015</v>
          </cell>
          <cell r="D1399">
            <v>92594</v>
          </cell>
          <cell r="E1399">
            <v>1918.3</v>
          </cell>
        </row>
        <row r="1400">
          <cell r="A1400">
            <v>92596</v>
          </cell>
          <cell r="B1400" t="str">
            <v>FABRICAÇÃO E INSTALAÇÃO DE TESOURA INTEIRA EM AÇO, VÃO DE 10 M, PARA TELHA CERÂMICA OU DE CONCRETO, INCLUSO IÇAMENTO. AF_12/2015</v>
          </cell>
          <cell r="D1400">
            <v>92596</v>
          </cell>
          <cell r="E1400">
            <v>2116.3000000000002</v>
          </cell>
        </row>
        <row r="1401">
          <cell r="A1401">
            <v>92598</v>
          </cell>
          <cell r="B1401" t="str">
            <v>FABRICAÇÃO E INSTALAÇÃO DE TESOURA INTEIRA EM AÇO, VÃO DE 11 M, PARA TELHA CERÂMICA OU DE CONCRETO, INCLUSO IÇAMENTO. AF_12/2015</v>
          </cell>
          <cell r="D1401">
            <v>92598</v>
          </cell>
          <cell r="E1401">
            <v>2264.79</v>
          </cell>
        </row>
        <row r="1402">
          <cell r="A1402">
            <v>92600</v>
          </cell>
          <cell r="B1402" t="str">
            <v>FABRICAÇÃO E INSTALAÇÃO DE TESOURA INTEIRA EM AÇO, VÃO DE 12 M, PARA TELHA CERÂMICA OU DE CONCRETO, INCLUSO IÇAMENTO. AF_12/2015</v>
          </cell>
          <cell r="D1402">
            <v>92600</v>
          </cell>
          <cell r="E1402">
            <v>2450.88</v>
          </cell>
        </row>
        <row r="1403">
          <cell r="A1403">
            <v>92602</v>
          </cell>
          <cell r="B1403" t="str">
            <v>FABRICAÇÃO E INSTALAÇÃO DE TESOURA INTEIRA EM AÇO, VÃO DE 3 M, PARA TELHA ONDULADA DE FIBROCIMENTO, METÁLICA, PLÁSTICA OU TERMOACÚSTICA, INCLUSO IÇAMENTO.. AF_12/2015</v>
          </cell>
          <cell r="D1403">
            <v>92602</v>
          </cell>
          <cell r="E1403">
            <v>751.48</v>
          </cell>
        </row>
        <row r="1404">
          <cell r="A1404">
            <v>92604</v>
          </cell>
          <cell r="B1404" t="str">
            <v>FABRICAÇÃO E INSTALAÇÃO DE TESOURA INTEIRA EM AÇO, VÃO DE 4 M, PARA TELHA ONDULADA DE FIBROCIMENTO, METÁLICA, PLÁSTICA OU TERMOACÚSTICA, INCLUSO IÇAMENTO. AF_12/2015</v>
          </cell>
          <cell r="D1404">
            <v>92604</v>
          </cell>
          <cell r="E1404">
            <v>862.39</v>
          </cell>
        </row>
        <row r="1405">
          <cell r="A1405">
            <v>92606</v>
          </cell>
          <cell r="B1405" t="str">
            <v>FABRICAÇÃO E INSTALAÇÃO DE TESOURA INTEIRA EM AÇO, VÃO DE 5 M, PARA TELHA ONDULADA DE FIBROCIMENTO, METÁLICA, PLÁSTICA OU TERMOACÚSTICA, INCLUSO IÇAMENTO. AF_12/2015</v>
          </cell>
          <cell r="D1405">
            <v>92606</v>
          </cell>
          <cell r="E1405">
            <v>1010.89</v>
          </cell>
        </row>
        <row r="1406">
          <cell r="A1406">
            <v>92608</v>
          </cell>
          <cell r="B1406" t="str">
            <v>FABRICAÇÃO E INSTALAÇÃO DE TESOURA INTEIRA EM AÇO, VÃO DE 6 M, PARA TELHA ONDULADA DE FIBROCIMENTO, METÁLICA, PLÁSTICA OU TERMOACÚSTICA, INCLUSO IÇAMENTO. AF_12/2015</v>
          </cell>
          <cell r="D1406">
            <v>92608</v>
          </cell>
          <cell r="E1406">
            <v>1241</v>
          </cell>
        </row>
        <row r="1407">
          <cell r="A1407">
            <v>92610</v>
          </cell>
          <cell r="B1407" t="str">
            <v>FABRICAÇÃO E INSTALAÇÃO DE TESOURA INTEIRA EM AÇO, VÃO DE 7 M, PARA TELHA ONDULADA DE FIBROCIMENTO, METÁLICA, PLÁSTICA OU TERMOACÚSTICA, INCLUSO IÇAMENTO. AF_12/2015</v>
          </cell>
          <cell r="D1407">
            <v>92610</v>
          </cell>
          <cell r="E1407">
            <v>1389.5</v>
          </cell>
        </row>
        <row r="1408">
          <cell r="A1408">
            <v>92612</v>
          </cell>
          <cell r="B1408" t="str">
            <v>FABRICAÇÃO E INSTALAÇÃO DE TESOURA INTEIRA EM AÇO, VÃO DE 8 M, PARA TELHA ONDULADA DE FIBROCIMENTO, METÁLICA, PLÁSTICA OU TERMOACÚSTICA, INCLUSO IÇAMENTO, INCLUSO IÇAMENTO. AF_12/2015</v>
          </cell>
          <cell r="D1408">
            <v>92612</v>
          </cell>
          <cell r="E1408">
            <v>1564.83</v>
          </cell>
        </row>
        <row r="1409">
          <cell r="A1409">
            <v>92614</v>
          </cell>
          <cell r="B1409" t="str">
            <v>FABRICAÇÃO E INSTALAÇÃO DE TESOURA INTEIRA EM AÇO, VÃO DE 9 M, PARA TELHA ONDULADA DE FIBROCIMENTO, METÁLICA, PLÁSTICA OU TERMOACÚSTICA, INCLUSO IÇAMENTO. AF_12/2015</v>
          </cell>
          <cell r="D1409">
            <v>92614</v>
          </cell>
          <cell r="E1409">
            <v>1767.95</v>
          </cell>
        </row>
        <row r="1410">
          <cell r="A1410">
            <v>92616</v>
          </cell>
          <cell r="B1410" t="str">
            <v>FABRICAÇÃO E INSTALAÇÃO DE TESOURA INTEIRA EM AÇO, VÃO DE 10 M, PARA TELHA ONDULADA DE FIBROCIMENTO, METÁLICA, PLÁSTICA OU TERMOACÚSTICA, INCLUSO IÇAMENTO. AF_12/2015</v>
          </cell>
          <cell r="D1410">
            <v>92616</v>
          </cell>
          <cell r="E1410">
            <v>2003.53</v>
          </cell>
        </row>
        <row r="1411">
          <cell r="A1411">
            <v>92618</v>
          </cell>
          <cell r="B1411" t="str">
            <v>FABRICAÇÃO E INSTALAÇÃO DE TESOURA INTEIRA EM AÇO, VÃO DE 11 M, PARA TELHA ONDULADA DE FIBROCIMENTO, METÁLICA, PLÁSTICA OU TERMOACÚSTICA, INCLUSO IÇAMENTO. AF_12/2015</v>
          </cell>
          <cell r="D1411">
            <v>92618</v>
          </cell>
          <cell r="E1411">
            <v>2152.0300000000002</v>
          </cell>
        </row>
        <row r="1412">
          <cell r="A1412">
            <v>92620</v>
          </cell>
          <cell r="B1412" t="str">
            <v>FABRICAÇÃO E INSTALAÇÃO DE TESOURA INTEIRA EM AÇO, VÃO DE 12 M, PARA TELHA ONDULADA DE FIBROCIMENTO, METÁLICA, PLÁSTICA OU TERMOACÚSTICA, INCLUSO IÇAMENTO. AF_12/2015</v>
          </cell>
          <cell r="D1412">
            <v>92620</v>
          </cell>
          <cell r="E1412">
            <v>2300.5300000000002</v>
          </cell>
        </row>
        <row r="1413">
          <cell r="A1413">
            <v>100357</v>
          </cell>
          <cell r="B1413" t="str">
            <v>FABRICAÇÃO E INSTALAÇÃO DE MEIA TESOURA DE MADEIRA NÃO APARELHADA, COM VÃO DE 3 M, PARA TELHA CERÂMICA OU DE CONCRETO, INCLUSO IÇAMENTO. AF_07/2019</v>
          </cell>
          <cell r="D1413">
            <v>100357</v>
          </cell>
          <cell r="E1413">
            <v>871.04</v>
          </cell>
        </row>
        <row r="1414">
          <cell r="A1414">
            <v>100358</v>
          </cell>
          <cell r="B1414" t="str">
            <v>FABRICAÇÃO E INSTALAÇÃO DE MEIA TESOURA DE MADEIRA NÃO APARELHADA, COM VÃO DE 4 M, PARA TELHA CERÂMICA OU DE CONCRETO, INCLUSO IÇAMENTO. AF_07/2019</v>
          </cell>
          <cell r="D1414">
            <v>100358</v>
          </cell>
          <cell r="E1414">
            <v>1165.78</v>
          </cell>
        </row>
        <row r="1415">
          <cell r="A1415">
            <v>100359</v>
          </cell>
          <cell r="B1415" t="str">
            <v>FABRICAÇÃO E INSTALAÇÃO DE MEIA TESOURA DE MADEIRA NÃO APARELHADA, COM VÃO DE 5 M, PARA TELHA CERÂMICA OU DE CONCRETO, INCLUSO IÇAMENTO. AF_07/2019</v>
          </cell>
          <cell r="D1415">
            <v>100359</v>
          </cell>
          <cell r="E1415">
            <v>1229.8</v>
          </cell>
        </row>
        <row r="1416">
          <cell r="A1416">
            <v>100360</v>
          </cell>
          <cell r="B1416" t="str">
            <v>FABRICAÇÃO E INSTALAÇÃO DE MEIA TESOURA DE MADEIRA NÃO APARELHADA, COM VÃO DE 6 M, PARA TELHA CERÂMICA OU DE CONCRETO, INCLUSO IÇAMENTO. AF_07/2019</v>
          </cell>
          <cell r="D1416">
            <v>100360</v>
          </cell>
          <cell r="E1416">
            <v>1364.03</v>
          </cell>
        </row>
        <row r="1417">
          <cell r="A1417">
            <v>100361</v>
          </cell>
          <cell r="B1417" t="str">
            <v>FABRICAÇÃO E INSTALAÇÃO DE MEIA TESOURA DE MADEIRA NÃO APARELHADA, COM VÃO DE 7 M, PARA TELHA CERÂMICA OU DE CONCRETO, INCLUSO IÇAMENTO. AF_07/2019</v>
          </cell>
          <cell r="D1417">
            <v>100361</v>
          </cell>
          <cell r="E1417">
            <v>1685.14</v>
          </cell>
        </row>
        <row r="1418">
          <cell r="A1418">
            <v>100362</v>
          </cell>
          <cell r="B1418" t="str">
            <v>FABRICAÇÃO E INSTALAÇÃO DE MEIA TESOURA DE MADEIRA NÃO APARELHADA, COM VÃO DE 8 M, PARA TELHA CERÂMICA OU DE CONCRETO, INCLUSO IÇAMENTO. AF_07/2019</v>
          </cell>
          <cell r="D1418">
            <v>100362</v>
          </cell>
          <cell r="E1418">
            <v>2389.23</v>
          </cell>
        </row>
        <row r="1419">
          <cell r="A1419">
            <v>100363</v>
          </cell>
          <cell r="B1419" t="str">
            <v>FABRICAÇÃO E INSTALAÇÃO DE MEIA TESOURA DE MADEIRA NÃO APARELHADA, COM VÃO DE 9 M, PARA TELHA CERÂMICA OU DE CONCRETO, INCLUSO IÇAMENTO. AF_07/2019</v>
          </cell>
          <cell r="D1419">
            <v>100363</v>
          </cell>
          <cell r="E1419">
            <v>2469.4699999999998</v>
          </cell>
        </row>
        <row r="1420">
          <cell r="A1420">
            <v>100364</v>
          </cell>
          <cell r="B1420" t="str">
            <v>FABRICAÇÃO E INSTALAÇÃO DE MEIA TESOURA DE MADEIRA NÃO APARELHADA, COM VÃO DE 10 M, PARA TELHA CERÂMICA OU DE CONCRETO, INCLUSO IÇAMENTO. AF_07/2019</v>
          </cell>
          <cell r="D1420">
            <v>100364</v>
          </cell>
          <cell r="E1420">
            <v>2669.95</v>
          </cell>
        </row>
        <row r="1421">
          <cell r="A1421">
            <v>100365</v>
          </cell>
          <cell r="B1421" t="str">
            <v>FABRICAÇÃO E INSTALAÇÃO DE MEIA TESOURA DE MADEIRA NÃO APARELHADA, COM VÃO DE 11 M, PARA TELHA CERÂMICA OU DE CONCRETO, INCLUSO IÇAMENTO. AF_07/2019</v>
          </cell>
          <cell r="D1421">
            <v>100365</v>
          </cell>
          <cell r="E1421">
            <v>3039.96</v>
          </cell>
        </row>
        <row r="1422">
          <cell r="A1422">
            <v>100366</v>
          </cell>
          <cell r="B1422" t="str">
            <v>FABRICAÇÃO E INSTALAÇÃO DE MEIA TESOURA DE MADEIRA NÃO APARELHADA, COM VÃO DE 12 M, PARA TELHA CERÂMICA OU DE CONCRETO, INCLUSO IÇAMENTO. AF_07/2019</v>
          </cell>
          <cell r="D1422">
            <v>100366</v>
          </cell>
          <cell r="E1422">
            <v>3248.69</v>
          </cell>
        </row>
        <row r="1423">
          <cell r="A1423">
            <v>100367</v>
          </cell>
          <cell r="B1423" t="str">
            <v>FABRICAÇÃO E INSTALAÇÃO DE MEIA TESOURA DE MADEIRA NÃO APARELHADA, COM VÃO DE 3 M, PARA TELHA ONDULADA DE FIBROCIMENTO, ALUMÍNIO, PLÁSTICA OU TERMOACÚSTICA, INCLUSO IÇAMENTO. AF_07/2019</v>
          </cell>
          <cell r="D1423">
            <v>100367</v>
          </cell>
          <cell r="E1423">
            <v>847.25</v>
          </cell>
        </row>
        <row r="1424">
          <cell r="A1424">
            <v>100368</v>
          </cell>
          <cell r="B1424" t="str">
            <v>FABRICAÇÃO E INSTALAÇÃO DE MEIA TESOURA DE MADEIRA NÃO APARELHADA, COM VÃO DE 4 M, PARA TELHA ONDULADA DE FIBROCIMENTO, ALUMÍNIO, PLÁSTICA OU TERMOACÚSTICA, INCLUSO IÇAMENTO. AF_07/2019</v>
          </cell>
          <cell r="D1424">
            <v>100368</v>
          </cell>
          <cell r="E1424">
            <v>1136.43</v>
          </cell>
        </row>
        <row r="1425">
          <cell r="A1425">
            <v>100369</v>
          </cell>
          <cell r="B1425" t="str">
            <v>FABRICAÇÃO E INSTALAÇÃO DE MEIA TESOURA DE MADEIRA NÃO APARELHADA, COM VÃO DE 5 M, PARA TELHA ONDULADA DE FIBROCIMENTO, ALUMÍNIO, PLÁSTICA OU TERMOACÚSTICA, INCLUSO IÇAMENTO. AF_07/2019</v>
          </cell>
          <cell r="D1425">
            <v>100369</v>
          </cell>
          <cell r="E1425">
            <v>1200.45</v>
          </cell>
        </row>
        <row r="1426">
          <cell r="A1426">
            <v>100370</v>
          </cell>
          <cell r="B1426" t="str">
            <v>FABRICAÇÃO E INSTALAÇÃO DE MEIA TESOURA DE MADEIRA NÃO APARELHADA, COM VÃO DE 6 M, PARA TELHA ONDULADA DE FIBROCIMENTO, ALUMÍNIO, PLÁSTICA OU TERMOACÚSTICA, INCLUSO IÇAMENTO. AF_07/2019</v>
          </cell>
          <cell r="D1426">
            <v>100370</v>
          </cell>
          <cell r="E1426">
            <v>1425.6</v>
          </cell>
        </row>
        <row r="1427">
          <cell r="A1427">
            <v>100371</v>
          </cell>
          <cell r="B1427" t="str">
            <v>FABRICAÇÃO E INSTALAÇÃO DE MEIA TESOURA DE MADEIRA NÃO APARELHADA, COM VÃO DE 7 M, PARA TELHA ONDULADA DE FIBROCIMENTO, ALUMÍNIO, PLÁSTICA OU TERMOACÚSTICA, INCLUSO IÇAMENTO. AF_07/2019</v>
          </cell>
          <cell r="D1427">
            <v>100371</v>
          </cell>
          <cell r="E1427">
            <v>1606.88</v>
          </cell>
        </row>
        <row r="1428">
          <cell r="A1428">
            <v>100372</v>
          </cell>
          <cell r="B1428" t="str">
            <v>FABRICAÇÃO E INSTALAÇÃO DE MEIA TESOURA DE MADEIRA NÃO APARELHADA, COM VÃO DE 8 M, PARA TELHA ONDULADA DE FIBROCIMENTO, ALUMÍNIO, PLÁSTICA OU TERMOACÚSTICA, INCLUSO IÇAMENTO. AF_07/2019</v>
          </cell>
          <cell r="D1428">
            <v>100372</v>
          </cell>
          <cell r="E1428">
            <v>2255.14</v>
          </cell>
        </row>
        <row r="1429">
          <cell r="A1429">
            <v>100373</v>
          </cell>
          <cell r="B1429" t="str">
            <v>FABRICAÇÃO E INSTALAÇÃO DE MEIA TESOURA DE MADEIRA NÃO APARELHADA, COM VÃO DE 9 M, PARA TELHA ONDULADA DE FIBROCIMENTO, ALUMÍNIO, PLÁSTICA OU TERMOACÚSTICA, INCLUSO IÇAMENTO. AF_07/2019</v>
          </cell>
          <cell r="D1429">
            <v>100373</v>
          </cell>
          <cell r="E1429">
            <v>2332.52</v>
          </cell>
        </row>
        <row r="1430">
          <cell r="A1430">
            <v>100374</v>
          </cell>
          <cell r="B1430" t="str">
            <v>FABRICAÇÃO E INSTALAÇÃO DE MEIA TESOURA DE MADEIRA NÃO APARELHADA, COM VÃO DE 10 M, PARA TELHA ONDULADA DE FIBROCIMENTO, ALUMÍNIO, PLÁSTICA OU TERMOACÚSTICA, INCLUSO IÇAMENTO. AF_07/2019</v>
          </cell>
          <cell r="D1430">
            <v>100374</v>
          </cell>
          <cell r="E1430">
            <v>2487.87</v>
          </cell>
        </row>
        <row r="1431">
          <cell r="A1431">
            <v>100375</v>
          </cell>
          <cell r="B1431" t="str">
            <v>FABRICAÇÃO E INSTALAÇÃO DE MEIA TESOURA DE MADEIRA NÃO APARELHADA, COM VÃO DE 11 M, PARA TELHA ONDULADA DE FIBROCIMENTO, ALUMÍNIO, PLÁSTICA OU TERMOACÚSTICA, INCLUSO IÇAMENTO. AF_07/2019</v>
          </cell>
          <cell r="D1431">
            <v>100375</v>
          </cell>
          <cell r="E1431">
            <v>2770.6</v>
          </cell>
        </row>
        <row r="1432">
          <cell r="A1432">
            <v>100376</v>
          </cell>
          <cell r="B1432" t="str">
            <v>FABRICAÇÃO E INSTALAÇÃO DE MEIA TESOURA DE MADEIRA NÃO APARELHADA, COM VÃO DE 12 M, PARA TELHA ONDULADA DE FIBROCIMENTO, ALUMÍNIO, PLÁSTICA OU TERMOACÚSTICA, INCLUSO IÇAMENTO. AF_07/2019</v>
          </cell>
          <cell r="D1432">
            <v>100376</v>
          </cell>
          <cell r="E1432">
            <v>2715.3</v>
          </cell>
        </row>
        <row r="1433">
          <cell r="A1433">
            <v>100377</v>
          </cell>
          <cell r="B1433" t="str">
            <v>FABRICAÇÃO E INSTALAÇÃO DE TESOURA (INTEIRA OU MEIA) EM AÇO, VÃOS MAIORES OU IGUAIS A 3,0 M E MENORES OU IGUAL A 6,0 M, INCLUSO IÇAMENTO. AF_07/2019</v>
          </cell>
          <cell r="D1433">
            <v>100377</v>
          </cell>
          <cell r="E1433">
            <v>12.91</v>
          </cell>
        </row>
        <row r="1434">
          <cell r="A1434">
            <v>100378</v>
          </cell>
          <cell r="B1434" t="str">
            <v>FABRICAÇÃO E INSTALAÇÃO DE TESOURA (INTEIRA OU MEIA) EM AÇO, VÃOS MAIORES QUE 6,0 M E MENORES QUE 12,0 M, INCLUSO IÇAMENTO. AF_07/2019</v>
          </cell>
          <cell r="D1434">
            <v>100378</v>
          </cell>
          <cell r="E1434">
            <v>12.19</v>
          </cell>
        </row>
        <row r="1435">
          <cell r="A1435">
            <v>100382</v>
          </cell>
          <cell r="B1435" t="str">
            <v>FABRICAÇÃO E INSTALAÇÃO DE PONTALETES DE MADEIRA NÃO APARELHADA PARA TELHADOS COM ATÉ 2 ÁGUAS E COM TELHA ONDULADA DE FIBROCIMENTO, ALUMÍNIO OU PLÁSTICA EM EDIFÍCIO RESIDENCIAL TÉRREO, INCLUSO TRANSPORTE VERTICAL. AF_07/2019</v>
          </cell>
          <cell r="D1435">
            <v>100382</v>
          </cell>
          <cell r="E1435">
            <v>20.32</v>
          </cell>
        </row>
        <row r="1436">
          <cell r="A1436">
            <v>94444</v>
          </cell>
          <cell r="B1436" t="str">
            <v>TELHAMENTO COM TELHA DE ENCAIXE, TIPO FRANCESA DE VIDRO, COM ATÉ 2 ÁGUAS, INCLUSO TRANSPORTE VERTICAL. AF_07/2019</v>
          </cell>
          <cell r="D1436">
            <v>94444</v>
          </cell>
          <cell r="E1436">
            <v>819.24</v>
          </cell>
        </row>
        <row r="1437">
          <cell r="A1437">
            <v>102661</v>
          </cell>
          <cell r="B1437" t="str">
            <v>DRENO SUBSUPERFICIAL (SEÇÃO 0,40 X 0,40 M), COM TUBO DE PEAD CORRUGADO PERFURADO, DN 100 MM, ENCHIMENTO COM AREIA. AF_07/2021</v>
          </cell>
          <cell r="D1437">
            <v>102661</v>
          </cell>
          <cell r="E1437">
            <v>33.049999999999997</v>
          </cell>
        </row>
        <row r="1438">
          <cell r="A1438">
            <v>102663</v>
          </cell>
          <cell r="B1438" t="str">
            <v>DRENO SUBSUPERFICIAL (SEÇÃO 0,40 X 0,40 M), COM TUBO DE CONCRETO SIMPLES POROSO, DN 200 MM, ENCHIMENTO COM AREIA. AF_07/2021</v>
          </cell>
          <cell r="D1438">
            <v>102663</v>
          </cell>
          <cell r="E1438">
            <v>48.72</v>
          </cell>
        </row>
        <row r="1439">
          <cell r="A1439">
            <v>102664</v>
          </cell>
          <cell r="B1439" t="str">
            <v>DRENO SUBSUPERFICIAL (SEÇÃO 0,40 X 0,40 M), CEGO, ENCHIMENTO DE BRITA, ENVOLVIDO COM MANTA GEOTÊXTIL. AF_07/2021</v>
          </cell>
          <cell r="D1439">
            <v>102664</v>
          </cell>
          <cell r="E1439">
            <v>41.07</v>
          </cell>
        </row>
        <row r="1440">
          <cell r="A1440">
            <v>102665</v>
          </cell>
          <cell r="B1440" t="str">
            <v>DRENO SUBSUPERFICIAL (SEÇÃO 0,40 X 0,40 M), CEGO, ENCHIMENTO DE BRITA. AF_07/2021</v>
          </cell>
          <cell r="D1440">
            <v>102665</v>
          </cell>
          <cell r="E1440">
            <v>19.899999999999999</v>
          </cell>
        </row>
        <row r="1441">
          <cell r="A1441">
            <v>102666</v>
          </cell>
          <cell r="B1441" t="str">
            <v>DRENO SUBSUPERFICIAL (SEÇÃO 0,40 X 0,40 M), COM TUBO DE PEAD CORRUGADO PERFURADO, DN 100 MM, ENCHIMENTO COM BRITA, ENVOLVIDO COM MANTA GEOTÊXTIL. AF_07/2021</v>
          </cell>
          <cell r="D1441">
            <v>102666</v>
          </cell>
          <cell r="E1441">
            <v>52.41</v>
          </cell>
        </row>
        <row r="1442">
          <cell r="A1442">
            <v>102669</v>
          </cell>
          <cell r="B1442" t="str">
            <v>DRENO SUBSUPERFICIAL (SEÇÃO 0,40 X 0,40 M), COM TUBO DE CONCRETO SIMPLES POROSO, DN 200 MM, ENCHIMENTO COM BRITA, ENVOLVIDO COM MANTA GEOTÊXTIL. AF_07/2021</v>
          </cell>
          <cell r="D1442">
            <v>102669</v>
          </cell>
          <cell r="E1442">
            <v>68.36</v>
          </cell>
        </row>
        <row r="1443">
          <cell r="A1443">
            <v>102670</v>
          </cell>
          <cell r="B1443" t="str">
            <v>DRENO PROFUNDO (SEÇÃO 0,50 X 1,50 M), COM TUBO DE PEAD CORRUGADO PERFURADO, DN 100 MM, ENCHIMENTO COM AREIA, COM SELO DE ARGILA. AF_07/2021</v>
          </cell>
          <cell r="D1443">
            <v>102670</v>
          </cell>
          <cell r="E1443">
            <v>98.05</v>
          </cell>
        </row>
        <row r="1444">
          <cell r="A1444">
            <v>102673</v>
          </cell>
          <cell r="B1444" t="str">
            <v>DRENO PROFUNDO (SEÇÃO 0,50 X 1,50 M), COM TUBO DE CONCRETO SIMPLES POROSO, DN 200 MM, ENCHIMENTO COM AREIA, COM SELO DE ARGILA. AF_07/2021</v>
          </cell>
          <cell r="D1444">
            <v>102673</v>
          </cell>
          <cell r="E1444">
            <v>133.91</v>
          </cell>
        </row>
        <row r="1445">
          <cell r="A1445">
            <v>102674</v>
          </cell>
          <cell r="B1445" t="str">
            <v>DRENO PROFUNDO (SEÇÃO 0,50 X 1,50 M), COM TUBO DE PEAD CORRUGADO PERFURADO, DN 100 MM, ENCHIMENTO COM AREIA. AF_07/2021</v>
          </cell>
          <cell r="D1445">
            <v>102674</v>
          </cell>
          <cell r="E1445">
            <v>106.16</v>
          </cell>
        </row>
        <row r="1446">
          <cell r="A1446">
            <v>102677</v>
          </cell>
          <cell r="B1446" t="str">
            <v>DRENO PROFUNDO (SEÇÃO 0,50 X 1,50 M), COM TUBO DE CONCRETO SIMPLES POROSO, DN 200 MM, ENCHIMENTO COM AREIA. AF_07/2021</v>
          </cell>
          <cell r="D1446">
            <v>102677</v>
          </cell>
          <cell r="E1446">
            <v>126.05</v>
          </cell>
        </row>
        <row r="1447">
          <cell r="A1447">
            <v>102678</v>
          </cell>
          <cell r="B1447" t="str">
            <v>DRENO PROFUNDO (SEÇÃO 0,50 X 1,50 M), CEGO, ENCHIMENTO DE BRITA, ENVOLVIDO COM MANTA GEOTÊXTIL, COM SELO DE ARGILA. AF_07/2021</v>
          </cell>
          <cell r="D1447">
            <v>102678</v>
          </cell>
          <cell r="E1447">
            <v>118.9</v>
          </cell>
        </row>
        <row r="1448">
          <cell r="A1448">
            <v>102679</v>
          </cell>
          <cell r="B1448" t="str">
            <v>DRENO PROFUNDO (SEÇÃO 0,50 X 1,50 M), CEGO, ENCHIMENTO DE BRITA, ENVOLVIDO COM MANTA GEOTÊXTIL. AF_07/2021</v>
          </cell>
          <cell r="D1448">
            <v>102679</v>
          </cell>
          <cell r="E1448">
            <v>127.57</v>
          </cell>
        </row>
        <row r="1449">
          <cell r="A1449">
            <v>102680</v>
          </cell>
          <cell r="B1449" t="str">
            <v>DRENO PROFUNDO (SEÇÃO 0,50 X 1,50 M), COM TUBO DE PEAD CORRUGADO PERFURADO, DN 100 MM, ENCHIMENTO COM BRITA, ENVOLVIDO COM MANTA GEOTÊXTIL, COM SELO DE ARGILA. AF_07/2021</v>
          </cell>
          <cell r="D1449">
            <v>102680</v>
          </cell>
          <cell r="E1449">
            <v>131.11000000000001</v>
          </cell>
        </row>
        <row r="1450">
          <cell r="A1450">
            <v>102683</v>
          </cell>
          <cell r="B1450" t="str">
            <v>DRENO PROFUNDO (SEÇÃO 0,50 X 1,50 M), COM TUBO DE CONCRETO SIMPLES POROSO, DN 200 MM, ENCHIMENTO COM BRITA, ENVOLVIDO COM MANTA GEOTÊXTIL, COM SELO DE ARGILA. AF_07/2021</v>
          </cell>
          <cell r="D1450">
            <v>102683</v>
          </cell>
          <cell r="E1450">
            <v>155.51</v>
          </cell>
        </row>
        <row r="1451">
          <cell r="A1451">
            <v>102684</v>
          </cell>
          <cell r="B1451" t="str">
            <v>DRENO PROFUNDO (SEÇÃO 0,50 X 1,50 M), COM TUBO DE PEAD CORRUGADO PERFURADO, DN 100 MM, ENCHIMENTO COM BRITA, ENVOLVIDO COM MANTA GEOTÊXTIL. AF_07/2021</v>
          </cell>
          <cell r="D1451">
            <v>102684</v>
          </cell>
          <cell r="E1451">
            <v>139.77000000000001</v>
          </cell>
        </row>
        <row r="1452">
          <cell r="A1452">
            <v>102687</v>
          </cell>
          <cell r="B1452" t="str">
            <v>DRENO PROFUNDO (SEÇÃO 0,50 X 1,50 M), COM TUBO DE CONCRETO SIMPLES POROSO, DN 200 MM, ENCHIMENTO COM BRITA, ENVOLVIDO COM MANTA GEOTÊXTIL. AF_07/2021</v>
          </cell>
          <cell r="D1452">
            <v>102687</v>
          </cell>
          <cell r="E1452">
            <v>159.94</v>
          </cell>
        </row>
        <row r="1453">
          <cell r="A1453">
            <v>102688</v>
          </cell>
          <cell r="B1453" t="str">
            <v>DRENO ESPINHA DE PEIXE (SEÇÃO (0,40 X 0,40 M), COM TUBO DE PEAD CORRUGADO PERFURADO, DN 100 MM, ENCHIMENTO COM AREIA, INCLUSIVE CONEXÕES. AF_07/2021</v>
          </cell>
          <cell r="D1453">
            <v>102688</v>
          </cell>
          <cell r="E1453">
            <v>38.44</v>
          </cell>
        </row>
        <row r="1454">
          <cell r="A1454">
            <v>102690</v>
          </cell>
          <cell r="B1454" t="str">
            <v>DRENO ESPINHA DE PEIXE (SEÇÃO (0,40 X 0,40 M), COM TUBO DE PEAD CORRUGADO PERFURADO, DN 100 MM, ENCHIMENTO COM BRITA, ENVOLVIDO COM MANTA GEOTÊXTIL, INCLUSIVE CONEXÕES. AF_07/2021</v>
          </cell>
          <cell r="D1454">
            <v>102690</v>
          </cell>
          <cell r="E1454">
            <v>57.8</v>
          </cell>
        </row>
        <row r="1455">
          <cell r="A1455">
            <v>102694</v>
          </cell>
          <cell r="B1455" t="str">
            <v>DRENO ESPINHA DE PEIXE (SEÇÃO (0,50 X 0,80 M), COM TUBO DE PEAD CORRUGADO PERFURADO, DN 100 MM, ENCHIMENTO COM AREIA, INCLUSIVE CONEXÕES. AF_07/2021</v>
          </cell>
          <cell r="D1455">
            <v>102694</v>
          </cell>
          <cell r="E1455">
            <v>70.89</v>
          </cell>
        </row>
        <row r="1456">
          <cell r="A1456">
            <v>102697</v>
          </cell>
          <cell r="B1456" t="str">
            <v>DRENO ESPINHA DE PEIXE (SEÇÃO (0,50 X 0,80 M), COM TUBO DE PEAD CORRUGADO PERFURADO, DN 100 MM, ENCHIMENTO COM BRITA, ENVOLVIDO COM MANTA GEOTÊXTIL, INCLUSIVE CONEXÕES. AF_07/2021</v>
          </cell>
          <cell r="D1456">
            <v>102697</v>
          </cell>
          <cell r="E1456">
            <v>95.17</v>
          </cell>
        </row>
        <row r="1457">
          <cell r="A1457">
            <v>102704</v>
          </cell>
          <cell r="B1457" t="str">
            <v>TUBO DE PEAD CORRUGADO PERFURADO, DN 100 MM, PARA DRENO - FORNECIMENTO E ASSENTAMENTO. AF_07/2021</v>
          </cell>
          <cell r="D1457">
            <v>102704</v>
          </cell>
          <cell r="E1457">
            <v>11.99</v>
          </cell>
        </row>
        <row r="1458">
          <cell r="A1458">
            <v>102706</v>
          </cell>
          <cell r="B1458" t="str">
            <v>TUBO DE PVC CORRUGADO FLEXÍVEL PERFURADO, DN 100 MM, PARA DRENO - FORNECIMENTO E ASSENTAMENTO. AF_07/2021</v>
          </cell>
          <cell r="D1458">
            <v>102706</v>
          </cell>
          <cell r="E1458">
            <v>13.87</v>
          </cell>
        </row>
        <row r="1459">
          <cell r="A1459">
            <v>102707</v>
          </cell>
          <cell r="B1459" t="str">
            <v>TUBO DE CONCRETO SIMPLES POROSO, DN 200 MM, PARA DRENO - FORNECIMENTO E ASSENTAMENTO. AF_07/2021</v>
          </cell>
          <cell r="D1459">
            <v>102707</v>
          </cell>
          <cell r="E1459">
            <v>31.02</v>
          </cell>
        </row>
        <row r="1460">
          <cell r="A1460">
            <v>102708</v>
          </cell>
          <cell r="B1460" t="str">
            <v>LUVA DE PVC, SÉRIE NORMAL, PARA ESGOTO PREDIAL, DN 100 MM, INSTALADA EM DRENO  - FORNECIMENTO E INSTALAÇÃO. AF_07/2021</v>
          </cell>
          <cell r="D1460">
            <v>102708</v>
          </cell>
          <cell r="E1460">
            <v>20.86</v>
          </cell>
        </row>
        <row r="1461">
          <cell r="A1461">
            <v>102710</v>
          </cell>
          <cell r="B1461" t="str">
            <v>JUNÇÃO SIMPLES DE PVC, 45 GRAUS, SÉRIE NORMAL, PARA ESGOTO PREDIAL, DN 100 MM, INSTALADA EM DRENO - FORNECIMENTO E INSTALAÇÃO. AF_07/2021</v>
          </cell>
          <cell r="D1461">
            <v>102710</v>
          </cell>
          <cell r="E1461">
            <v>52.87</v>
          </cell>
        </row>
        <row r="1462">
          <cell r="A1462">
            <v>102711</v>
          </cell>
          <cell r="B1462" t="str">
            <v>JUNÇÃO DUPLA DE PVC, SÉRIE NORMAL, PARA ESGOTO PREDIAL, DN 100 X 100 X 100 MM, INSTALADA EM DRENO  - FORNECIMENTO E INSTALAÇÃO. AF_07/2021</v>
          </cell>
          <cell r="D1462">
            <v>102711</v>
          </cell>
          <cell r="E1462">
            <v>74.95</v>
          </cell>
        </row>
        <row r="1463">
          <cell r="A1463">
            <v>102712</v>
          </cell>
          <cell r="B1463" t="str">
            <v>GEOTÊXTIL NÃO TECIDO 100% POLIÉSTER, RESISTÊNCIA A TRAÇÃO DE 9 KN/M (RT - 9), INSTALADO EM DRENO - FORNECIMENTO E INSTALAÇÃO. AF_07/2021</v>
          </cell>
          <cell r="D1463">
            <v>102712</v>
          </cell>
          <cell r="E1463">
            <v>8.18</v>
          </cell>
        </row>
        <row r="1464">
          <cell r="A1464">
            <v>102713</v>
          </cell>
          <cell r="B1464" t="str">
            <v>GEOTÊXTIL NÃO TECIDO 100% POLIÉSTER, RESISTÊNCIA A TRAÇÃO DE 14 KN/M (RT - 14), INSTALADO EM DRENO - FORNECIMENTO E INSTALAÇÃO. AF_07/2021</v>
          </cell>
          <cell r="D1464">
            <v>102713</v>
          </cell>
          <cell r="E1464">
            <v>11.28</v>
          </cell>
        </row>
        <row r="1465">
          <cell r="A1465">
            <v>102715</v>
          </cell>
          <cell r="B1465" t="str">
            <v>GEOTÊXTIL NÃO TECIDO 100% POLIÉSTER, RESISTÊNCIA A TRAÇÃO DE 26 KN/M (RT - 26), INSTALADO EM DRENO - FORNECIMENTO E INSTALAÇÃO. AF_07/2021</v>
          </cell>
          <cell r="D1465">
            <v>102715</v>
          </cell>
          <cell r="E1465">
            <v>22.41</v>
          </cell>
        </row>
        <row r="1466">
          <cell r="A1466">
            <v>102716</v>
          </cell>
          <cell r="B1466" t="str">
            <v>ENCHIMENTO DE AREIA PARA DRENO, LANÇAMENTO MECANIZADO. AF_07/2021</v>
          </cell>
          <cell r="D1466">
            <v>102716</v>
          </cell>
          <cell r="E1466">
            <v>123.74</v>
          </cell>
        </row>
        <row r="1467">
          <cell r="A1467">
            <v>102717</v>
          </cell>
          <cell r="B1467" t="str">
            <v>ENCHIMENTO DE BRITA PARA DRENO, LANÇAMENTO MECANIZADO. AF_07/2021</v>
          </cell>
          <cell r="D1467">
            <v>102717</v>
          </cell>
          <cell r="E1467">
            <v>111.83</v>
          </cell>
        </row>
        <row r="1468">
          <cell r="A1468">
            <v>102718</v>
          </cell>
          <cell r="B1468" t="str">
            <v>ENCHIMENTO DE AREIA PARA DRENO, LANÇAMENTO MANUAL. AF_07/2021</v>
          </cell>
          <cell r="D1468">
            <v>102718</v>
          </cell>
          <cell r="E1468">
            <v>130.47999999999999</v>
          </cell>
        </row>
        <row r="1469">
          <cell r="A1469">
            <v>102719</v>
          </cell>
          <cell r="B1469" t="str">
            <v>ENCHIMENTO DE BRITA PARA DRENO, LANÇAMENTO MANUAL. AF_07/2021</v>
          </cell>
          <cell r="D1469">
            <v>102719</v>
          </cell>
          <cell r="E1469">
            <v>118.57</v>
          </cell>
        </row>
        <row r="1470">
          <cell r="A1470">
            <v>102722</v>
          </cell>
          <cell r="B1470" t="str">
            <v>DRENO EM MURO DE CONTENÇÃO, EXECUTADO NO PÉ DO MURO, COM TUBO DE PEAD CORRUGADO FLEXÍVEL PERFURADO, ENCHIMENTO COM BRITA, ENVOLVIDO COM MANTA GEOTÊXTIL. AF_07/2021</v>
          </cell>
          <cell r="D1470">
            <v>102722</v>
          </cell>
          <cell r="E1470">
            <v>47.9</v>
          </cell>
        </row>
        <row r="1471">
          <cell r="A1471">
            <v>102723</v>
          </cell>
          <cell r="B1471" t="str">
            <v>DRENO EM MURO DE CONTENÇÃO, EXECUTADO NO PÉ DO MURO, COM TUBO DE PVC CORRUGADO FLEXÍVEL PERFURADO, ENCHIMENTO COM BRITA, ENVOLVIDO COM MANTA GEOTÊXTIL. AF_07/2021</v>
          </cell>
          <cell r="D1471">
            <v>102723</v>
          </cell>
          <cell r="E1471">
            <v>48.45</v>
          </cell>
        </row>
        <row r="1472">
          <cell r="A1472">
            <v>102724</v>
          </cell>
          <cell r="B1472" t="str">
            <v>DRENO BARBACÃ, DN 100 MM, COM MATERIAL DRENANTE. AF_07/2021</v>
          </cell>
          <cell r="D1472">
            <v>102724</v>
          </cell>
          <cell r="E1472">
            <v>27.11</v>
          </cell>
        </row>
        <row r="1473">
          <cell r="A1473">
            <v>102725</v>
          </cell>
          <cell r="B1473" t="str">
            <v>DRENO BARBACÃ, DN 75 MM, COM MATERIAL DRENANTE. AF_07/2021</v>
          </cell>
          <cell r="D1473">
            <v>102725</v>
          </cell>
          <cell r="E1473">
            <v>25.87</v>
          </cell>
        </row>
        <row r="1474">
          <cell r="A1474">
            <v>102726</v>
          </cell>
          <cell r="B1474" t="str">
            <v>DRENO BARBACÃ, DN 50 MM, COM MATERIAL DRENANTE. AF_07/2021</v>
          </cell>
          <cell r="D1474">
            <v>102726</v>
          </cell>
          <cell r="E1474">
            <v>23.17</v>
          </cell>
        </row>
        <row r="1475">
          <cell r="A1475">
            <v>103653</v>
          </cell>
          <cell r="B1475" t="str">
            <v>GEOTÊXTIL NÃO TECIDO 100% POLIÉSTER, RESISTÊNCIA A TRAÇÃO DE 31 KN/M (RT-31), INSTALADO EM DRENO - FORNECIMENTO E INSTALAÇÃO. AF_07/2021</v>
          </cell>
          <cell r="D1475">
            <v>103653</v>
          </cell>
          <cell r="E1475">
            <v>26.78</v>
          </cell>
        </row>
        <row r="1476">
          <cell r="A1476">
            <v>92743</v>
          </cell>
          <cell r="B1476" t="str">
            <v>MURO DE GABIÃO, ENCHIMENTO COM PEDRA DE MÃO TIPO RACHÃO, DE GRAVIDADE, COM GAIOLAS DE COMPRIMENTO IGUAL A 2 M, PARA MUROS COM ALTURA MENOR OU IGUAL A 4 M  FORNECIMENTO E EXECUÇÃO. AF_12/2015</v>
          </cell>
          <cell r="D1476">
            <v>92743</v>
          </cell>
          <cell r="E1476">
            <v>535.29999999999995</v>
          </cell>
        </row>
        <row r="1477">
          <cell r="A1477">
            <v>92744</v>
          </cell>
          <cell r="B1477" t="str">
            <v>MURO DE GABIÃO, ENCHIMENTO COM PEDRA DE MÃO TIPO RACHÃO, DE GRAVIDADE, COM GAIOLAS DE COMPRIMENTO IGUAL A 5 M, PARA MUROS COM ALTURA MENOR OU IGUAL A 4 M  FORNECIMENTO E EXECUÇÃO. AF_12/2015</v>
          </cell>
          <cell r="D1477">
            <v>92744</v>
          </cell>
          <cell r="E1477">
            <v>506.24</v>
          </cell>
        </row>
        <row r="1478">
          <cell r="A1478">
            <v>92745</v>
          </cell>
          <cell r="B1478" t="str">
            <v>MURO DE GABIÃO, ENCHIMENTO COM PEDRA DE MÃO TIPO RACHÃO, DE GRAVIDADE, COM GAIOLAS DE COMPRIMENTO IGUAL A 2 M, PARA MUROS COM ALTURA MAIOR QUE 4 M E MENOR OU IGUAL A 6 M  FORNECIMENTO E EXECUÇÃO. AF_12/2015</v>
          </cell>
          <cell r="D1478">
            <v>92745</v>
          </cell>
          <cell r="E1478">
            <v>660.26</v>
          </cell>
        </row>
        <row r="1479">
          <cell r="A1479">
            <v>92746</v>
          </cell>
          <cell r="B1479" t="str">
            <v>MURO DE GABIÃO, ENCHIMENTO COM PEDRA DE MÃO TIPO RACHÃO, DE GRAVIDADE, COM GAIOLAS DE COMPRIMENTO IGUAL A 5 M, PARA MUROS COM ALTURA MAIOR QUE 4 M E MENOR OU IGUAL A 6 M   FORNECIMENTO E EXECUÇÃO. AF_12/2015</v>
          </cell>
          <cell r="D1479">
            <v>92746</v>
          </cell>
          <cell r="E1479">
            <v>600.08000000000004</v>
          </cell>
        </row>
        <row r="1480">
          <cell r="A1480">
            <v>92747</v>
          </cell>
          <cell r="B1480" t="str">
            <v>MURO DE GABIÃO, ENCHIMENTO COM PEDRA DE MÃO TIPO RACHÃO, DE GRAVIDADE, COM GAIOLAS DE COMPRIMENTO IGUAL A 2 M, PARA MUROS COM ALTURA MAIOR QUE 6 M E MENOR OU IGUAL A 10 M   FORNECIMENTO E EXECUÇÃO. AF_12/2015</v>
          </cell>
          <cell r="D1480">
            <v>92747</v>
          </cell>
          <cell r="E1480">
            <v>731.71</v>
          </cell>
        </row>
        <row r="1481">
          <cell r="A1481">
            <v>92748</v>
          </cell>
          <cell r="B1481" t="str">
            <v>MURO DE GABIÃO, ENCHIMENTO COM PEDRA DE MÃO TIPO RACHÃO, DE GRAVIDADE, COM GAIOLAS DE COMPRIMENTO IGUAL A 5 M, PARA MUROS COM ALTURA MAIOR QUE 6 M E MENOR OU IGUAL A 10 M FORNECIMENTO E EXECUÇÃO. AF_12/2015</v>
          </cell>
          <cell r="D1481">
            <v>92748</v>
          </cell>
          <cell r="E1481">
            <v>654.11</v>
          </cell>
        </row>
        <row r="1482">
          <cell r="A1482">
            <v>92749</v>
          </cell>
          <cell r="B1482" t="str">
            <v>MURO DE GABIÃO, ENCHIMENTO COM PEDRA DE MÃO TIPO RACHÃO, COM SOLO REFORÇADO, PARA MUROS COM ALTURA MENOR OU IGUAL A 4 M   FORNECIMENTO E EXECUÇÃO. AF_12/2015</v>
          </cell>
          <cell r="D1482">
            <v>92749</v>
          </cell>
          <cell r="E1482">
            <v>756.95</v>
          </cell>
        </row>
        <row r="1483">
          <cell r="A1483">
            <v>92750</v>
          </cell>
          <cell r="B1483" t="str">
            <v>MURO DE GABIÃO, ENCHIMENTO COM PEDRA DE MÃO TIPO RACHÃO, COM SOLO REFORÇADO, PARA MUROS COM ALTURA MAIOR QUE 4 M E MENOR OU IGUAL A 12 M   FORNECIMENTO E EXECUÇÃO. AF_12/2015</v>
          </cell>
          <cell r="D1483">
            <v>92750</v>
          </cell>
          <cell r="E1483">
            <v>1287.81</v>
          </cell>
        </row>
        <row r="1484">
          <cell r="A1484">
            <v>92751</v>
          </cell>
          <cell r="B1484" t="str">
            <v>MURO DE GABIÃO, ENCHIMENTO COM PEDRA DE MÃO TIPO RACHÃO, COM SOLO REFORÇADO, PARA MUROS COM ALTURA MAIOR QUE 12 M E MENOR OU IGUAL A 20 M    FORNECIMENTO E EXECUÇÃO. AF_12/2015</v>
          </cell>
          <cell r="D1484">
            <v>92751</v>
          </cell>
          <cell r="E1484">
            <v>1596.13</v>
          </cell>
        </row>
        <row r="1485">
          <cell r="A1485">
            <v>92752</v>
          </cell>
          <cell r="B1485" t="str">
            <v>MURO DE GABIÃO, ENCHIMENTO COM PEDRA DE MÃO TIPO RACHÃO, COM SOLO REFORÇADO, PARA MUROS COM ALTURA MAIOR QUE 20 M E MENOR OU IGUAL A 28 M   FORNECIMENTO E EXECUÇÃO. AF_12/2015</v>
          </cell>
          <cell r="D1485">
            <v>92752</v>
          </cell>
          <cell r="E1485">
            <v>1903.15</v>
          </cell>
        </row>
        <row r="1486">
          <cell r="A1486">
            <v>92753</v>
          </cell>
          <cell r="B1486" t="str">
            <v>MURO DE GABIÃO, ENCHIMENTO COM RESÍDUO DE CONSTRUÇÃO E DEMOLIÇÃO, DE GRAVIDADE, COM GAIOLA TRAPEZOIDAL DE COMPRIMENTO IGUAL A 2 M, PARA MUROS COM ALTURA MENOR OU IGUAL A 2 M   FORNECIMENTO E EXECUÇÃO. AF_12/2015</v>
          </cell>
          <cell r="D1486">
            <v>92753</v>
          </cell>
          <cell r="E1486">
            <v>505.24</v>
          </cell>
        </row>
        <row r="1487">
          <cell r="A1487">
            <v>92754</v>
          </cell>
          <cell r="B1487" t="str">
            <v>MURO DE GABIÃO, ENCHIMENTO COM RESÍDUO DE CONSTRUÇÃO E DEMOLIÇÃO, DE GRAVIDADE, COM GAIOLA TRAPEZOIDAL DE COMPRIMENTO IGUAL A 2 M, PARA MUROS COM ALTURA MAIOR QUE 2 M E MENOR OU IGUAL A 4 M    FORNECIMENTO E EXECUÇÃO. AF_12/2015</v>
          </cell>
          <cell r="D1487">
            <v>92754</v>
          </cell>
          <cell r="E1487">
            <v>460.82</v>
          </cell>
        </row>
        <row r="1488">
          <cell r="A1488">
            <v>92755</v>
          </cell>
          <cell r="B1488" t="str">
            <v>PROTEÇÃO SUPERFICIAL DE CANAL EM GABIÃO TIPO COLCHÃO, ALTURA DE 17 CENTÍMETROS, ENCHIMENTO COM PEDRA DE MÃO TIPO RACHÃO - FORNECIMENTO E EXECUÇÃO. AF_12/2015</v>
          </cell>
          <cell r="D1488">
            <v>92755</v>
          </cell>
          <cell r="E1488">
            <v>194.56</v>
          </cell>
        </row>
        <row r="1489">
          <cell r="A1489">
            <v>92756</v>
          </cell>
          <cell r="B1489" t="str">
            <v>PROTEÇÃO SUPERFICIAL DE CANAL EM GABIÃO TIPO COLCHÃO, ALTURA DE 23 CENTÍMETROS, ENCHIMENTO COM PEDRA DE MÃO TIPO RACHÃO - FORNECIMENTO E EXECUÇÃO. AF_12/2015</v>
          </cell>
          <cell r="D1489">
            <v>92756</v>
          </cell>
          <cell r="E1489">
            <v>221.58</v>
          </cell>
        </row>
        <row r="1490">
          <cell r="A1490">
            <v>92757</v>
          </cell>
          <cell r="B1490" t="str">
            <v>PROTEÇÃO SUPERFICIAL DE CANAL EM GABIÃO TIPO COLCHÃO, ALTURA DE 30 CENTÍMETROS, ENCHIMENTO COM PEDRA DE MÃO TIPO RACHÃO - FORNECIMENTO E EXECUÇÃO. AF_12/2015</v>
          </cell>
          <cell r="D1490">
            <v>92757</v>
          </cell>
          <cell r="E1490">
            <v>254.33</v>
          </cell>
        </row>
        <row r="1491">
          <cell r="A1491">
            <v>92758</v>
          </cell>
          <cell r="B1491" t="str">
            <v>PROTEÇÃO SUPERFICIAL DE CANAL EM GABIÃO TIPO SACO, DIÂMETRO DE 65 CENTÍMETROS, ENCHIMENTO MANUAL COM PEDRA DE MÃO TIPO RACHÃO - FORNECIMENTO E EXECUÇÃO. AF_12/2015</v>
          </cell>
          <cell r="D1491">
            <v>92758</v>
          </cell>
          <cell r="E1491">
            <v>585.37</v>
          </cell>
        </row>
        <row r="1492">
          <cell r="A1492">
            <v>91069</v>
          </cell>
          <cell r="B1492" t="str">
            <v>EXECUÇÃO DE REVESTIMENTO DE CONCRETO PROJETADO COM ESPESSURA DE 7 CM, ARMADO COM TELA, INCLINAÇÃO MENOR QUE 90°, APLICAÇÃO CONTÍNUA, UTILIZANDO EQUIPAMENTO DE PROJEÇÃO COM 6 M³/H DE CAPACIDADE. AF_01/2016</v>
          </cell>
          <cell r="D1492">
            <v>91069</v>
          </cell>
          <cell r="E1492">
            <v>119.51</v>
          </cell>
        </row>
        <row r="1493">
          <cell r="A1493">
            <v>91070</v>
          </cell>
          <cell r="B1493" t="str">
            <v>EXECUÇÃO DE REVESTIMENTO DE CONCRETO PROJETADO COM ESPESSURA DE 10 CM, ARMADO COM TELA, INCLINAÇÃO MENOR QUE 90°, APLICAÇÃO CONTÍNUA, UTILIZANDO EQUIPAMENTO DE PROJEÇÃO COM 6 M³/H DE CAPACIDADE. AF_01/2016</v>
          </cell>
          <cell r="D1493">
            <v>91070</v>
          </cell>
          <cell r="E1493">
            <v>131.56</v>
          </cell>
        </row>
        <row r="1494">
          <cell r="A1494">
            <v>91071</v>
          </cell>
          <cell r="B1494" t="str">
            <v>EXECUÇÃO DE REVESTIMENTO DE CONCRETO PROJETADO COM ESPESSURA DE 7 CM, ARMADO COM TELA, INCLINAÇÃO DE 90°, APLICAÇÃO CONTÍNUA, UTILIZANDO EQUIPAMENTO DE PROJEÇÃO COM 6 M³/H DE CAPACIDADE. AF_01/2016</v>
          </cell>
          <cell r="D1494">
            <v>91071</v>
          </cell>
          <cell r="E1494">
            <v>152.12</v>
          </cell>
        </row>
        <row r="1495">
          <cell r="A1495">
            <v>91072</v>
          </cell>
          <cell r="B1495" t="str">
            <v>EXECUÇÃO DE REVESTIMENTO DE CONCRETO PROJETADO COM ESPESSURA DE 10 CM, ARMADO COM TELA, INCLINAÇÃO DE 90°, APLICAÇÃO CONTÍNUA, UTILIZANDO EQUIPAMENTO DE PROJEÇÃO COM 6 M³/H DE CAPACIDADE. AF_01/2016</v>
          </cell>
          <cell r="D1495">
            <v>91072</v>
          </cell>
          <cell r="E1495">
            <v>164.11</v>
          </cell>
        </row>
        <row r="1496">
          <cell r="A1496">
            <v>91073</v>
          </cell>
          <cell r="B1496" t="str">
            <v>EXECUÇÃO DE REVESTIMENTO DE CONCRETO PROJETADO COM ESPESSURA DE 7 CM, ARMADO COM TELA, INCLINAÇÃO MENOR QUE 90°, APLICAÇÃO CONTÍNUA, UTILIZANDO EQUIPAMENTO DE PROJEÇÃO COM 3 M³/H DE CAPACIDADE. AF_01/2016</v>
          </cell>
          <cell r="D1496">
            <v>91073</v>
          </cell>
          <cell r="E1496">
            <v>129.88999999999999</v>
          </cell>
        </row>
        <row r="1497">
          <cell r="A1497">
            <v>91074</v>
          </cell>
          <cell r="B1497" t="str">
            <v>EXECUÇÃO DE REVESTIMENTO DE CONCRETO PROJETADO COM ESPESSURA DE 10 CM, ARMADO COM TELA, INCLINAÇÃO MENOR QUE 90°, APLICAÇÃO CONTÍNUA, UTILIZANDO EQUIPAMENTO DE PROJEÇÃO COM 3 M³/H DE CAPACIDADE. AF_01/2016</v>
          </cell>
          <cell r="D1497">
            <v>91074</v>
          </cell>
          <cell r="E1497">
            <v>143.03</v>
          </cell>
        </row>
        <row r="1498">
          <cell r="A1498">
            <v>91075</v>
          </cell>
          <cell r="B1498" t="str">
            <v>EXECUÇÃO DE REVESTIMENTO DE CONCRETO PROJETADO COM ESPESSURA DE 7 CM, ARMADO COM TELA, INCLINAÇÃO DE 90°, APLICAÇÃO CONTÍNUA, UTILIZANDO EQUIPAMENTO DE PROJEÇÃO COM 3 M³/H DE CAPACIDADE. AF_01/2016</v>
          </cell>
          <cell r="D1498">
            <v>91075</v>
          </cell>
          <cell r="E1498">
            <v>163.85</v>
          </cell>
        </row>
        <row r="1499">
          <cell r="A1499">
            <v>91076</v>
          </cell>
          <cell r="B1499" t="str">
            <v>EXECUÇÃO DE REVESTIMENTO DE CONCRETO PROJETADO COM ESPESSURA DE 10 CM, ARMADO COM TELA, INCLINAÇÃO DE 90°, APLICAÇÃO CONTÍNUA, UTILIZANDO EQUIPAMENTO DE PROJEÇÃO COM 3 M³/H DE CAPACIDADE. AF_01/2016</v>
          </cell>
          <cell r="D1499">
            <v>91076</v>
          </cell>
          <cell r="E1499">
            <v>177.02</v>
          </cell>
        </row>
        <row r="1500">
          <cell r="A1500">
            <v>91077</v>
          </cell>
          <cell r="B1500" t="str">
            <v>EXECUÇÃO DE REVESTIMENTO DE CONCRETO PROJETADO COM ESPESSURA DE 7 CM, ARMADO COM FIBRAS DE AÇO, INCLINAÇÃO MENOR QUE 90°, APLICAÇÃO CONTÍNUA, UTILIZANDO EQUIPAMENTO DE PROJEÇÃO COM 6 M³/H DE CAPACIDADE. AF_01/2016</v>
          </cell>
          <cell r="D1500">
            <v>91077</v>
          </cell>
          <cell r="E1500">
            <v>124.41</v>
          </cell>
        </row>
        <row r="1501">
          <cell r="A1501">
            <v>91078</v>
          </cell>
          <cell r="B1501" t="str">
            <v>EXECUÇÃO DE REVESTIMENTO DE CONCRETO PROJETADO COM ESPESSURA DE 10 CM, ARMADO COM FIBRAS DE AÇO, INCLINAÇÃO MENOR QUE 90°, APLICAÇÃO CONTÍNUA, UTILIZANDO EQUIPAMENTO DE PROJEÇÃO COM 6 M³/H DE CAPACIDADE. AF_01/2016</v>
          </cell>
          <cell r="D1501">
            <v>91078</v>
          </cell>
          <cell r="E1501">
            <v>146.26</v>
          </cell>
        </row>
        <row r="1502">
          <cell r="A1502">
            <v>91079</v>
          </cell>
          <cell r="B1502" t="str">
            <v>EXECUÇÃO DE REVESTIMENTO DE CONCRETO PROJETADO COM ESPESSURA DE 7 CM, ARMADO COM FIBRAS DE AÇO, INCLINAÇÃO DE 90°, APLICAÇÃO CONTÍNUA, UTILIZANDO EQUIPAMENTO DE PROJEÇÃO COM 6 M³/H DE CAPACIDADE. AF_01/2016</v>
          </cell>
          <cell r="D1502">
            <v>91079</v>
          </cell>
          <cell r="E1502">
            <v>129.35</v>
          </cell>
        </row>
        <row r="1503">
          <cell r="A1503">
            <v>91080</v>
          </cell>
          <cell r="B1503" t="str">
            <v>EXECUÇÃO DE REVESTIMENTO DE CONCRETO PROJETADO COM ESPESSURA DE 10 CM, ARMADO COM FIBRAS DE AÇO, INCLINAÇÃO DE 90°, APLICAÇÃO CONTÍNUA, UTILIZANDO EQUIPAMENTO DE PROJEÇÃO COM 6 M³/H DE CAPACIDADE. AF_01/2016</v>
          </cell>
          <cell r="D1503">
            <v>91080</v>
          </cell>
          <cell r="E1503">
            <v>150.97999999999999</v>
          </cell>
        </row>
        <row r="1504">
          <cell r="A1504">
            <v>91081</v>
          </cell>
          <cell r="B1504" t="str">
            <v>EXECUÇÃO DE REVESTIMENTO DE CONCRETO PROJETADO COM ESPESSURA DE 7 CM, ARMADO COM FIBRAS DE AÇO, INCLINAÇÃO MENOR QUE 90°, APLICAÇÃO CONTÍNUA, UTILIZANDO EQUIPAMENTO DE PROJEÇÃO COM 3 M³/H DE CAPACIDADE. AF_01/2016</v>
          </cell>
          <cell r="D1504">
            <v>91081</v>
          </cell>
          <cell r="E1504">
            <v>136.29</v>
          </cell>
        </row>
        <row r="1505">
          <cell r="A1505">
            <v>91082</v>
          </cell>
          <cell r="B1505" t="str">
            <v>EXECUÇÃO DE REVESTIMENTO DE CONCRETO PROJETADO COM ESPESSURA DE 10 CM, ARMADO COM FIBRAS DE AÇO, INCLINAÇÃO MENOR QUE 90°, APLICAÇÃO CONTÍNUA, UTILIZANDO EQUIPAMENTO DE PROJEÇÃO COM 3 M³/H DE CAPACIDADE. AF_01/2016</v>
          </cell>
          <cell r="D1505">
            <v>91082</v>
          </cell>
          <cell r="E1505">
            <v>159.11000000000001</v>
          </cell>
        </row>
        <row r="1506">
          <cell r="A1506">
            <v>91083</v>
          </cell>
          <cell r="B1506" t="str">
            <v>EXECUÇÃO DE REVESTIMENTO DE CONCRETO PROJETADO COM ESPESSURA DE 7 CM, ARMADO COM FIBRAS DE AÇO, INCLINAÇÃO DE 90°, APLICAÇÃO CONTÍNUA, UTILIZANDO EQUIPAMENTO DE PROJEÇÃO COM 3 M³/H DE CAPACIDADE. AF_01/2016</v>
          </cell>
          <cell r="D1506">
            <v>91083</v>
          </cell>
          <cell r="E1506">
            <v>144.71</v>
          </cell>
        </row>
        <row r="1507">
          <cell r="A1507">
            <v>91084</v>
          </cell>
          <cell r="B1507" t="str">
            <v>EXECUÇÃO DE REVESTIMENTO DE CONCRETO PROJETADO COM ESPESSURA DE 10 CM, ARMADO COM FIBRAS DE AÇO, INCLINAÇÃO DE 90°, APLICAÇÃO CONTÍNUA, UTILIZANDO EQUIPAMENTO DE PROJEÇÃO COM 3 M³/H DE CAPACIDADE. AF_01/2016</v>
          </cell>
          <cell r="D1507">
            <v>91084</v>
          </cell>
          <cell r="E1507">
            <v>167.28</v>
          </cell>
        </row>
        <row r="1508">
          <cell r="A1508">
            <v>91086</v>
          </cell>
          <cell r="B1508" t="str">
            <v>EXECUÇÃO DE REVESTIMENTO DE CONCRETO PROJETADO COM ESPESSURA DE 7 CM, ARMADO COM TELA, INCLINAÇÃO MENOR QUE 90°, APLICAÇÃO DESCONTÍNUA, UTILIZANDO EQUIPAMENTO DE PROJEÇÃO COM 6 M³/H DE CAPACIDADE. AF_01/2016</v>
          </cell>
          <cell r="D1508">
            <v>91086</v>
          </cell>
          <cell r="E1508">
            <v>128.1</v>
          </cell>
        </row>
        <row r="1509">
          <cell r="A1509">
            <v>91087</v>
          </cell>
          <cell r="B1509" t="str">
            <v>EXECUÇÃO DE REVESTIMENTO DE CONCRETO PROJETADO COM ESPESSURA DE 10 CM, ARMADO COM TELA, INCLINAÇÃO MENOR QUE 90°, APLICAÇÃO DESCONTÍNUA, UTILIZANDO EQUIPAMENTO DE PROJEÇÃO COM 6 M³/H DE CAPACIDADE. AF_01/2016</v>
          </cell>
          <cell r="D1509">
            <v>91087</v>
          </cell>
          <cell r="E1509">
            <v>140.46</v>
          </cell>
        </row>
        <row r="1510">
          <cell r="A1510">
            <v>91088</v>
          </cell>
          <cell r="B1510" t="str">
            <v>EXECUÇÃO DE REVESTIMENTO DE CONCRETO PROJETADO COM ESPESSURA DE 7 CM, ARMADO COM TELA, INCLINAÇÃO DE 90°, APLICAÇÃO DESCONTÍNUA, UTILIZANDO EQUIPAMENTO DE PROJEÇÃO COM 6 M³/H DE CAPACIDADE. AF_01/2016</v>
          </cell>
          <cell r="D1510">
            <v>91088</v>
          </cell>
          <cell r="E1510">
            <v>161.85</v>
          </cell>
        </row>
        <row r="1511">
          <cell r="A1511">
            <v>91089</v>
          </cell>
          <cell r="B1511" t="str">
            <v>EXECUÇÃO DE REVESTIMENTO DE CONCRETO PROJETADO COM ESPESSURA DE 10 CM, ARMADO COM TELA, INCLINAÇÃO DE 90°, APLICAÇÃO DESCONTÍNUA, UTILIZANDO EQUIPAMENTO DE PROJEÇÃO COM 6 M³/H DE CAPACIDADE. AF_01/2016</v>
          </cell>
          <cell r="D1511">
            <v>91089</v>
          </cell>
          <cell r="E1511">
            <v>174.28</v>
          </cell>
        </row>
        <row r="1512">
          <cell r="A1512">
            <v>91090</v>
          </cell>
          <cell r="B1512" t="str">
            <v>EXECUÇÃO DE REVESTIMENTO DE CONCRETO PROJETADO COM ESPESSURA DE 7 CM, ARMADO COM TELA, INCLINAÇÃO MENOR QUE 90°, APLICAÇÃO DESCONTÍNUA, UTILIZANDO EQUIPAMENTO DE PROJEÇÃO COM 3 M³/H DE CAPACIDADE. AF_01/2016</v>
          </cell>
          <cell r="D1512">
            <v>91090</v>
          </cell>
          <cell r="E1512">
            <v>136.71</v>
          </cell>
        </row>
        <row r="1513">
          <cell r="A1513">
            <v>91091</v>
          </cell>
          <cell r="B1513" t="str">
            <v>EXECUÇÃO DE REVESTIMENTO DE CONCRETO PROJETADO COM ESPESSURA DE 10 CM, ARMADO COM TELA, INCLINAÇÃO MENOR QUE 90°, APLICAÇÃO DESCONTÍNUA, UTILIZANDO EQUIPAMENTO DE PROJEÇÃO COM 3 M³/H DE CAPACIDADE. AF_01/2016</v>
          </cell>
          <cell r="D1513">
            <v>91091</v>
          </cell>
          <cell r="E1513">
            <v>150.31</v>
          </cell>
        </row>
        <row r="1514">
          <cell r="A1514">
            <v>91092</v>
          </cell>
          <cell r="B1514" t="str">
            <v>EXECUÇÃO DE REVESTIMENTO DE CONCRETO PROJETADO COM ESPESSURA DE 7 CM, ARMADO COM TELA, INCLINAÇÃO DE 90°, APLICAÇÃO DESCONTÍNUA, UTILIZANDO EQUIPAMENTO DE PROJEÇÃO COM 3 M³/H DE CAPACIDADE. AF_01/2016</v>
          </cell>
          <cell r="D1514">
            <v>91092</v>
          </cell>
          <cell r="E1514">
            <v>171.44</v>
          </cell>
        </row>
        <row r="1515">
          <cell r="A1515">
            <v>91093</v>
          </cell>
          <cell r="B1515" t="str">
            <v>EXECUÇÃO DE REVESTIMENTO DE CONCRETO PROJETADO COM ESPESSURA DE 10 CM, ARMADO COM TELA, INCLINAÇÃO DE 90°, APLICAÇÃO DESCONTÍNUA, UTILIZANDO EQUIPAMENTO DE PROJEÇÃO COM 3 M³/H DE CAPACIDADE. AF_01/2016</v>
          </cell>
          <cell r="D1515">
            <v>91093</v>
          </cell>
          <cell r="E1515">
            <v>185.27</v>
          </cell>
        </row>
        <row r="1516">
          <cell r="A1516">
            <v>91094</v>
          </cell>
          <cell r="B1516" t="str">
            <v>EXECUÇÃO DE REVESTIMENTO DE CONCRETO PROJETADO COM ESPESSURA DE 7 CM, ARMADO COM FIBRAS DE AÇO, INCLINAÇÃO MENOR QUE 90°, APLICAÇÃO DESCONTÍNUA, UTILIZANDO EQUIPAMENTO DE PROJEÇÃO COM 6 M³/H DE CAPACIDADE. AF_01/2016</v>
          </cell>
          <cell r="D1516">
            <v>91094</v>
          </cell>
          <cell r="E1516">
            <v>129.1</v>
          </cell>
        </row>
        <row r="1517">
          <cell r="A1517">
            <v>91095</v>
          </cell>
          <cell r="B1517" t="str">
            <v>EXECUÇÃO DE REVESTIMENTO DE CONCRETO PROJETADO COM ESPESSURA DE 10 CM, ARMADO COM FIBRAS DE AÇO, INCLINAÇÃO MENOR QUE 90°, APLICAÇÃO DESCONTÍNUA, UTILIZANDO EQUIPAMENTO DE PROJEÇÃO COM 6 M³/H DE CAPACIDADE. AF_01/2016</v>
          </cell>
          <cell r="D1517">
            <v>91095</v>
          </cell>
          <cell r="E1517">
            <v>151.35</v>
          </cell>
        </row>
        <row r="1518">
          <cell r="A1518">
            <v>91096</v>
          </cell>
          <cell r="B1518" t="str">
            <v>EXECUÇÃO DE REVESTIMENTO DE CONCRETO PROJETADO COM ESPESSURA DE 7 CM, ARMADO COM FIBRAS DE AÇO, INCLINAÇÃO DE 90°, APLICAÇÃO DESCONTÍNUA, UTILIZANDO EQUIPAMENTO DE PROJEÇÃO COM 6 M³/H DE CAPACIDADE. AF_01/2016</v>
          </cell>
          <cell r="D1518">
            <v>91096</v>
          </cell>
          <cell r="E1518">
            <v>131.69</v>
          </cell>
        </row>
        <row r="1519">
          <cell r="A1519">
            <v>91097</v>
          </cell>
          <cell r="B1519" t="str">
            <v>EXECUÇÃO DE REVESTIMENTO DE CONCRETO PROJETADO COM ESPESSURA DE 10 CM, ARMADO COM FIBRAS DE AÇO, INCLINAÇÃO DE 90°, APLICAÇÃO DESCONTÍNUA, UTILIZANDO EQUIPAMENTO DE PROJEÇÃO COM 6 M³/H DE CAPACIDADE. AF_01/2016</v>
          </cell>
          <cell r="D1519">
            <v>91097</v>
          </cell>
          <cell r="E1519">
            <v>153.75</v>
          </cell>
        </row>
        <row r="1520">
          <cell r="A1520">
            <v>91098</v>
          </cell>
          <cell r="B1520" t="str">
            <v>EXECUÇÃO DE REVESTIMENTO DE CONCRETO PROJETADO COM ESPESSURA DE 7 CM, ARMADO COM FIBRAS DE AÇO, INCLINAÇÃO MENOR QUE 90°, APLICAÇÃO DESCONTÍNUA, UTILIZANDO EQUIPAMENTO DE PROJEÇÃO COM 3 M³/H DE CAPACIDADE. AF_01/2016</v>
          </cell>
          <cell r="D1520">
            <v>91098</v>
          </cell>
          <cell r="E1520">
            <v>140.69</v>
          </cell>
        </row>
        <row r="1521">
          <cell r="A1521">
            <v>91099</v>
          </cell>
          <cell r="B1521" t="str">
            <v>EXECUÇÃO DE REVESTIMENTO DE CONCRETO PROJETADO COM ESPESSURA DE 10 CM, ARMADO COM FIBRAS DE AÇO, INCLINAÇÃO MENOR QUE 90°, APLICAÇÃO DESCONTÍNUA, UTILIZANDO EQUIPAMENTO DE PROJEÇÃO COM 3 M³/H DE CAPACIDADE. AF_01/2016</v>
          </cell>
          <cell r="D1521">
            <v>91099</v>
          </cell>
          <cell r="E1521">
            <v>163.98</v>
          </cell>
        </row>
        <row r="1522">
          <cell r="A1522">
            <v>91100</v>
          </cell>
          <cell r="B1522" t="str">
            <v>EXECUÇÃO DE REVESTIMENTO DE CONCRETO PROJETADO COM ESPESSURA DE 7 CM, ARMADO COM FIBRAS DE AÇO, INCLINAÇÃO DE 90°, APLICAÇÃO DESCONTÍNUA, UTILIZANDO EQUIPAMENTO DE PROJEÇÃO COM 3 M³/H DE CAPACIDADE. AF_01/2016</v>
          </cell>
          <cell r="D1522">
            <v>91100</v>
          </cell>
          <cell r="E1522">
            <v>147.43</v>
          </cell>
        </row>
        <row r="1523">
          <cell r="A1523">
            <v>91101</v>
          </cell>
          <cell r="B1523" t="str">
            <v>EXECUÇÃO DE REVESTIMENTO DE CONCRETO PROJETADO COM ESPESSURA DE 10 CM, ARMADO COM FIBRAS DE AÇO, INCLINAÇÃO DE 90°, APLICAÇÃO DESCONTÍNUA, UTILIZANDO EQUIPAMENTO DE PROJEÇÃO COM 3 M³/H DE CAPACIDADE. AF_01/2016</v>
          </cell>
          <cell r="D1523">
            <v>91101</v>
          </cell>
          <cell r="E1523">
            <v>170.61</v>
          </cell>
        </row>
        <row r="1524">
          <cell r="A1524">
            <v>93952</v>
          </cell>
          <cell r="B1524" t="str">
            <v>EXECUÇÃO DE GRAMPO PARA SOLO GRAMPEADO COM COMPRIMENTO MENOR OU IGUAL A 4 M, DIÂMETRO DE 10 CM, PERFURAÇÃO COM EQUIPAMENTO MANUAL E ARMADURA COM DIÂMETRO DE 16 MM. AF_05/2016</v>
          </cell>
          <cell r="D1524">
            <v>93952</v>
          </cell>
          <cell r="E1524">
            <v>196.55</v>
          </cell>
        </row>
        <row r="1525">
          <cell r="A1525">
            <v>93953</v>
          </cell>
          <cell r="B1525" t="str">
            <v>EXECUÇÃO DE GRAMPO PARA SOLO GRAMPEADO COM COMPRIMENTO MAIOR QUE 4 M E MENOR OU IGUAL A 6 M, DIÂMETRO DE 10 CM, PERFURAÇÃO COM EQUIPAMENTO MANUAL E ARMADURA COM DIÂMETRO DE 16 MM. AF_05/2016</v>
          </cell>
          <cell r="D1525">
            <v>93953</v>
          </cell>
          <cell r="E1525">
            <v>183.95</v>
          </cell>
        </row>
        <row r="1526">
          <cell r="A1526">
            <v>93954</v>
          </cell>
          <cell r="B1526" t="str">
            <v>EXECUÇÃO DE GRAMPO PARA SOLO GRAMPEADO COM COMPRIMENTO MAIOR QUE 6 M E MENOR OU IGUAL A 8 M, DIÂMETRO DE 10 CM, PERFURAÇÃO COM EQUIPAMENTO MANUAL E ARMADURA COM DIÂMETRO DE 16 MM. AF_05/2016</v>
          </cell>
          <cell r="D1526">
            <v>93954</v>
          </cell>
          <cell r="E1526">
            <v>176.35</v>
          </cell>
        </row>
        <row r="1527">
          <cell r="A1527">
            <v>93955</v>
          </cell>
          <cell r="B1527" t="str">
            <v>EXECUÇÃO DE GRAMPO PARA SOLO GRAMPEADO COM COMPRIMENTO MAIOR QUE 8 M E MENOR OU IGUAL A 10 M, DIÂMETRO DE 10 CM, PERFURAÇÃO COM EQUIPAMENTO MANUAL E ARMADURA COM DIÂMETRO DE 16 MM. AF_05/2016</v>
          </cell>
          <cell r="D1527">
            <v>93955</v>
          </cell>
          <cell r="E1527">
            <v>170.93</v>
          </cell>
        </row>
        <row r="1528">
          <cell r="A1528">
            <v>93956</v>
          </cell>
          <cell r="B1528" t="str">
            <v>EXECUÇÃO DE GRAMPO PARA SOLO GRAMPEADO COM COMPRIMENTO MAIOR QUE 10 M, DIÂMETRO DE 10 CM, PERFURAÇÃO COM EQUIPAMENTO MANUAL E ARMADURA COM DIÂMETRO DE 16 MM. AF_05/2016</v>
          </cell>
          <cell r="D1528">
            <v>93956</v>
          </cell>
          <cell r="E1528">
            <v>166.64</v>
          </cell>
        </row>
        <row r="1529">
          <cell r="A1529">
            <v>93957</v>
          </cell>
          <cell r="B1529" t="str">
            <v>EXECUÇÃO DE GRAMPO PARA SOLO GRAMPEADO COM COMPRIMENTO MENOR OU IGUAL A 4 M, DIÂMETRO DE 10 CM, PERFURAÇÃO COM EQUIPAMENTO MANUAL E ARMADURA COM DIÂMETRO DE 20 MM. AF_05/2016</v>
          </cell>
          <cell r="D1529">
            <v>93957</v>
          </cell>
          <cell r="E1529">
            <v>211.87</v>
          </cell>
        </row>
        <row r="1530">
          <cell r="A1530">
            <v>93958</v>
          </cell>
          <cell r="B1530" t="str">
            <v>EXECUÇÃO DE GRAMPO PARA SOLO GRAMPEADO COM COMPRIMENTO MAIOR QUE 4 M E MENOR OU IGUAL A 6 M, DIÂMETRO DE 10 CM, PERFURAÇÃO COM EQUIPAMENTO MANUAL E ARMADURA COM DIÂMETRO DE 20 MM. AF_05/2016</v>
          </cell>
          <cell r="D1530">
            <v>93958</v>
          </cell>
          <cell r="E1530">
            <v>198.53</v>
          </cell>
        </row>
        <row r="1531">
          <cell r="A1531">
            <v>93959</v>
          </cell>
          <cell r="B1531" t="str">
            <v>EXECUÇÃO DE GRAMPO PARA SOLO GRAMPEADO COM COMPRIMENTO MAIOR QUE 6 M E MENOR OU IGUAL A 8 M, DIÂMETRO DE 10 CM, PERFURAÇÃO COM EQUIPAMENTO MANUAL E ARMADURA COM DIÂMETRO DE 20 MM. AF_05/2016</v>
          </cell>
          <cell r="D1531">
            <v>93959</v>
          </cell>
          <cell r="E1531">
            <v>190.5</v>
          </cell>
        </row>
        <row r="1532">
          <cell r="A1532">
            <v>93960</v>
          </cell>
          <cell r="B1532" t="str">
            <v>EXECUÇÃO DE GRAMPO PARA SOLO GRAMPEADO COM COMPRIMENTO MAIOR QUE 8 M E MENOR OU IGUAL A 10 M, DIÂMETRO DE 10 CM, PERFURAÇÃO COM EQUIPAMENTO MANUAL E ARMADURA COM DIÂMETRO DE 20 MM. AF_05/2016</v>
          </cell>
          <cell r="D1532">
            <v>93960</v>
          </cell>
          <cell r="E1532">
            <v>184.86</v>
          </cell>
        </row>
        <row r="1533">
          <cell r="A1533">
            <v>93961</v>
          </cell>
          <cell r="B1533" t="str">
            <v>EXECUÇÃO DE GRAMPO PARA SOLO GRAMPEADO COM COMPRIMENTO MAIOR QUE 10 M, DIÂMETRO DE 10 CM, PERFURAÇÃO COM EQUIPAMENTO MANUAL E ARMADURA COM DIÂMETRO DE 20 MM. AF_05/2016</v>
          </cell>
          <cell r="D1533">
            <v>93961</v>
          </cell>
          <cell r="E1533">
            <v>180.4</v>
          </cell>
        </row>
        <row r="1534">
          <cell r="A1534">
            <v>93962</v>
          </cell>
          <cell r="B1534" t="str">
            <v>EXECUÇÃO DE GRAMPO PARA SOLO GRAMPEADO COM COMPRIMENTO MENOR OU IGUAL A 4 M, DIÂMETRO DE 7 CM, PERFURAÇÃO COM EQUIPAMENTO MANUAL E ARMADURA COM DIÂMETRO DE 16 MM. AF_05/2016</v>
          </cell>
          <cell r="D1534">
            <v>93962</v>
          </cell>
          <cell r="E1534">
            <v>184.23</v>
          </cell>
        </row>
        <row r="1535">
          <cell r="A1535">
            <v>93963</v>
          </cell>
          <cell r="B1535" t="str">
            <v>EXECUÇÃO DE GRAMPO PARA SOLO GRAMPEADO COM COMPRIMENTO MAIOR QUE 4 E MENOR OU IGUAL A 6 M, DIÂMETRO DE 7 CM, PERFURAÇÃO COM EQUIPAMENTO MANUAL E ARMADURA COM DIÂMETRO DE 16 MM. AF_05/2016</v>
          </cell>
          <cell r="D1535">
            <v>93963</v>
          </cell>
          <cell r="E1535">
            <v>171.68</v>
          </cell>
        </row>
        <row r="1536">
          <cell r="A1536">
            <v>93964</v>
          </cell>
          <cell r="B1536" t="str">
            <v>EXECUÇÃO DE GRAMPO PARA SOLO GRAMPEADO COM COMPRIMENTO MAIOR QUE 6 M E MENOR OU IGUAL A 8 M, DIÂMETRO DE 7 CM, PERFURAÇÃO COM EQUIPAMENTO MANUAL E ARMADURA COM DIÂMETRO DE 16 MM. AF_05/2016</v>
          </cell>
          <cell r="D1536">
            <v>93964</v>
          </cell>
          <cell r="E1536">
            <v>164.12</v>
          </cell>
        </row>
        <row r="1537">
          <cell r="A1537">
            <v>93965</v>
          </cell>
          <cell r="B1537" t="str">
            <v>EXECUÇÃO DE GRAMPO PARA SOLO GRAMPEADO COM COMPRIMENTO MAIOR QUE 8 M E MENOR OU IGUAL A 10 M, DIÂMETRO DE 7 CM, PERFURAÇÃO COM EQUIPAMENTO MANUAL E ARMADURA COM DIÂMETRO DE 16 MM. AF_05/2016</v>
          </cell>
          <cell r="D1537">
            <v>93965</v>
          </cell>
          <cell r="E1537">
            <v>157.19999999999999</v>
          </cell>
        </row>
        <row r="1538">
          <cell r="A1538">
            <v>93966</v>
          </cell>
          <cell r="B1538" t="str">
            <v>EXECUÇÃO DE GRAMPO PARA SOLO GRAMPEADO COM COMPRIMENTO MAIOR QUE 10 M, DIÂMETRO DE 7 CM, PERFURAÇÃO COM EQUIPAMENTO MANUAL E ARMADURA COM DIÂMETRO DE 16 MM. AF_05/2016</v>
          </cell>
          <cell r="D1538">
            <v>93966</v>
          </cell>
          <cell r="E1538">
            <v>154.46</v>
          </cell>
        </row>
        <row r="1539">
          <cell r="A1539">
            <v>93967</v>
          </cell>
          <cell r="B1539" t="str">
            <v>EXECUÇÃO DE GRAMPO PARA SOLO GRAMPEADO COM COMPRIMENTO MENOR OU IGUAL A 4 M, DIÂMETRO DE 7 CM, PERFURAÇÃO COM EQUIPAMENTO MANUAL E ARMADURA COM DIÂMETRO DE 20 MM. AF_05/2016</v>
          </cell>
          <cell r="D1539">
            <v>93967</v>
          </cell>
          <cell r="E1539">
            <v>199.58</v>
          </cell>
        </row>
        <row r="1540">
          <cell r="A1540">
            <v>93968</v>
          </cell>
          <cell r="B1540" t="str">
            <v>EXECUÇÃO DE GRAMPO PARA SOLO GRAMPEADO COM COMPRIMENTO MAIOR QUE 4 E MENOR OU IGUAL A 6 M, DIÂMETRO DE 7 CM, PERFURAÇÃO COM EQUIPAMENTO MANUAL E ARMADURA COM DIÂMETRO DE 20 MM. AF_05/2016</v>
          </cell>
          <cell r="D1540">
            <v>93968</v>
          </cell>
          <cell r="E1540">
            <v>186.22</v>
          </cell>
        </row>
        <row r="1541">
          <cell r="A1541">
            <v>93969</v>
          </cell>
          <cell r="B1541" t="str">
            <v>EXECUÇÃO DE GRAMPO PARA SOLO GRAMPEADO COM COMPRIMENTO MAIOR QUE 6 M E MENOR OU IGUAL A 8 M, DIÂMETRO DE 7 CM, PERFURAÇÃO COM EQUIPAMENTO MANUAL E ARMADURA COM DIÂMETRO DE 20 MM. AF_05/2016</v>
          </cell>
          <cell r="D1541">
            <v>93969</v>
          </cell>
          <cell r="E1541">
            <v>178.29</v>
          </cell>
        </row>
        <row r="1542">
          <cell r="A1542">
            <v>93970</v>
          </cell>
          <cell r="B1542" t="str">
            <v>EXECUÇÃO DE GRAMPO PARA SOLO GRAMPEADO COM COMPRIMENTO MAIOR QUE 8 MENOR OU IGUAL A 10 M, DIÂMETRO DE 7 CM, PERFURAÇÃO COM EQUIPAMENTO MANUAL E ARMADURA COM DIÂMETRO DE 20 MM. AF_05/2016</v>
          </cell>
          <cell r="D1542">
            <v>93970</v>
          </cell>
          <cell r="E1542">
            <v>172.65</v>
          </cell>
        </row>
        <row r="1543">
          <cell r="A1543">
            <v>93971</v>
          </cell>
          <cell r="B1543" t="str">
            <v>EXECUÇÃO DE GRAMPO PARA SOLO GRAMPEADO COM COMPRIMENTO MAIOR QUE 10 M, DIÂMETRO DE 7 CM, PERFURAÇÃO COM EQUIPAMENTO MANUAL E ARMADURA COM DIÂMETRO DE 20 MM. AF_05/2016</v>
          </cell>
          <cell r="D1543">
            <v>93971</v>
          </cell>
          <cell r="E1543">
            <v>162.94999999999999</v>
          </cell>
        </row>
        <row r="1544">
          <cell r="A1544">
            <v>95108</v>
          </cell>
          <cell r="B1544" t="str">
            <v>EXECUÇÃO DE PROTEÇÃO DA CABEÇA DO TIRANTE COM USO DE FÔRMAS EM CHAPA COMPENSADA PLASTIFICADA DE MADEIRA E CONCRETO FCK =15 MPA. AF_07/2016</v>
          </cell>
          <cell r="D1544">
            <v>95108</v>
          </cell>
          <cell r="E1544">
            <v>24.96</v>
          </cell>
        </row>
        <row r="1545">
          <cell r="A1545">
            <v>100332</v>
          </cell>
          <cell r="B1545" t="str">
            <v>CONTENÇÃO EM PERFIL PRANCHADO COM PRANCHÃO DE MADEIRA, PERFIS ESPAÇADOS A 1,5 M PARA 1 SUBSOLO. AF_07/2019</v>
          </cell>
          <cell r="D1545">
            <v>100332</v>
          </cell>
          <cell r="E1545">
            <v>980.36</v>
          </cell>
        </row>
        <row r="1546">
          <cell r="A1546">
            <v>100333</v>
          </cell>
          <cell r="B1546" t="str">
            <v>CONTENÇÃO EM PERFIL PRANCHADO COM PRANCHÃO DE MADEIRA, PERFIS ESPAÇADOS A 1,5 M PARA 2 OU MAIS SUBSOLOS. AF_07/2019</v>
          </cell>
          <cell r="D1546">
            <v>100333</v>
          </cell>
          <cell r="E1546">
            <v>593.52</v>
          </cell>
        </row>
        <row r="1547">
          <cell r="A1547">
            <v>100334</v>
          </cell>
          <cell r="B1547" t="str">
            <v>CONTENÇÃO EM PERFIL PRANCHADO COM PRANCHÃO DE MADEIRA, PERFIS ESPAÇADOS A 2 M PARA 1 SUBSOLO. AF_07/2019</v>
          </cell>
          <cell r="D1547">
            <v>100334</v>
          </cell>
          <cell r="E1547">
            <v>771.42</v>
          </cell>
        </row>
        <row r="1548">
          <cell r="A1548">
            <v>100335</v>
          </cell>
          <cell r="B1548" t="str">
            <v>CONTENÇÃO EM PERFIL PRANCHADO COM PRANCHÃO DE MADEIRA, PERFIS ESPAÇADOS A 2 M PARA 2 OU MAIS SUBSOLOS. AF_07/2019</v>
          </cell>
          <cell r="D1548">
            <v>100335</v>
          </cell>
          <cell r="E1548">
            <v>481.29</v>
          </cell>
        </row>
        <row r="1549">
          <cell r="A1549">
            <v>100341</v>
          </cell>
          <cell r="B1549" t="str">
            <v>FABRICAÇÃO, MONTAGEM E DESMONTAGEM DE FÔRMA PARA CORTINA DE CONTENÇÃO, EM CHAPA DE MADEIRA COMPENSADA PLASTIFICADA, E = 18 MM, 10 UTILIZAÇÕES. AF_07/2019</v>
          </cell>
          <cell r="D1549">
            <v>100341</v>
          </cell>
          <cell r="E1549">
            <v>35.99</v>
          </cell>
        </row>
        <row r="1550">
          <cell r="A1550">
            <v>100342</v>
          </cell>
          <cell r="B1550" t="str">
            <v>ARMAÇÃO DE CORTINA DE CONTENÇÃO EM CONCRETO ARMADO, COM AÇO CA-50 DE 6,3 MM - MONTAGEM. AF_07/2019</v>
          </cell>
          <cell r="D1550">
            <v>100342</v>
          </cell>
          <cell r="E1550">
            <v>15.86</v>
          </cell>
        </row>
        <row r="1551">
          <cell r="A1551">
            <v>100343</v>
          </cell>
          <cell r="B1551" t="str">
            <v>ARMAÇÃO DE CORTINA DE CONTENÇÃO EM CONCRETO ARMADO, COM AÇO CA-50 DE 8 MM - MONTAGEM. AF_07/2019</v>
          </cell>
          <cell r="D1551">
            <v>100343</v>
          </cell>
          <cell r="E1551">
            <v>15.27</v>
          </cell>
        </row>
        <row r="1552">
          <cell r="A1552">
            <v>100344</v>
          </cell>
          <cell r="B1552" t="str">
            <v>ARMAÇÃO DE CORTINA DE CONTENÇÃO EM CONCRETO ARMADO, COM AÇO CA-50 DE 10 MM - MONTAGEM. AF_07/2019</v>
          </cell>
          <cell r="D1552">
            <v>100344</v>
          </cell>
          <cell r="E1552">
            <v>13.83</v>
          </cell>
        </row>
        <row r="1553">
          <cell r="A1553">
            <v>100345</v>
          </cell>
          <cell r="B1553" t="str">
            <v>ARMAÇÃO DE CORTINA DE CONTENÇÃO EM CONCRETO ARMADO, COM AÇO CA-50 DE 12,5 MM - MONTAGEM. AF_07/2019</v>
          </cell>
          <cell r="D1553">
            <v>100345</v>
          </cell>
          <cell r="E1553">
            <v>11.77</v>
          </cell>
        </row>
        <row r="1554">
          <cell r="A1554">
            <v>100346</v>
          </cell>
          <cell r="B1554" t="str">
            <v>ARMAÇÃO DE CORTINA DE CONTENÇÃO EM CONCRETO ARMADO, COM AÇO CA-50 DE 16 MM - MONTAGEM. AF_07/2019</v>
          </cell>
          <cell r="D1554">
            <v>100346</v>
          </cell>
          <cell r="E1554">
            <v>11.33</v>
          </cell>
        </row>
        <row r="1555">
          <cell r="A1555">
            <v>100347</v>
          </cell>
          <cell r="B1555" t="str">
            <v>ARMAÇÃO DE CORTINA DE CONTENÇÃO EM CONCRETO ARMADO, COM AÇO CA-50 DE 20 MM - MONTAGEM. AF_07/2019</v>
          </cell>
          <cell r="D1555">
            <v>100347</v>
          </cell>
          <cell r="E1555">
            <v>12.9</v>
          </cell>
        </row>
        <row r="1556">
          <cell r="A1556">
            <v>100348</v>
          </cell>
          <cell r="B1556" t="str">
            <v>ARMAÇÃO DE CORTINA DE CONTENÇÃO EM CONCRETO ARMADO, COM AÇO CA-50 DE 25 MM - MONTAGEM. AF_07/2019</v>
          </cell>
          <cell r="D1556">
            <v>100348</v>
          </cell>
          <cell r="E1556">
            <v>12.7</v>
          </cell>
        </row>
        <row r="1557">
          <cell r="A1557">
            <v>100349</v>
          </cell>
          <cell r="B1557" t="str">
            <v>CONCRETAGEM DE CORTINA DE CONTENÇÃO, ATRAVÉS DE BOMBA   LANÇAMENTO, ADENSAMENTO E ACABAMENTO. AF_07/2019</v>
          </cell>
          <cell r="D1557">
            <v>100349</v>
          </cell>
          <cell r="E1557">
            <v>746.89</v>
          </cell>
        </row>
        <row r="1558">
          <cell r="A1558">
            <v>102989</v>
          </cell>
          <cell r="B1558" t="str">
            <v>CANALETA MEIA CANA PRÉ-MOLDADA DE CONCRETO (D = 20 CM) - FORNECIMENTO E INSTALAÇÃO. AF_08/2021</v>
          </cell>
          <cell r="D1558">
            <v>102989</v>
          </cell>
          <cell r="E1558">
            <v>26.9</v>
          </cell>
        </row>
        <row r="1559">
          <cell r="A1559">
            <v>102990</v>
          </cell>
          <cell r="B1559" t="str">
            <v>CANALETA MEIA CANA PRÉ-MOLDADA DE CONCRETO (D = 30 CM) - FORNECIMENTO E INSTALAÇÃO. AF_08/2021</v>
          </cell>
          <cell r="D1559">
            <v>102990</v>
          </cell>
          <cell r="E1559">
            <v>32.700000000000003</v>
          </cell>
        </row>
        <row r="1560">
          <cell r="A1560">
            <v>102991</v>
          </cell>
          <cell r="B1560" t="str">
            <v>CANALETA MEIA CANA PRÉ-MOLDADA DE CONCRETO (D = 40 CM) - FORNECIMENTO E INSTALAÇÃO. AF_08/2021</v>
          </cell>
          <cell r="D1560">
            <v>102991</v>
          </cell>
          <cell r="E1560">
            <v>42.34</v>
          </cell>
        </row>
        <row r="1561">
          <cell r="A1561">
            <v>102992</v>
          </cell>
          <cell r="B1561" t="str">
            <v>CANALETA MEIA CANA PRÉ-MOLDADA DE CONCRETO (D = 50 CM) - FORNECIMENTO E INSTALAÇÃO. AF_08/2021</v>
          </cell>
          <cell r="D1561">
            <v>102992</v>
          </cell>
          <cell r="E1561">
            <v>61.84</v>
          </cell>
        </row>
        <row r="1562">
          <cell r="A1562">
            <v>102993</v>
          </cell>
          <cell r="B1562" t="str">
            <v>CANALETA MEIA CANA PRÉ-MOLDADA DE CONCRETO (D = 60 CM) - FORNECIMENTO E INSTALAÇÃO. AF_08/2021</v>
          </cell>
          <cell r="D1562">
            <v>102993</v>
          </cell>
          <cell r="E1562">
            <v>80.56</v>
          </cell>
        </row>
        <row r="1563">
          <cell r="A1563">
            <v>102994</v>
          </cell>
          <cell r="B1563" t="str">
            <v>CANALETA MEIA CANA PRÉ-MOLDADA DE CONCRETO (D = 80 CM) - FORNECIMENTO E INSTALAÇÃO. AF_08/2021</v>
          </cell>
          <cell r="D1563">
            <v>102994</v>
          </cell>
          <cell r="E1563">
            <v>136.41999999999999</v>
          </cell>
        </row>
        <row r="1564">
          <cell r="A1564">
            <v>102995</v>
          </cell>
          <cell r="B1564" t="str">
            <v>EXECUÇÃO DE CANALETA DE CONCRETO MOLDADO IN LOCO, ESPESSURA DE 0,07 M, GEOMETRIA TRAPEZOIDAL (DIMENSÕES INTERNAS: B=0,6 M; B=0,147 M; H=0,2 M). AF_08/2021</v>
          </cell>
          <cell r="D1564">
            <v>102995</v>
          </cell>
          <cell r="E1564">
            <v>44.56</v>
          </cell>
        </row>
        <row r="1565">
          <cell r="A1565">
            <v>102996</v>
          </cell>
          <cell r="B1565" t="str">
            <v>EXECUÇÃO DE CANALETA DE CONCRETO MOLDADO IN LOCO, ESPESSURA DE 0,07 M, GEOMETRIA TRAPEZOIDAL (DIMENSÕES INTERNAS: B=0,9 M; B=0,246 M; H=0,3 M). AF_08/2021</v>
          </cell>
          <cell r="D1565">
            <v>102996</v>
          </cell>
          <cell r="E1565">
            <v>63.09</v>
          </cell>
        </row>
        <row r="1566">
          <cell r="A1566">
            <v>102997</v>
          </cell>
          <cell r="B1566" t="str">
            <v>EXECUÇÃO DE CANALETA DE CONCRETO MOLDADO IN LOCO, ESPESSURA DE 0,08 M, GEOMETRIA TRAPEZOIDAL (DIMENSÕES INTERNAS: B=1M; B=0,5 M; H=0,25 M). AF_08/2021</v>
          </cell>
          <cell r="D1566">
            <v>102997</v>
          </cell>
          <cell r="E1566">
            <v>84.88</v>
          </cell>
        </row>
        <row r="1567">
          <cell r="A1567">
            <v>102998</v>
          </cell>
          <cell r="B1567" t="str">
            <v>EXECUÇÃO DE CANALETA DE CONCRETO MOLDADO IN LOCO, ESPESSURA DE 0,08 M, GEOMETRIA TRAPEZOIDAL (DIMENSÕES INTERNAS: B=1,074 M; B=0,534 M; H=0,27 M). AF_08/2021</v>
          </cell>
          <cell r="D1567">
            <v>102998</v>
          </cell>
          <cell r="E1567">
            <v>80.98</v>
          </cell>
        </row>
        <row r="1568">
          <cell r="A1568">
            <v>102999</v>
          </cell>
          <cell r="B1568" t="str">
            <v>EXECUÇÃO DE CANALETA DE CONCRETO MOLDADO IN LOCO, ESPESSURA DE 0,08 M, GEOMETRIA TRAPEZOIDAL (DIMENSÕES INTERNAS: B=1,4 M; B=0,7 M; H=0,35 M). AF_08/2021</v>
          </cell>
          <cell r="D1568">
            <v>102999</v>
          </cell>
          <cell r="E1568">
            <v>102.49</v>
          </cell>
        </row>
        <row r="1569">
          <cell r="A1569">
            <v>103000</v>
          </cell>
          <cell r="B1569" t="str">
            <v>EXECUÇÃO DE CANALETA DE CONCRETO MOLDADO IN LOCO, ESPESSURA DE 0,08 M, GEOMETRIA TRAPEZOIDAL (DIMENSÕES INTERNAS: B=1,474 M; B=0,934 M; H=0,27 M). AF_08/2021</v>
          </cell>
          <cell r="D1569">
            <v>103000</v>
          </cell>
          <cell r="E1569">
            <v>102.92</v>
          </cell>
        </row>
        <row r="1570">
          <cell r="A1570">
            <v>103001</v>
          </cell>
          <cell r="B1570" t="str">
            <v>GRELHA DE FERRO FUNDIDO SIMPLES COM REQUADRO, 150 X 1000 MM, ASSENTADA COM ARGAMASSA 1 : 3 CIMENTO: AREIA - FORNECIMENTO E INSTALAÇÃO. AF_08/2021</v>
          </cell>
          <cell r="D1570">
            <v>103001</v>
          </cell>
          <cell r="E1570">
            <v>205.5</v>
          </cell>
        </row>
        <row r="1571">
          <cell r="A1571">
            <v>103002</v>
          </cell>
          <cell r="B1571" t="str">
            <v>GRELHA DE FERRO FUNDIDO SIMPLES COM REQUADRO, 200 X 1000 MM, ASSENTADA COM ARGAMASSA 1 : 3 CIMENTO: AREIA - FORNECIMENTO E INSTALAÇÃO. AF_08/2021</v>
          </cell>
          <cell r="D1571">
            <v>103002</v>
          </cell>
          <cell r="E1571">
            <v>256.7</v>
          </cell>
        </row>
        <row r="1572">
          <cell r="A1572">
            <v>103003</v>
          </cell>
          <cell r="B1572" t="str">
            <v>GRELHA DE FERRO FUNDIDO SIMPLES COM REQUADRO, 300 X 1000 MM, ASSENTADA COM ARGAMASSA 1 : 3 CIMENTO: AREIA - FORNECIMENTO E INSTALAÇÃO. AF_08/2021</v>
          </cell>
          <cell r="D1572">
            <v>103003</v>
          </cell>
          <cell r="E1572">
            <v>359.15</v>
          </cell>
        </row>
        <row r="1573">
          <cell r="A1573">
            <v>103005</v>
          </cell>
          <cell r="B1573" t="str">
            <v>CAIXA COM GRELHA RETANGULAR DE FERRO FUNDIDO, EM ALVENARIA COM TIJOLOS CERÂMICOS MACIÇOS, DIMENSÕES INTERNAS: 0,15 X 1,00 X 0,3 M. AF_08/2021</v>
          </cell>
          <cell r="D1573">
            <v>103005</v>
          </cell>
          <cell r="E1573">
            <v>529.59</v>
          </cell>
        </row>
        <row r="1574">
          <cell r="A1574">
            <v>103006</v>
          </cell>
          <cell r="B1574" t="str">
            <v>CAIXA COM GRELHA RETANGULAR DE FERRO FUNDIDO, EM ALVENARIA COM TIJOLOS CERÂMICOS MACIÇOS, DIMENSÕES INTERNAS: 0,20 X 1,00 X 0,4 M. AF_08/2021</v>
          </cell>
          <cell r="D1574">
            <v>103006</v>
          </cell>
          <cell r="E1574">
            <v>723.91</v>
          </cell>
        </row>
        <row r="1575">
          <cell r="A1575">
            <v>103007</v>
          </cell>
          <cell r="B1575" t="str">
            <v>CAIXA COM GRELHA RETANGULAR DE FERRO FUNDIDO, EM ALVENARIA COM TIJOLOS CERÂMICOS MACIÇOS, DIMENSÕES INTERNAS: 0,30 X 1,00 X 0,5 M. AF_08/2021</v>
          </cell>
          <cell r="D1575">
            <v>103007</v>
          </cell>
          <cell r="E1575">
            <v>960.93</v>
          </cell>
        </row>
        <row r="1576">
          <cell r="A1576">
            <v>97933</v>
          </cell>
          <cell r="B1576" t="str">
            <v>CAIXA COM GRELHA SIMPLES RETANGULAR, EM CONCRETO PRÉ-MOLDADO, DIMENSÕES INTERNAS: 0,6X1,0X1,0 M. AF_12/2020</v>
          </cell>
          <cell r="D1576">
            <v>97933</v>
          </cell>
          <cell r="E1576">
            <v>914.55</v>
          </cell>
        </row>
        <row r="1577">
          <cell r="A1577">
            <v>97934</v>
          </cell>
          <cell r="B1577" t="str">
            <v>CAIXA COM GRELHA DUPLA RETANGULAR, EM CONCRETO PRÉ-MOLDADO, DIMENSÕES INTERNAS: 0,6X2,2X1,0 M. AF_12/2020</v>
          </cell>
          <cell r="D1577">
            <v>97934</v>
          </cell>
          <cell r="E1577">
            <v>1969.75</v>
          </cell>
        </row>
        <row r="1578">
          <cell r="A1578">
            <v>97935</v>
          </cell>
          <cell r="B1578" t="str">
            <v>CAIXA PARA BOCA DE LOBO SIMPLES RETANGULAR, EM CONCRETO PRÉ-MOLDADO, DIMENSÕES INTERNAS: 0,6X1,0X1,2 M. AF_12/2020</v>
          </cell>
          <cell r="D1578">
            <v>97935</v>
          </cell>
          <cell r="E1578">
            <v>747.44</v>
          </cell>
        </row>
        <row r="1579">
          <cell r="A1579">
            <v>97936</v>
          </cell>
          <cell r="B1579" t="str">
            <v>CAIXA PARA BOCA DE LOBO DUPLA RETANGULAR, EM CONCRETO PRÉ-MOLDADO, DIMENSÕES INTERNAS: 0,6X2,2X1,2 M. AF_12/2020</v>
          </cell>
          <cell r="D1579">
            <v>97936</v>
          </cell>
          <cell r="E1579">
            <v>1669.4</v>
          </cell>
        </row>
        <row r="1580">
          <cell r="A1580">
            <v>97947</v>
          </cell>
          <cell r="B1580" t="str">
            <v>CAIXA COM GRELHA SIMPLES RETANGULAR, EM ALVENARIA COM TIJOLOS CERÂMICOS MACIÇOS, DIMENSÕES INTERNAS: 0,5X1X1 M. AF_12/2020</v>
          </cell>
          <cell r="D1580">
            <v>97947</v>
          </cell>
          <cell r="E1580">
            <v>1586.23</v>
          </cell>
        </row>
        <row r="1581">
          <cell r="A1581">
            <v>97948</v>
          </cell>
          <cell r="B1581" t="str">
            <v>CAIXA COM GRELHA DUPLA RETANGULAR, EM ALVENARIA COM TIJOLOS CERÂMICOS MACIÇOS, DIMENSÕES INTERNAS: 0,5X2,2X1 M. AF_12/2020</v>
          </cell>
          <cell r="D1581">
            <v>97948</v>
          </cell>
          <cell r="E1581">
            <v>2920.22</v>
          </cell>
        </row>
        <row r="1582">
          <cell r="A1582">
            <v>97949</v>
          </cell>
          <cell r="B1582" t="str">
            <v>CAIXA PARA BOCA DE LOBO SIMPLES RETANGULAR, EM ALVENARIA COM TIJOLOS CERÂMICOS MACIÇOS, DIMENSÕES INTERNAS: 0,6X1X1,2 M. AF_12/2020</v>
          </cell>
          <cell r="D1582">
            <v>97949</v>
          </cell>
          <cell r="E1582">
            <v>1597.26</v>
          </cell>
        </row>
        <row r="1583">
          <cell r="A1583">
            <v>97950</v>
          </cell>
          <cell r="B1583" t="str">
            <v>CAIXA PARA BOCA DE LOBO DUPLA RETANGULAR, EM ALVENARIA COM TIJOLOS CERÂMICOS MACIÇOS, DIMENSÕES INTERNAS: 0,6X2,2X1,2 M. AF_12/2020</v>
          </cell>
          <cell r="D1583">
            <v>97950</v>
          </cell>
          <cell r="E1583">
            <v>2811.71</v>
          </cell>
        </row>
        <row r="1584">
          <cell r="A1584">
            <v>97951</v>
          </cell>
          <cell r="B1584" t="str">
            <v>CAIXA PARA BOCA DE LOBO COMBINADA COM GRELHA RETANGULAR, EM ALVENARIA COM TIJOLOS CERÂMICOS MACIÇOS, DIMENSÕES INTERNAS: 1,3X1X1,2 M. AF_12/2020</v>
          </cell>
          <cell r="D1584">
            <v>97951</v>
          </cell>
          <cell r="E1584">
            <v>2547.5100000000002</v>
          </cell>
        </row>
        <row r="1585">
          <cell r="A1585">
            <v>97952</v>
          </cell>
          <cell r="B1585" t="str">
            <v>CAIXA PARA BOCA DE LOBO DUPLA COMBINADA COM GRELHA RETANGULAR, EM ALVENARIA COM TIJOLOS CERÂMICOS MACIÇOS, DIMENSÕES INTERNAS: 1,3X2,2X1,2 M. AF_12/2020</v>
          </cell>
          <cell r="D1585">
            <v>97952</v>
          </cell>
          <cell r="E1585">
            <v>4392.1400000000003</v>
          </cell>
        </row>
        <row r="1586">
          <cell r="A1586">
            <v>97953</v>
          </cell>
          <cell r="B1586" t="str">
            <v>CAIXA COM GRELHA SIMPLES RETANGULAR, EM ALVENARIA COM BLOCOS DE CONCRETO, DIMENSÕES INTERNAS: 0,5X1X1 M. AF_12/2020</v>
          </cell>
          <cell r="D1586">
            <v>97953</v>
          </cell>
          <cell r="E1586">
            <v>1127.7</v>
          </cell>
        </row>
        <row r="1587">
          <cell r="A1587">
            <v>97955</v>
          </cell>
          <cell r="B1587" t="str">
            <v>CAIXA COM GRELHA DUPLA RETANGULAR, EM ALVENARIA COM BLOCOS DE CONCRETO, DIMENSÕES INTERNAS: 0,5X2,2X1 M. AF_12/2020</v>
          </cell>
          <cell r="D1587">
            <v>97955</v>
          </cell>
          <cell r="E1587">
            <v>2487.4699999999998</v>
          </cell>
        </row>
        <row r="1588">
          <cell r="A1588">
            <v>97956</v>
          </cell>
          <cell r="B1588" t="str">
            <v>CAIXA PARA BOCA DE LOBO SIMPLES RETANGULAR, EM ALVENARIA COM BLOCOS DE CONCRETO, DIMENSÕES INTERNAS: 0,6X1X1,2 M. AF_12/2020</v>
          </cell>
          <cell r="D1588">
            <v>97956</v>
          </cell>
          <cell r="E1588">
            <v>1209.94</v>
          </cell>
        </row>
        <row r="1589">
          <cell r="A1589">
            <v>97957</v>
          </cell>
          <cell r="B1589" t="str">
            <v>CAIXA PARA BOCA DE LOBO DUPLA RETANGULAR, EM ALVENARIA COM BLOCOS DE CONCRETO, DIMENSÕES INTERNAS: 0,6X2,2X1,2 M. AF_12/2020</v>
          </cell>
          <cell r="D1589">
            <v>97957</v>
          </cell>
          <cell r="E1589">
            <v>2174.2800000000002</v>
          </cell>
        </row>
        <row r="1590">
          <cell r="A1590">
            <v>97961</v>
          </cell>
          <cell r="B1590" t="str">
            <v>CAIXA PARA BOCA DE LOBO COMBINADA COM GRELHA RETANGULAR, EM ALVENARIA COM BLOCOS DE CONCRETO, DIMENSÕES INTERNAS: 1,3X1X1,2 M. AF_12/2020</v>
          </cell>
          <cell r="D1590">
            <v>97961</v>
          </cell>
          <cell r="E1590">
            <v>1977.84</v>
          </cell>
        </row>
        <row r="1591">
          <cell r="A1591">
            <v>97973</v>
          </cell>
          <cell r="B1591" t="str">
            <v>CAIXA PARA BOCA DE LOBO DUPLA COMBINADA COM GRELHA RETANGULAR, EM ALVENARIA COM BLOCOS DE CONCRETO, DIMENSÕES INTERNAS: 1,3X2,2X1,2 M. AF_12/2020</v>
          </cell>
          <cell r="D1591">
            <v>97973</v>
          </cell>
          <cell r="E1591">
            <v>3749.04</v>
          </cell>
        </row>
        <row r="1592">
          <cell r="A1592">
            <v>97974</v>
          </cell>
          <cell r="B1592" t="str">
            <v>POÇO DE INSPEÇÃO CIRCULAR PARA ESGOTO, EM CONCRETO PRÉ-MOLDADO, DIÂMETRO INTERNO = 0,6 M, PROFUNDIDADE = 1 M, EXCLUINDO TAMPÃO. AF_12/2020</v>
          </cell>
          <cell r="D1592">
            <v>97974</v>
          </cell>
          <cell r="E1592">
            <v>423.23</v>
          </cell>
        </row>
        <row r="1593">
          <cell r="A1593">
            <v>97975</v>
          </cell>
          <cell r="B1593" t="str">
            <v>POÇO DE INSPEÇÃO CIRCULAR PARA ESGOTO, EM CONCRETO PRÉ-MOLDADO, DIÂMETRO INTERNO = 0,6 M, PROFUNDIDADE = 1,5 M, EXCLUINDO TAMPÃO. AF_12/2020</v>
          </cell>
          <cell r="D1593">
            <v>97975</v>
          </cell>
          <cell r="E1593">
            <v>441.01</v>
          </cell>
        </row>
        <row r="1594">
          <cell r="A1594">
            <v>97976</v>
          </cell>
          <cell r="B1594" t="str">
            <v>POÇO DE INSPEÇÃO CIRCULAR PARA ESGOTO, EM ALVENARIA COM TIJOLOS CERÂMICOS MACIÇOS, DIÂMETRO INTERNO = 0,6 M, PROFUNDIDADE = 1 M, EXCLUINDO TAMPÃO. AF_12/2020</v>
          </cell>
          <cell r="D1594">
            <v>97976</v>
          </cell>
          <cell r="E1594">
            <v>995.36</v>
          </cell>
        </row>
        <row r="1595">
          <cell r="A1595">
            <v>97977</v>
          </cell>
          <cell r="B1595" t="str">
            <v>POÇO DE INSPEÇÃO CIRCULAR PARA ESGOTO, EM ALVENARIA COM TIJOLOS CERÂMICOS MACIÇOS, DIÂMETRO INTERNO = 0,6 M, PROFUNDIDADE = 1,5 M, EXCLUINDO TAMPÃO. AF_12/2020</v>
          </cell>
          <cell r="D1595">
            <v>97977</v>
          </cell>
          <cell r="E1595">
            <v>1397.38</v>
          </cell>
        </row>
        <row r="1596">
          <cell r="A1596">
            <v>97978</v>
          </cell>
          <cell r="B1596" t="str">
            <v>BASE PARA POÇO DE VISITA CIRCULAR PARA ESGOTO, EM CONCRETO PRÉ-MOLDADO, DIÂMETRO INTERNO = 0,8 M, PROFUNDIDADE = 1,45 M, EXCLUINDO TAMPÃO. AF_12/2020</v>
          </cell>
          <cell r="D1596">
            <v>97978</v>
          </cell>
          <cell r="E1596">
            <v>827.84</v>
          </cell>
        </row>
        <row r="1597">
          <cell r="A1597">
            <v>97980</v>
          </cell>
          <cell r="B1597" t="str">
            <v>BASE PARA POÇO DE VISITA CIRCULAR PARA  ESGOTO, EM ALVENARIA COM TIJOLOS CERÂMICOS MACIÇOS, DIÂMETRO INTERNO = 0,8 M, PROFUNDIDADE = 1,45 M, EXCLUINDO TAMPÃO. AF_12/2020</v>
          </cell>
          <cell r="D1597">
            <v>97980</v>
          </cell>
          <cell r="E1597">
            <v>1848.72</v>
          </cell>
        </row>
        <row r="1598">
          <cell r="A1598">
            <v>97981</v>
          </cell>
          <cell r="B1598" t="str">
            <v>ACRÉSCIMO PARA POÇO DE VISITA CIRCULAR PARA ESGOTO, EM ALVENARIA COM TIJOLOS CERÂMICOS MACIÇOS, DIÂMETRO INTERNO = 0,8 M. AF_12/2020</v>
          </cell>
          <cell r="D1598">
            <v>97981</v>
          </cell>
          <cell r="E1598">
            <v>1033.83</v>
          </cell>
        </row>
        <row r="1599">
          <cell r="A1599">
            <v>97983</v>
          </cell>
          <cell r="B1599" t="str">
            <v>ACRÉSCIMO PARA POÇO DE VISITA CIRCULAR PARA ESGOTO, EM CONCRETO PRÉ-MOLDADO, DIÂMETRO INTERNO = 1 M. AF_12/2020</v>
          </cell>
          <cell r="D1599">
            <v>97983</v>
          </cell>
          <cell r="E1599">
            <v>438.67</v>
          </cell>
        </row>
        <row r="1600">
          <cell r="A1600">
            <v>97985</v>
          </cell>
          <cell r="B1600" t="str">
            <v>ACRÉSCIMO PARA POÇO DE VISITA CIRCULAR PARA  ESGOTO, EM ALVENARIA COM TIJOLOS CERÂMICOS MACIÇOS, DIÂMETRO INTERNO = 1 M. AF_12/2020</v>
          </cell>
          <cell r="D1600">
            <v>97985</v>
          </cell>
          <cell r="E1600">
            <v>1247.73</v>
          </cell>
        </row>
        <row r="1601">
          <cell r="A1601">
            <v>97987</v>
          </cell>
          <cell r="B1601" t="str">
            <v>ACRÉSCIMO PARA POÇO DE VISITA CIRCULAR PARA ESGOTO, EM CONCRETO PRÉ-MOLDADO, DIÂMETRO INTERNO = 1,2 M. AF_12/2020</v>
          </cell>
          <cell r="D1601">
            <v>97987</v>
          </cell>
          <cell r="E1601">
            <v>584.65</v>
          </cell>
        </row>
        <row r="1602">
          <cell r="A1602">
            <v>97988</v>
          </cell>
          <cell r="B1602" t="str">
            <v>BASE PARA POÇO DE VISITA CIRCULAR PARA  ESGOTO, EM ALVENARIA COM TIJOLOS CERÂMICOS MACIÇOS, DIÂMETRO INTERNO = 1,2 M, PROFUNDIDADE = 1,45 M, EXCLUINDO TAMPÃO. AF_12/2020</v>
          </cell>
          <cell r="D1602">
            <v>97988</v>
          </cell>
          <cell r="E1602">
            <v>2742.72</v>
          </cell>
        </row>
        <row r="1603">
          <cell r="A1603">
            <v>97989</v>
          </cell>
          <cell r="B1603" t="str">
            <v>ACRÉSCIMO PARA POÇO DE VISITA CIRCULAR PARA ESGOTO, EM ALVENARIA COM TIJOLOS CERÂMICOS MACIÇOS, DIÂMETRO INTERNO = 1,2 M. AF_12/2020</v>
          </cell>
          <cell r="D1603">
            <v>97989</v>
          </cell>
          <cell r="E1603">
            <v>1461.68</v>
          </cell>
        </row>
        <row r="1604">
          <cell r="A1604">
            <v>97991</v>
          </cell>
          <cell r="B1604" t="str">
            <v>ACRÉSCIMO PARA POÇO DE VISITA CIRCULAR PARA  ESGOTO, EM CONCRETO PRÉ-MOLDADO, DIÂMETRO INTERNO = 1,5 M. AF_12/2020</v>
          </cell>
          <cell r="D1604">
            <v>97991</v>
          </cell>
          <cell r="E1604">
            <v>843.97</v>
          </cell>
        </row>
        <row r="1605">
          <cell r="A1605">
            <v>97992</v>
          </cell>
          <cell r="B1605" t="str">
            <v>BASE PARA POÇO DE VISITA CIRCULAR PARA ESGOTO, EM ALVENARIA COM TIJOLOS CERÂMICOS MACIÇOS, DIÂMETRO INTERNO = 1,5 M, PROFUNDIDADE = 1,45 M, EXCLUINDO TAMPÃO. AF_12/2020</v>
          </cell>
          <cell r="D1605">
            <v>97992</v>
          </cell>
          <cell r="E1605">
            <v>3544.49</v>
          </cell>
        </row>
        <row r="1606">
          <cell r="A1606">
            <v>97993</v>
          </cell>
          <cell r="B1606" t="str">
            <v>ACRÉSCIMO PARA POÇO DE VISITA CIRCULAR PARA  ESGOTO, EM ALVENARIA COM TIJOLOS CERÂMICOS MACIÇOS, DIÂMETRO INTERNO = 1,5 M. AF_12/2020</v>
          </cell>
          <cell r="D1606">
            <v>97993</v>
          </cell>
          <cell r="E1606">
            <v>1782.59</v>
          </cell>
        </row>
        <row r="1607">
          <cell r="A1607">
            <v>97994</v>
          </cell>
          <cell r="B1607" t="str">
            <v>BASE PARA POÇO DE VISITA RETANGULAR PARA  ESGOTO, EM ALVENARIA COM BLOCOS DE CONCRETO, DIMENSÕES INTERNAS = 1X1 M, PROFUNDIDADE = 1,45 M, EXCLUINDO TAMPÃO. AF_12/2020</v>
          </cell>
          <cell r="D1607">
            <v>97994</v>
          </cell>
          <cell r="E1607">
            <v>2249.0300000000002</v>
          </cell>
        </row>
        <row r="1608">
          <cell r="A1608">
            <v>97995</v>
          </cell>
          <cell r="B1608" t="str">
            <v>ACRÉSCIMO PARA POÇO DE VISITA RETANGULAR PARA ESGOTO, EM ALVENARIA COM BLOCOS DE CONCRETO, DIMENSÕES INTERNAS = 1X1 M. AF_12/2020</v>
          </cell>
          <cell r="D1608">
            <v>97995</v>
          </cell>
          <cell r="E1608">
            <v>1052.01</v>
          </cell>
        </row>
        <row r="1609">
          <cell r="A1609">
            <v>97996</v>
          </cell>
          <cell r="B1609" t="str">
            <v>BASE PARA POÇO DE VISITA RETANGULAR PARA ESGOTO, EM ALVENARIA COM BLOCOS DE CONCRETO, DIMENSÕES INTERNAS = 1X1,5 M, PROFUNDIDADE = 1,45 M, EXCLUINDO TAMPÃO. AF_12/2020</v>
          </cell>
          <cell r="D1609">
            <v>97996</v>
          </cell>
          <cell r="E1609">
            <v>2848.26</v>
          </cell>
        </row>
        <row r="1610">
          <cell r="A1610">
            <v>97997</v>
          </cell>
          <cell r="B1610" t="str">
            <v>ACRÉSCIMO PARA POÇO DE VISITA RETANGULAR PARA ESGOTO, EM ALVENARIA COM BLOCOS DE CONCRETO, DIMENSÕES INTERNAS = 1X1,5 M. AF_12/2020</v>
          </cell>
          <cell r="D1610">
            <v>97997</v>
          </cell>
          <cell r="E1610">
            <v>1255.43</v>
          </cell>
        </row>
        <row r="1611">
          <cell r="A1611">
            <v>97999</v>
          </cell>
          <cell r="B1611" t="str">
            <v>ACRÉSCIMO PARA POÇO DE VISITA RETANGULAR PARA ESGOTO, EM ALVENARIA COM BLOCOS DE CONCRETO, DIMENSÕES INTERNAS = 1X2 M. AF_12/2020</v>
          </cell>
          <cell r="D1611">
            <v>97999</v>
          </cell>
          <cell r="E1611">
            <v>1458.89</v>
          </cell>
        </row>
        <row r="1612">
          <cell r="A1612">
            <v>98001</v>
          </cell>
          <cell r="B1612" t="str">
            <v>ACRÉSCIMO PARA POÇO DE VISITA RETANGULAR PARA ESGOTO, EM ALVENARIA COM BLOCOS DE CONCRETO, DIMENSÕES INTERNAS = 1X2,5 M. AF_12/2020</v>
          </cell>
          <cell r="D1612">
            <v>98001</v>
          </cell>
          <cell r="E1612">
            <v>1662.33</v>
          </cell>
        </row>
        <row r="1613">
          <cell r="A1613">
            <v>98002</v>
          </cell>
          <cell r="B1613" t="str">
            <v>BASE PARA POÇO DE VISITA RETANGULAR PARA ESGOTO, EM ALVENARIA COM BLOCOS DE CONCRETO, DIMENSÕES INTERNAS = 1X3 M, PROFUNDIDADE = 1,45 M, EXCLUINDO TAMPÃO. AF_12/2020</v>
          </cell>
          <cell r="D1613">
            <v>98002</v>
          </cell>
          <cell r="E1613">
            <v>4682.9799999999996</v>
          </cell>
        </row>
        <row r="1614">
          <cell r="A1614">
            <v>98003</v>
          </cell>
          <cell r="B1614" t="str">
            <v>ACRÉSCIMO PARA POÇO DE VISITA RETANGULAR PARA ESGOTO, EM ALVENARIA COM BLOCOS DE CONCRETO, DIMENSÕES INTERNAS = 1X3 M. AF_12/2020</v>
          </cell>
          <cell r="D1614">
            <v>98003</v>
          </cell>
          <cell r="E1614">
            <v>1865.84</v>
          </cell>
        </row>
        <row r="1615">
          <cell r="A1615">
            <v>98005</v>
          </cell>
          <cell r="B1615" t="str">
            <v>ACRÉSCIMO PARA POÇO DE VISITA RETANGULAR PARA ESGOTO, EM ALVENARIA COM BLOCOS DE CONCRETO, DIMENSÕES INTERNAS = 1X3,5 M. AF_12/2020</v>
          </cell>
          <cell r="D1615">
            <v>98005</v>
          </cell>
          <cell r="E1615">
            <v>2069.3000000000002</v>
          </cell>
        </row>
        <row r="1616">
          <cell r="A1616">
            <v>98006</v>
          </cell>
          <cell r="B1616" t="str">
            <v>BASE PARA POÇO DE VISITA RETANGULAR PARA ESGOTO, EM ALVENARIA COM BLOCOS DE CONCRETO, DIMENSÕES INTERNAS = 1X4 M, PROFUNDIDADE = 1,45 M, EXCLUINDO TAMPÃO. AF_12/2020</v>
          </cell>
          <cell r="D1616">
            <v>98006</v>
          </cell>
          <cell r="E1616">
            <v>5886.62</v>
          </cell>
        </row>
        <row r="1617">
          <cell r="A1617">
            <v>98007</v>
          </cell>
          <cell r="B1617" t="str">
            <v>ACRÉSCIMO PARA POÇO DE VISITA RETANGULAR PARA ESGOTO, EM ALVENARIA COM BLOCOS DE CONCRETO, DIMENSÕES INTERNAS = 1X4 M. AF_12/2020</v>
          </cell>
          <cell r="D1617">
            <v>98007</v>
          </cell>
          <cell r="E1617">
            <v>2272.73</v>
          </cell>
        </row>
        <row r="1618">
          <cell r="A1618">
            <v>98008</v>
          </cell>
          <cell r="B1618" t="str">
            <v>BASE PARA POÇO DE VISITA RETANGULAR PARA ESGOTO, EM ALVENARIA COM BLOCOS DE CONCRETO, DIMENSÕES INTERNAS = 1,5X1,5 M, PROFUNDIDADE = 1,45 M, EXCLUINDO TAMPÃO . AF_12/2020</v>
          </cell>
          <cell r="D1618">
            <v>98008</v>
          </cell>
          <cell r="E1618">
            <v>3545.02</v>
          </cell>
        </row>
        <row r="1619">
          <cell r="A1619">
            <v>98009</v>
          </cell>
          <cell r="B1619" t="str">
            <v>ACRÉSCIMO PARA POÇO DE VISITA RETANGULAR PARA ESGOTO, EM ALVENARIA COM BLOCOS DE CONCRETO, DIMENSÕES INTERNAS = 1,5X1,5 M. AF_12/2020</v>
          </cell>
          <cell r="D1619">
            <v>98009</v>
          </cell>
          <cell r="E1619">
            <v>1458.89</v>
          </cell>
        </row>
        <row r="1620">
          <cell r="A1620">
            <v>98010</v>
          </cell>
          <cell r="B1620" t="str">
            <v>BASE PARA POÇO DE VISITA RETANGULAR PARA ESGOTO, EM ALVENARIA COM BLOCOS DE CONCRETO, DIMENSÕES INTERNAS = 1,5X2 M, PROFUNDIDADE = 1,45 M, EXCLUINDO TAMPÃO. AF_12/2020</v>
          </cell>
          <cell r="D1620">
            <v>98010</v>
          </cell>
          <cell r="E1620">
            <v>4339.5</v>
          </cell>
        </row>
        <row r="1621">
          <cell r="A1621">
            <v>98011</v>
          </cell>
          <cell r="B1621" t="str">
            <v>ACRÉSCIMO PARA POÇO DE VISITA RETANGULAR PARA ESGOTO, EM ALVENARIA COM BLOCOS DE CONCRETO, DIMENSÕES INTERNAS = 1,5X2 M. AF_12/2020</v>
          </cell>
          <cell r="D1621">
            <v>98011</v>
          </cell>
          <cell r="E1621">
            <v>1662.33</v>
          </cell>
        </row>
        <row r="1622">
          <cell r="A1622">
            <v>98012</v>
          </cell>
          <cell r="B1622" t="str">
            <v>BASE PARA POÇO DE VISITA RETANGULAR PARA ESGOTO, EM ALVENARIA COM BLOCOS DE CONCRETO, DIMENSÕES INTERNAS = 1,5X2,5 M, PROFUNDIDADE = 1,45 M, EXCLUINDO TAMPÃO. AF_12/2020</v>
          </cell>
          <cell r="D1622">
            <v>98012</v>
          </cell>
          <cell r="E1622">
            <v>5104.2299999999996</v>
          </cell>
        </row>
        <row r="1623">
          <cell r="A1623">
            <v>98013</v>
          </cell>
          <cell r="B1623" t="str">
            <v>ACRÉSCIMO PARA POÇO DE VISITA RETANGULAR PARA ESGOTO, EM ALVENARIA COM BLOCOS DE CONCRETO, DIMENSÕES INTERNAS = 1,5X2,5 M. AF_12/2020</v>
          </cell>
          <cell r="D1623">
            <v>98013</v>
          </cell>
          <cell r="E1623">
            <v>1865.84</v>
          </cell>
        </row>
        <row r="1624">
          <cell r="A1624">
            <v>98014</v>
          </cell>
          <cell r="B1624" t="str">
            <v>BASE PARA POÇO DE VISITA RETANGULAR PARA ESGOTO, EM ALVENARIA COM BLOCOS DE CONCRETO, DIMENSÕES INTERNAS = 1,5X3 M, PROFUNDIDADE = 1,45 M, EXCLUINDO TAMPÃO. AF_12/2020</v>
          </cell>
          <cell r="D1624">
            <v>98014</v>
          </cell>
          <cell r="E1624">
            <v>5868.96</v>
          </cell>
        </row>
        <row r="1625">
          <cell r="A1625">
            <v>98015</v>
          </cell>
          <cell r="B1625" t="str">
            <v>ACRÉSCIMO PARA POÇO DE VISITA RETANGULAR PARA ESGOTO, EM ALVENARIA COM BLOCOS DE CONCRETO, DIMENSÕES INTERNAS = 1,5X3 M. AF_12/2020</v>
          </cell>
          <cell r="D1625">
            <v>98015</v>
          </cell>
          <cell r="E1625">
            <v>2069.3000000000002</v>
          </cell>
        </row>
        <row r="1626">
          <cell r="A1626">
            <v>98016</v>
          </cell>
          <cell r="B1626" t="str">
            <v>BASE PARA POÇO DE VISITA RETANGULAR PARA ESGOTO, EM ALVENARIA COM BLOCOS DE CONCRETO, DIMENSÕES INTERNAS = 1,5X3,5 M, PROFUNDIDADE = 1,45 M, EXCLUINDO TAMPÃO. AF_12/2020</v>
          </cell>
          <cell r="D1626">
            <v>98016</v>
          </cell>
          <cell r="E1626">
            <v>6637.75</v>
          </cell>
        </row>
        <row r="1627">
          <cell r="A1627">
            <v>98017</v>
          </cell>
          <cell r="B1627" t="str">
            <v>ACRÉSCIMO PARA POÇO DE VISITA RETANGULAR PARA ESGOTO, EM ALVENARIA COM BLOCOS DE CONCRETO, DIMENSÕES INTERNAS = 1,5X3,5 M. AF_12/2020</v>
          </cell>
          <cell r="D1627">
            <v>98017</v>
          </cell>
          <cell r="E1627">
            <v>2272.73</v>
          </cell>
        </row>
        <row r="1628">
          <cell r="A1628">
            <v>98018</v>
          </cell>
          <cell r="B1628" t="str">
            <v>BASE PARA POÇO DE VISITA RETANGULAR PARA ESGOTO, EM ALVENARIA COM BLOCOS DE CONCRETO, DIMENSÕES INTERNAS = 1,5X4 M, PROFUNDIDADE = 1,45 M, EXCLUINDO TAMPÃO. AF_12/2020</v>
          </cell>
          <cell r="D1628">
            <v>98018</v>
          </cell>
          <cell r="E1628">
            <v>7398.47</v>
          </cell>
        </row>
        <row r="1629">
          <cell r="A1629">
            <v>98019</v>
          </cell>
          <cell r="B1629" t="str">
            <v>ACRÉSCIMO PARA POÇO DE VISITA RETANGULAR PARA ESGOTO, EM ALVENARIA COM BLOCOS DE CONCRETO, DIMENSÕES INTERNAS = 1,5X4 M. AF_12/2020</v>
          </cell>
          <cell r="D1629">
            <v>98019</v>
          </cell>
          <cell r="E1629">
            <v>2495.4899999999998</v>
          </cell>
        </row>
        <row r="1630">
          <cell r="A1630">
            <v>98020</v>
          </cell>
          <cell r="B1630" t="str">
            <v>BASE PARA POÇO DE VISITA RETANGULAR PARA ESGOTO, EM ALVENARIA COM BLOCOS DE CONCRETO, DIMENSÕES INTERNAS = 2X2 M, PROFUNDIDADE = 1,45 M, EXCLUINDO TAMPÃO. AF_12/2020</v>
          </cell>
          <cell r="D1630">
            <v>98020</v>
          </cell>
          <cell r="E1630">
            <v>5239.6000000000004</v>
          </cell>
        </row>
        <row r="1631">
          <cell r="A1631">
            <v>98021</v>
          </cell>
          <cell r="B1631" t="str">
            <v>ACRÉSCIMO PARA POÇO DE VISITA RETANGULAR PARA ESGOTO, EM ALVENARIA COM BLOCOS DE CONCRETO, DIMENSÕES INTERNAS = 2X2 M. AF_12/2020</v>
          </cell>
          <cell r="D1631">
            <v>98021</v>
          </cell>
          <cell r="E1631">
            <v>1885.2</v>
          </cell>
        </row>
        <row r="1632">
          <cell r="A1632">
            <v>98022</v>
          </cell>
          <cell r="B1632" t="str">
            <v>BASE PARA POÇO DE VISITA RETANGULAR PARA ESGOTO, EM ALVENARIA COM BLOCOS DE CONCRETO, DIMENSÕES INTERNAS = 2X2,5 M, PROFUNDIDADE = 1,45 M, EXCLUINDO TAMPÃO. AF_12/2020</v>
          </cell>
          <cell r="D1632">
            <v>98022</v>
          </cell>
          <cell r="E1632">
            <v>6156.89</v>
          </cell>
        </row>
        <row r="1633">
          <cell r="A1633">
            <v>98023</v>
          </cell>
          <cell r="B1633" t="str">
            <v>ACRÉSCIMO PARA POÇO DE VISITA RETANGULAR PARA ESGOTO, EM ALVENARIA COM BLOCOS DE CONCRETO, DIMENSÕES INTERNAS = 2X2,5 M. AF_12/2020</v>
          </cell>
          <cell r="D1633">
            <v>98023</v>
          </cell>
          <cell r="E1633">
            <v>2088.58</v>
          </cell>
        </row>
        <row r="1634">
          <cell r="A1634">
            <v>98024</v>
          </cell>
          <cell r="B1634" t="str">
            <v>BASE PARA POÇO DE VISITA RETANGULAR PARA ESGOTO, EM ALVENARIA COM BLOCOS DE CONCRETO, DIMENSÕES INTERNAS = 2X3 M, PROFUNDIDADE = 1,45 M, EXCLUINDO TAMPÃO. AF_12/2020</v>
          </cell>
          <cell r="D1634">
            <v>98024</v>
          </cell>
          <cell r="E1634">
            <v>7135.24</v>
          </cell>
        </row>
        <row r="1635">
          <cell r="A1635">
            <v>98025</v>
          </cell>
          <cell r="B1635" t="str">
            <v>ACRÉSCIMO PARA POÇO DE VISITA RETANGULAR PARA ESGOTO, EM ALVENARIA COM BLOCOS DE CONCRETO, DIMENSÕES INTERNAS = 2X3 M. AF_12/2020</v>
          </cell>
          <cell r="D1635">
            <v>98025</v>
          </cell>
          <cell r="E1635">
            <v>2292.08</v>
          </cell>
        </row>
        <row r="1636">
          <cell r="A1636">
            <v>98026</v>
          </cell>
          <cell r="B1636" t="str">
            <v>BASE PARA POÇO DE VISITA RETANGULAR PARA ESGOTO, EM ALVENARIA COM BLOCOS DE CONCRETO, DIMENSÕES INTERNAS = 2X3,5 M, PROFUNDIDADE = 1,45 M, EXCLUINDO TAMPÃO. AF_12/2020</v>
          </cell>
          <cell r="D1636">
            <v>98026</v>
          </cell>
          <cell r="E1636">
            <v>8056.25</v>
          </cell>
        </row>
        <row r="1637">
          <cell r="A1637">
            <v>98027</v>
          </cell>
          <cell r="B1637" t="str">
            <v>ACRÉSCIMO PARA POÇO DE VISITA RETANGULAR PARA ESGOTO, EM ALVENARIA COM BLOCOS DE CONCRETO, DIMENSÕES INTERNAS = 2X3,5 M. AF_12/2020</v>
          </cell>
          <cell r="D1637">
            <v>98027</v>
          </cell>
          <cell r="E1637">
            <v>2495.4899999999998</v>
          </cell>
        </row>
        <row r="1638">
          <cell r="A1638">
            <v>98028</v>
          </cell>
          <cell r="B1638" t="str">
            <v>BASE PARA POÇO DE VISITA RETANGULAR PARA ESGOTO, EM ALVENARIA COM BLOCOS DE CONCRETO, DIMENSÕES INTERNAS = 2X4 M, PROFUNDIDADE = 1,45 M, EXCLUINDO TAMPÃO. AF_12/2020</v>
          </cell>
          <cell r="D1638">
            <v>98028</v>
          </cell>
          <cell r="E1638">
            <v>8977.2800000000007</v>
          </cell>
        </row>
        <row r="1639">
          <cell r="A1639">
            <v>98029</v>
          </cell>
          <cell r="B1639" t="str">
            <v>ACRÉSCIMO PARA POÇO DE VISITA RETANGULAR PARA ESGOTO, EM ALVENARIA COM BLOCOS DE CONCRETO, DIMENSÕES INTERNAS = 2X4 M. AF_12/2020</v>
          </cell>
          <cell r="D1639">
            <v>98029</v>
          </cell>
          <cell r="E1639">
            <v>2702.94</v>
          </cell>
        </row>
        <row r="1640">
          <cell r="A1640">
            <v>98030</v>
          </cell>
          <cell r="B1640" t="str">
            <v>BASE PARA POÇO DE VISITA RETANGULAR PARA ESGOTO, EM ALVENARIA COM BLOCOS DE CONCRETO, DIMENSÕES INTERNAS = 2,5X2,5 M, PROFUNDIDADE = 1,45 M, EXCLUINDO TAMPÃO. AF_12/2020</v>
          </cell>
          <cell r="D1640">
            <v>98030</v>
          </cell>
          <cell r="E1640">
            <v>7323.91</v>
          </cell>
        </row>
        <row r="1641">
          <cell r="A1641">
            <v>98031</v>
          </cell>
          <cell r="B1641" t="str">
            <v>ACRÉSCIMO PARA POÇO DE VISITA RETANGULAR PARA ESGOTO, EM ALVENARIA COM BLOCOS DE CONCRETO, DIMENSÕES INTERNAS = 2,5X2,5 M. AF_12/2020</v>
          </cell>
          <cell r="D1641">
            <v>98031</v>
          </cell>
          <cell r="E1641">
            <v>2296.13</v>
          </cell>
        </row>
        <row r="1642">
          <cell r="A1642">
            <v>98032</v>
          </cell>
          <cell r="B1642" t="str">
            <v>BASE PARA POÇO DE VISITA RETANGULAR PARA ESGOTO, EM ALVENARIA COM BLOCOS DE CONCRETO, DIMENSÕES INTERNAS = 2,5X3 M, PROFUNDIDADE = 1,45 M, EXCLUINDO TAMPÃO. AF_12/2020</v>
          </cell>
          <cell r="D1642">
            <v>98032</v>
          </cell>
          <cell r="E1642">
            <v>8438.44</v>
          </cell>
        </row>
        <row r="1643">
          <cell r="A1643">
            <v>98033</v>
          </cell>
          <cell r="B1643" t="str">
            <v>ACRÉSCIMO PARA POÇO DE VISITA RETANGULAR PARA ESGOTO, EM ALVENARIA COM BLOCOS DE CONCRETO, DIMENSÕES INTERNAS = 2,5X3 M. AF_12/2020</v>
          </cell>
          <cell r="D1643">
            <v>98033</v>
          </cell>
          <cell r="E1643">
            <v>2499.5300000000002</v>
          </cell>
        </row>
        <row r="1644">
          <cell r="A1644">
            <v>98034</v>
          </cell>
          <cell r="B1644" t="str">
            <v>BASE PARA POÇO DE VISITA RETANGULAR PARA ESGOTO, EM ALVENARIA COM BLOCOS DE CONCRETO, DIMENSÕES INTERNAS = 2,5X3,5 M, PROFUNDIDADE = 1,45 M, EXCLUINDO TAMPÃO. AF_12/2020</v>
          </cell>
          <cell r="D1644">
            <v>98034</v>
          </cell>
          <cell r="E1644">
            <v>9552.9500000000007</v>
          </cell>
        </row>
        <row r="1645">
          <cell r="A1645">
            <v>98035</v>
          </cell>
          <cell r="B1645" t="str">
            <v>ACRÉSCIMO PARA POÇO DE VISITA RETANGULAR PARA ESGOTO, EM ALVENARIA COM BLOCOS DE CONCRETO, DIMENSÕES INTERNAS = 2,5X3,5 M. AF_12/2020</v>
          </cell>
          <cell r="D1645">
            <v>98035</v>
          </cell>
          <cell r="E1645">
            <v>2702.94</v>
          </cell>
        </row>
        <row r="1646">
          <cell r="A1646">
            <v>98036</v>
          </cell>
          <cell r="B1646" t="str">
            <v>BASE PARA POÇO DE VISITA RETANGULAR PARA ESGOTO, EM ALVENARIA COM BLOCOS DE CONCRETO, DIMENSÕES INTERNAS = 2,5X4 M, PROFUNDIDADE = 1,45 M, EXCLUINDO TAMPÃO. AF_12/2020</v>
          </cell>
          <cell r="D1646">
            <v>98036</v>
          </cell>
          <cell r="E1646">
            <v>10667.48</v>
          </cell>
        </row>
        <row r="1647">
          <cell r="A1647">
            <v>98037</v>
          </cell>
          <cell r="B1647" t="str">
            <v>ACRÉSCIMO PARA POÇO DE VISITA RETANGULAR PARA ESGOTO, EM ALVENARIA COM BLOCOS DE CONCRETO, DIMENSÕES INTERNAS = 2,5X4 M. AF_12/2020</v>
          </cell>
          <cell r="D1647">
            <v>98037</v>
          </cell>
          <cell r="E1647">
            <v>2910.41</v>
          </cell>
        </row>
        <row r="1648">
          <cell r="A1648">
            <v>98038</v>
          </cell>
          <cell r="B1648" t="str">
            <v>BASE PARA POÇO DE VISITA RETANGULAR PARA ESGOTO, EM ALVENARIA COM BLOCOS DE CONCRETO, DIMENSÕES INTERNAS = 3X3 M, PROFUNDIDADE = 1,45 M, EXCLUINDO TAMPÃO. AF_12/2020</v>
          </cell>
          <cell r="D1648">
            <v>98038</v>
          </cell>
          <cell r="E1648">
            <v>9760.67</v>
          </cell>
        </row>
        <row r="1649">
          <cell r="A1649">
            <v>98039</v>
          </cell>
          <cell r="B1649" t="str">
            <v>ACRÉSCIMO PARA POÇO DE VISITA RETANGULAR PARA ESGOTO, EM ALVENARIA COM BLOCOS DE CONCRETO, DIMENSÕES INTERNAS = 3X3 M. AF_12/2020</v>
          </cell>
          <cell r="D1649">
            <v>98039</v>
          </cell>
          <cell r="E1649">
            <v>2706.99</v>
          </cell>
        </row>
        <row r="1650">
          <cell r="A1650">
            <v>98040</v>
          </cell>
          <cell r="B1650" t="str">
            <v>BASE PARA POÇO DE VISITA RETANGULAR PARA ESGOTO, EM ALVENARIA COM BLOCOS DE CONCRETO, DIMENSÕES INTERNAS = 3X3,5 M, PROFUNDIDADE = 1,45 M, EXCLUINDO TAMPÃO. AF_12/2020</v>
          </cell>
          <cell r="D1650">
            <v>98040</v>
          </cell>
          <cell r="E1650">
            <v>11045.52</v>
          </cell>
        </row>
        <row r="1651">
          <cell r="A1651">
            <v>98041</v>
          </cell>
          <cell r="B1651" t="str">
            <v>ACRÉSCIMO PARA POÇO DE VISITA RETANGULAR PARA ESGOTO, EM ALVENARIA COM BLOCOS DE CONCRETO, DIMENSÕES INTERNAS = 3X3,5 M. AF_12/2020</v>
          </cell>
          <cell r="D1651">
            <v>98041</v>
          </cell>
          <cell r="E1651">
            <v>2910.41</v>
          </cell>
        </row>
        <row r="1652">
          <cell r="A1652">
            <v>98042</v>
          </cell>
          <cell r="B1652" t="str">
            <v>BASE PARA POÇO DE VISITA RETANGULAR PARA ESGOTO, EM ALVENARIA COM BLOCOS DE CONCRETO, DIMENSÕES INTERNAS = 3X4 M, PROFUNDIDADE = 1,45 M, EXCLUINDO TAMPÃO. AF_12/2020</v>
          </cell>
          <cell r="D1652">
            <v>98042</v>
          </cell>
          <cell r="E1652">
            <v>12330.38</v>
          </cell>
        </row>
        <row r="1653">
          <cell r="A1653">
            <v>98043</v>
          </cell>
          <cell r="B1653" t="str">
            <v>ACRÉSCIMO PARA POÇO DE VISITA RETANGULAR PARA ESGOTO, EM ALVENARIA COM BLOCOS DE CONCRETO, DIMENSÕES INTERNAS = 3X4 M. AF_12/2020</v>
          </cell>
          <cell r="D1653">
            <v>98043</v>
          </cell>
          <cell r="E1653">
            <v>3117.92</v>
          </cell>
        </row>
        <row r="1654">
          <cell r="A1654">
            <v>98044</v>
          </cell>
          <cell r="B1654" t="str">
            <v>BASE PARA POÇO DE VISITA RETANGULAR PARA ESGOTO, EM ALVENARIA COM BLOCOS DE CONCRETO, DIMENSÕES INTERNAS = 3,5X3,5 M, PROFUNDIDADE = 1,45 M, EXCLUINDO TAMPÃO. AF_12/2020</v>
          </cell>
          <cell r="D1654">
            <v>98044</v>
          </cell>
          <cell r="E1654">
            <v>12528.42</v>
          </cell>
        </row>
        <row r="1655">
          <cell r="A1655">
            <v>98045</v>
          </cell>
          <cell r="B1655" t="str">
            <v>ACRÉSCIMO PARA POÇO DE VISITA RETANGULAR PARA ESGOTO, EM ALVENARIA COM BLOCOS DE CONCRETO, DIMENSÕES INTERNAS = 3,5X3,5 M. AF_12/2020</v>
          </cell>
          <cell r="D1655">
            <v>98045</v>
          </cell>
          <cell r="E1655">
            <v>3117.92</v>
          </cell>
        </row>
        <row r="1656">
          <cell r="A1656">
            <v>98046</v>
          </cell>
          <cell r="B1656" t="str">
            <v>BASE PARA POÇO DE VISITA RETANGULAR PARA ESGOTO, EM ALVENARIA COM BLOCOS DE CONCRETO, DIMENSÕES INTERNAS = 3,5X4 M, PROFUNDIDADE = 1,45 M, EXCLUINDO TAMPÃO. AF_12/2020</v>
          </cell>
          <cell r="D1656">
            <v>98046</v>
          </cell>
          <cell r="E1656">
            <v>13993.22</v>
          </cell>
        </row>
        <row r="1657">
          <cell r="A1657">
            <v>98047</v>
          </cell>
          <cell r="B1657" t="str">
            <v>ACRÉSCIMO PARA POÇO DE VISITA RETANGULAR PARA ESGOTO, EM ALVENARIA COM BLOCOS DE CONCRETO, DIMENSÕES INTERNAS = 3,5X4 M. AF_12/2020</v>
          </cell>
          <cell r="D1657">
            <v>98047</v>
          </cell>
          <cell r="E1657">
            <v>3325.38</v>
          </cell>
        </row>
        <row r="1658">
          <cell r="A1658">
            <v>98048</v>
          </cell>
          <cell r="B1658" t="str">
            <v>BASE PARA POÇO DE VISITA RETANGULAR PARA ESGOTO, EM ALVENARIA COM BLOCOS DE CONCRETO, DIMENSÕES INTERNAS = 4X4 M, PROFUNDIDADE = 1,45 M, EXCLUINDO TAMPÃO. AF_12/2020</v>
          </cell>
          <cell r="D1658">
            <v>98048</v>
          </cell>
          <cell r="E1658">
            <v>16361.43</v>
          </cell>
        </row>
        <row r="1659">
          <cell r="A1659">
            <v>98049</v>
          </cell>
          <cell r="B1659" t="str">
            <v>ACRÉSCIMO PARA POÇO DE VISITA RETANGULAR PARA ESGOTO, EM ALVENARIA COM BLOCOS DE CONCRETO, DIMENSÕES INTERNAS = 4X4 M. AF_12/2020</v>
          </cell>
          <cell r="D1659">
            <v>98049</v>
          </cell>
          <cell r="E1659">
            <v>3493.42</v>
          </cell>
        </row>
        <row r="1660">
          <cell r="A1660">
            <v>98050</v>
          </cell>
          <cell r="B1660" t="str">
            <v>CHAMINÉ CIRCULAR PARA POÇO DE VISITA PARA ESGOTO, EM CONCRETO PRÉ-MOLDADO, DIÂMETRO INTERNO = 0,6 M. AF_12/2020</v>
          </cell>
          <cell r="D1660">
            <v>98050</v>
          </cell>
          <cell r="E1660">
            <v>242.93</v>
          </cell>
        </row>
        <row r="1661">
          <cell r="A1661">
            <v>98051</v>
          </cell>
          <cell r="B1661" t="str">
            <v>CHAMINÉ CIRCULAR PARA POÇO DE VISITA PARA ESGOTO, EM ALVENARIA COM TIJOLOS CERÂMICOS MACIÇOS, DIÂMETRO INTERNO = 0,6 M. AF_12/2020</v>
          </cell>
          <cell r="D1661">
            <v>98051</v>
          </cell>
          <cell r="E1661">
            <v>824.51</v>
          </cell>
        </row>
        <row r="1662">
          <cell r="A1662">
            <v>98405</v>
          </cell>
          <cell r="B1662" t="str">
            <v>BASE PARA POÇO DE VISITA CIRCULAR PARA  ESGOTO, EM ALVENARIA COM TIJOLOS CERÂMICOS MACIÇOS, DIÂMETRO INTERNO = 1 M, PROFUNDIDADE = 1,45 M, EXCLUINDO TAMPÃO. AF_12/2020</v>
          </cell>
          <cell r="D1662">
            <v>98405</v>
          </cell>
          <cell r="E1662">
            <v>2293.19</v>
          </cell>
        </row>
        <row r="1663">
          <cell r="A1663">
            <v>98406</v>
          </cell>
          <cell r="B1663" t="str">
            <v>BASE PARA POÇO DE VISITA RETANGULAR PARA ESGOTO, EM ALVENARIA COM BLOCOS DE CONCRETO, DIMENSÕES INTERNAS = 1X3,5 M, PROFUNDIDADE = 1,45 M, EXCLUINDO TAMPÃO. AF_12/2020</v>
          </cell>
          <cell r="D1663">
            <v>98406</v>
          </cell>
          <cell r="E1663">
            <v>5286.82</v>
          </cell>
        </row>
        <row r="1664">
          <cell r="A1664">
            <v>98407</v>
          </cell>
          <cell r="B1664" t="str">
            <v>BASE PARA POÇO DE VISITA RETANGULAR PARA ESGOTO, EM ALVENARIA COM BLOCOS DE CONCRETO, DIMENSÕES INTERNAS = 1X2 M, PROFUNDIDADE = 1,45 M, EXCLUINDO TAMPÃO. AF_12/2020</v>
          </cell>
          <cell r="D1664">
            <v>98407</v>
          </cell>
          <cell r="E1664">
            <v>3447.33</v>
          </cell>
        </row>
        <row r="1665">
          <cell r="A1665">
            <v>98408</v>
          </cell>
          <cell r="B1665" t="str">
            <v>BASE PARA POÇO DE VISITA RETANGULAR PARA ESGOTO, EM ALVENARIA COM BLOCOS DE CONCRETO, DIMENSÕES INTERNAS = 1X2,5 M, PROFUNDIDADE = 1,45 M, EXCLUINDO TAMPÃO. AF_12/2020</v>
          </cell>
          <cell r="D1665">
            <v>98408</v>
          </cell>
          <cell r="E1665">
            <v>4046.5</v>
          </cell>
        </row>
        <row r="1666">
          <cell r="A1666">
            <v>98409</v>
          </cell>
          <cell r="B1666" t="str">
            <v>ACRÉSCIMO PARA POÇO DE VISITA CIRCULAR PARA ESGOTO, EM CONCRETO PRÉ-MOLDADO, DIÂMETRO INTERNO = 0,8 M. AF_12/2020</v>
          </cell>
          <cell r="D1666">
            <v>98409</v>
          </cell>
          <cell r="E1666">
            <v>331.75</v>
          </cell>
        </row>
        <row r="1667">
          <cell r="A1667">
            <v>98410</v>
          </cell>
          <cell r="B1667" t="str">
            <v>BASE PARA POÇO DE VISITA CIRCULAR PARA ESGOTO, EM CONCRETO PRÉ-MOLDADO, DIÂMETRO INTERNO = 1 M, PROFUNDIDADE = 1,45 M, EXCLUINDO TAMPÃO. AF_12/2020</v>
          </cell>
          <cell r="D1667">
            <v>98410</v>
          </cell>
          <cell r="E1667">
            <v>1095.8599999999999</v>
          </cell>
        </row>
        <row r="1668">
          <cell r="A1668">
            <v>98414</v>
          </cell>
          <cell r="B1668" t="str">
            <v>BASE PARA POÇO DE VISITA CIRCULAR PARA  ESGOTO, EM CONCRETO PRÉ-MOLDADO, DIÂMETRO INTERNO = 1 M, PROFUNDIDADE = 1,45 M, EXCLUINDO TAMPÃO. AF_12/2020</v>
          </cell>
          <cell r="D1668">
            <v>98414</v>
          </cell>
          <cell r="E1668">
            <v>1084.54</v>
          </cell>
        </row>
        <row r="1669">
          <cell r="A1669">
            <v>98415</v>
          </cell>
          <cell r="B1669" t="str">
            <v>(COMPOSIÇÃO REPRESENTATIVA) POÇO DE VISITA CIRCULAR PARA ESGOTO, EM CONCRETO PRÉ-MOLDADO, DIÂMETRO INTERNO = 1,0 M, PROFUNDIDADE ATÉ 1,50 M, EXCLUINDO TAMPÃO. AF_04/2018</v>
          </cell>
          <cell r="D1669">
            <v>98415</v>
          </cell>
          <cell r="E1669">
            <v>1255.8699999999999</v>
          </cell>
        </row>
        <row r="1670">
          <cell r="A1670">
            <v>98416</v>
          </cell>
          <cell r="B1670" t="str">
            <v>(COMPOSIÇÃO REPRESENTATIVA) POÇO DE VISITA CIRCULAR PARA ESGOTO, EM CONCRETO PRÉ-MOLDADO, DIÂMETRO INTERNO = 1,0 M, PROFUNDIDADE DE 1,50 A 2,00 M, EXCLUINDO TAMPÃO. AF_04/2018</v>
          </cell>
          <cell r="D1670">
            <v>98416</v>
          </cell>
          <cell r="E1670">
            <v>1303.8699999999999</v>
          </cell>
        </row>
        <row r="1671">
          <cell r="A1671">
            <v>98417</v>
          </cell>
          <cell r="B1671" t="str">
            <v>(COMPOSIÇÃO REPRESENTATIVA) POÇO DE VISITA CIRCULAR PARA ESGOTO, EM CONCRETO PRÉ-MOLDADO, DIÂMETRO INTERNO = 1,0 M, PROFUNDIDADE DE 2,00 A 2,50 M, EXCLUINDO TAMPÃO. AF_04/2018</v>
          </cell>
          <cell r="D1671">
            <v>98417</v>
          </cell>
          <cell r="E1671">
            <v>1523.21</v>
          </cell>
        </row>
        <row r="1672">
          <cell r="A1672">
            <v>98418</v>
          </cell>
          <cell r="B1672" t="str">
            <v>(COMPOSIÇÃO REPRESENTATIVA) POÇO DE VISITA CIRCULAR PARA ESGOTO, EM CONCRETO PRÉ-MOLDADO, DIÂMETRO INTERNO = 1,0 M, PROFUNDIDADE DE 2,50 A 3,00 M, EXCLUINDO TAMPÃO. AF_04/2018</v>
          </cell>
          <cell r="D1672">
            <v>98418</v>
          </cell>
          <cell r="E1672">
            <v>1644.67</v>
          </cell>
        </row>
        <row r="1673">
          <cell r="A1673">
            <v>98419</v>
          </cell>
          <cell r="B1673" t="str">
            <v>(COMPOSIÇÃO REPRESENTATIVA) POÇO DE VISITA CIRCULAR PARA ESGOTO, EM CONCRETO PRÉ-MOLDADO, DIÂMETRO INTERNO = 1,0 M, PROFUNDIDADE DE 3,00 A 3,50 M, EXCLUINDO TAMPÃO. AF_04/2018</v>
          </cell>
          <cell r="D1673">
            <v>98419</v>
          </cell>
          <cell r="E1673">
            <v>1766.14</v>
          </cell>
        </row>
        <row r="1674">
          <cell r="A1674">
            <v>98420</v>
          </cell>
          <cell r="B1674" t="str">
            <v>(COMPOSIÇÃO REPRESENTATIVA) POÇO DE VISITA CIRCULAR PARA ESGOTO, EM CONCRETO PRÉ-MOLDADO, DIÂMETRO INTERNO = 1,0 M, PROFUNDIDADE ATÉ 1,50 M, INCLUINDO TAMPÃO DE FERRO FUNDIDO, DIÂMETRO DE 60 CM. AF_04/2018</v>
          </cell>
          <cell r="D1674">
            <v>98420</v>
          </cell>
          <cell r="E1674">
            <v>1697.03</v>
          </cell>
        </row>
        <row r="1675">
          <cell r="A1675">
            <v>98421</v>
          </cell>
          <cell r="B1675" t="str">
            <v>(COMPOSIÇÃO REPRESENTATIVA) POÇO DE VISITA CIRCULAR PARA ESGOTO, EM CONCRETO PRÉ-MOLDADO, DIÂMETRO INTERNO = 1,0 M, PROFUNDIDADE DE 1,50 A 2,00 M, INCLUINDO TAMPÃO DE FERRO FUNDIDO, DIÂMETRO DE 60 CM. AF_04/2018</v>
          </cell>
          <cell r="D1675">
            <v>98421</v>
          </cell>
          <cell r="E1675">
            <v>1916.36</v>
          </cell>
        </row>
        <row r="1676">
          <cell r="A1676">
            <v>98422</v>
          </cell>
          <cell r="B1676" t="str">
            <v>(COMPOSIÇÃO REPRESENTATIVA) POÇO DE VISITA CIRCULAR PARA ESGOTO, EM CONCRETO PRÉ-MOLDADO, DIÂMETRO INTERNO = 1,0 M, PROFUNDIDADE DE 2,00 A 2,50 M, INCLUINDO TAMPÃO DE FERRO FUNDIDO, DIÂMETRO DE 60 CM. AF_04/2018</v>
          </cell>
          <cell r="D1676">
            <v>98422</v>
          </cell>
          <cell r="E1676">
            <v>2135.6999999999998</v>
          </cell>
        </row>
        <row r="1677">
          <cell r="A1677">
            <v>98423</v>
          </cell>
          <cell r="B1677" t="str">
            <v>(COMPOSIÇÃO REPRESENTATIVA) POÇO DE VISITA CIRCULAR PARA ESGOTO, EM CONCRETO PRÉ-MOLDADO, DIÂMETRO INTERNO = 1,0 M, PROFUNDIDADE DE 2,50 A 3,00 M, INCLUINDO TAMPÃO DE FERRO FUNDIDO, DIÂMETRO DE 60 CM. AF_04/2018</v>
          </cell>
          <cell r="D1677">
            <v>98423</v>
          </cell>
          <cell r="E1677">
            <v>2257.16</v>
          </cell>
        </row>
        <row r="1678">
          <cell r="A1678">
            <v>98424</v>
          </cell>
          <cell r="B1678" t="str">
            <v>(COMPOSIÇÃO REPRESENTATIVA) POÇO DE VISITA CIRCULAR PARA ESGOTO, EM CONCRETO PRÉ-MOLDADO, DIÂMETRO INTERNO = 1,0 M, PROFUNDIDADE DE 3,00 A 3,50 M, INCLUINDO TAMPÃO DE FERRO FUNDIDO, DIÂMETRO DE 60 CM. AF_04/2018</v>
          </cell>
          <cell r="D1678">
            <v>98424</v>
          </cell>
          <cell r="E1678">
            <v>2378.63</v>
          </cell>
        </row>
        <row r="1679">
          <cell r="A1679">
            <v>98425</v>
          </cell>
          <cell r="B1679" t="str">
            <v>(COMPOSIÇÃO REPRESENTATIVA) POÇO DE VISITA CIRCULAR PARA ESGOTO, EM ALVENARIA COM TIJOLOS CERÂMICOS MACIÇOS, DIÂMETRO INTERNO = 1,2 M, PROFUNDIDADE ATÉ 1,50 M, EXCLUINDO TAMPÃO. AF_04/2018</v>
          </cell>
          <cell r="D1679">
            <v>98425</v>
          </cell>
          <cell r="E1679">
            <v>2742.72</v>
          </cell>
        </row>
        <row r="1680">
          <cell r="A1680">
            <v>98426</v>
          </cell>
          <cell r="B1680" t="str">
            <v>(COMPOSIÇÃO REPRESENTATIVA) POÇO DE VISITA CIRCULAR PARA ESGOTO, EM ALVENARIA COM TIJOLOS CERÂMICOS MACIÇOS, DIÂMETRO INTERNO = 1,2 M, PROFUNDIDADE DE 1,50 A 2,00 M, EXCLUINDO TAMPÃO. AF_04/2018</v>
          </cell>
          <cell r="D1680">
            <v>98426</v>
          </cell>
          <cell r="E1680">
            <v>3473.56</v>
          </cell>
        </row>
        <row r="1681">
          <cell r="A1681">
            <v>98427</v>
          </cell>
          <cell r="B1681" t="str">
            <v>(COMPOSIÇÃO REPRESENTATIVA) POÇO DE VISITA CIRCULAR PARA ESGOTO, EM ALVENARIA COM TIJOLOS CERÂMICOS MACIÇOS, DIÂMETRO INTERNO = 1,2 M, PROFUNDIDADE DE 2,00 A 2,50 M, EXCLUINDO TAMPÃO. AF_04/2018</v>
          </cell>
          <cell r="D1681">
            <v>98427</v>
          </cell>
          <cell r="E1681">
            <v>4204.3999999999996</v>
          </cell>
        </row>
        <row r="1682">
          <cell r="A1682">
            <v>98428</v>
          </cell>
          <cell r="B1682" t="str">
            <v>(COMPOSIÇÃO REPRESENTATIVA) POÇO DE VISITA CIRCULAR PARA ESGOTO, EM ALVENARIA COM TIJOLOS CERÂMICOS MACIÇOS, DIÂMETRO INTERNO = 1,2 M, PROFUNDIDADE DE 2,50 A 3,00 M, EXCLUINDO TAMPÃO. AF_04/2018</v>
          </cell>
          <cell r="D1682">
            <v>98428</v>
          </cell>
          <cell r="E1682">
            <v>4616.6499999999996</v>
          </cell>
        </row>
        <row r="1683">
          <cell r="A1683">
            <v>98429</v>
          </cell>
          <cell r="B1683" t="str">
            <v>(COMPOSIÇÃO REPRESENTATIVA) POÇO DE VISITA CIRCULAR PARA ESGOTO, EM ALVENARIA COM TIJOLOS CERÂMICOS MACIÇOS, DIÂMETRO INTERNO = 1,2 M, PROFUNDIDADE DE 3,00 A 3,50 M, EXCLUINDO TAMPÃO. AF_04/2018</v>
          </cell>
          <cell r="D1683">
            <v>98429</v>
          </cell>
          <cell r="E1683">
            <v>5028.91</v>
          </cell>
        </row>
        <row r="1684">
          <cell r="A1684">
            <v>98430</v>
          </cell>
          <cell r="B1684" t="str">
            <v>(COMPOSIÇÃO REPRESENTATIVA) POÇO DE VISITA CIRCULAR PARA ESGOTO, EM ALVENARIA COM TIJOLOS CERÂMICOS MACIÇOS, DIÂMETRO INTERNO = 1,2 M, PROFUNDIDADE ATÉ 1,50 M, INCLUINDO TAMPÃO DE FERRO FUNDIDO, DIÂMETRO DE 60 CM. AF_04/2018</v>
          </cell>
          <cell r="D1684">
            <v>98430</v>
          </cell>
          <cell r="E1684">
            <v>3355.21</v>
          </cell>
        </row>
        <row r="1685">
          <cell r="A1685">
            <v>98431</v>
          </cell>
          <cell r="B1685" t="str">
            <v>(COMPOSIÇÃO REPRESENTATIVA) POÇO DE VISITA CIRCULAR PARA ESGOTO, EM ALVENARIA COM TIJOLOS CERÂMICOS MACIÇOS, DIÂMETRO INTERNO = 1,2 M, PROFUNDIDADE DE 1,50 A 2,00 M, INCLUINDO TAMPÃO DE FERRO FUNDIDO, DIÂMETRO DE 60 CM. AF_04/2018</v>
          </cell>
          <cell r="D1685">
            <v>98431</v>
          </cell>
          <cell r="E1685">
            <v>4086.05</v>
          </cell>
        </row>
        <row r="1686">
          <cell r="A1686">
            <v>98432</v>
          </cell>
          <cell r="B1686" t="str">
            <v>(COMPOSIÇÃO REPRESENTATIVA) POÇO DE VISITA CIRCULAR PARA ESGOTO, EM ALVENARIA COM TIJOLOS CERÂMICOS MACIÇOS, DIÂMETRO INTERNO = 1,2 M, PROFUNDIDADE DE 2,00 A 2,50 M, INCLUINDO TAMPÃO DE FERRO FUNDIDO, DIÂMETRO DE 60 CM. AF_04/2018</v>
          </cell>
          <cell r="D1686">
            <v>98432</v>
          </cell>
          <cell r="E1686">
            <v>4816.8900000000003</v>
          </cell>
        </row>
        <row r="1687">
          <cell r="A1687">
            <v>98433</v>
          </cell>
          <cell r="B1687" t="str">
            <v>(COMPOSIÇÃO REPRESENTATIVA) POÇO DE VISITA CIRCULAR PARA ESGOTO, EM ALVENARIA COM TIJOLOS CERÂMICOS MACIÇOS, DIÂMETRO INTERNO = 1,2 M, PROFUNDIDADE DE 2,50 A 3,00 M, INCLUINDO TAMPÃO DE FERRO FUNDIDO, DIÂMETRO DE 60 CM. AF_04/2018</v>
          </cell>
          <cell r="D1687">
            <v>98433</v>
          </cell>
          <cell r="E1687">
            <v>5229.1400000000003</v>
          </cell>
        </row>
        <row r="1688">
          <cell r="A1688">
            <v>98434</v>
          </cell>
          <cell r="B1688" t="str">
            <v>(COMPOSIÇÃO REPRESENTATIVA) POÇO DE VISITA CIRCULAR PARA ESGOTO, EM ALVENARIA COM TIJOLOS CERÂMICOS MACIÇOS, DIÂMETRO INTERNO = 1,2 M, PROFUNDIDADE DE 3,00 A 3,50 M, INCLUINDO TAMPÃO DE FERRO FUNDIDO, DIÂMETRO DE 60 CM. AF_04/2018</v>
          </cell>
          <cell r="D1688">
            <v>98434</v>
          </cell>
          <cell r="E1688">
            <v>5641.4</v>
          </cell>
        </row>
        <row r="1689">
          <cell r="A1689">
            <v>99240</v>
          </cell>
          <cell r="B1689" t="str">
            <v>ACRÉSCIMO PARA POÇO DE VISITA CIRCULAR PARA DRENAGEM, EM CONCRETO PRÉ-MOLDADO, DIÂMETRO INTERNO = 1,2 M. AF_12/2020</v>
          </cell>
          <cell r="D1689">
            <v>99240</v>
          </cell>
          <cell r="E1689">
            <v>582.07000000000005</v>
          </cell>
        </row>
        <row r="1690">
          <cell r="A1690">
            <v>99241</v>
          </cell>
          <cell r="B1690" t="str">
            <v>ACRÉSCIMO PARA POÇO DE VISITA RETANGULAR PARA DRENAGEM, EM ALVENARIA COM BLOCOS DE CONCRETO, DIMENSÕES INTERNAS = 1,5X1,5 M. AF_12/2020</v>
          </cell>
          <cell r="D1690">
            <v>99241</v>
          </cell>
          <cell r="E1690">
            <v>1404.7</v>
          </cell>
        </row>
        <row r="1691">
          <cell r="A1691">
            <v>99242</v>
          </cell>
          <cell r="B1691" t="str">
            <v>BASE PARA POÇO DE VISITA CIRCULAR PARA DRENAGEM, EM ALVENARIA COM TIJOLOS CERÂMICOS MACIÇOS, DIÂMETRO INTERNO = 1,2 M, PROFUNDIDADE = 1,45 M, EXCLUINDO TAMPÃO. AF_12/2020</v>
          </cell>
          <cell r="D1691">
            <v>99242</v>
          </cell>
          <cell r="E1691">
            <v>2669.03</v>
          </cell>
        </row>
        <row r="1692">
          <cell r="A1692">
            <v>99243</v>
          </cell>
          <cell r="B1692" t="str">
            <v>ACRÉSCIMO PARA POÇO DE VISITA CIRCULAR PARA DRENAGEM, EM ALVENARIA COM TIJOLOS CERÂMICOS MACIÇOS, DIÂMETRO INTERNO = 1,2 M. AF_12/2020</v>
          </cell>
          <cell r="D1692">
            <v>99243</v>
          </cell>
          <cell r="E1692">
            <v>1391.9</v>
          </cell>
        </row>
        <row r="1693">
          <cell r="A1693">
            <v>99244</v>
          </cell>
          <cell r="B1693" t="str">
            <v>BASE PARA POÇO DE VISITA RETANGULAR PARA DRENAGEM, EM ALVENARIA COM BLOCOS DE CONCRETO, DIMENSÕES INTERNAS = 1,5X2 M, PROFUNDIDADE = 1,45 M, EXCLUINDO TAMPÃO. AF_12/2020</v>
          </cell>
          <cell r="D1693">
            <v>99244</v>
          </cell>
          <cell r="E1693">
            <v>4250.97</v>
          </cell>
        </row>
        <row r="1694">
          <cell r="A1694">
            <v>99246</v>
          </cell>
          <cell r="B1694" t="str">
            <v>ACRÉSCIMO PARA POÇO DE VISITA CIRCULAR PARA DRENAGEM, EM CONCRETO PRÉ-MOLDADO, DIÂMETRO INTERNO = 1,5 M. AF_12/2020</v>
          </cell>
          <cell r="D1694">
            <v>99246</v>
          </cell>
          <cell r="E1694">
            <v>840.45</v>
          </cell>
        </row>
        <row r="1695">
          <cell r="A1695">
            <v>99247</v>
          </cell>
          <cell r="B1695" t="str">
            <v>ACRÉSCIMO PARA POÇO DE VISITA RETANGULAR PARA DRENAGEM, EM ALVENARIA COM BLOCOS DE CONCRETO, DIMENSÕES INTERNAS = 1,5X2 M. AF_12/2020</v>
          </cell>
          <cell r="D1695">
            <v>99247</v>
          </cell>
          <cell r="E1695">
            <v>1600.18</v>
          </cell>
        </row>
        <row r="1696">
          <cell r="A1696">
            <v>99248</v>
          </cell>
          <cell r="B1696" t="str">
            <v>BASE PARA POÇO DE VISITA CIRCULAR PARA DRENAGEM, EM ALVENARIA COM TIJOLOS CERÂMICOS MACIÇOS, DIÂMETRO INTERNO = 1,5 M, PROFUNDIDADE = 1,45 M, EXCLUINDO TAMPÃO. AF_12/2020</v>
          </cell>
          <cell r="D1696">
            <v>99248</v>
          </cell>
          <cell r="E1696">
            <v>4089.78</v>
          </cell>
        </row>
        <row r="1697">
          <cell r="A1697">
            <v>99249</v>
          </cell>
          <cell r="B1697" t="str">
            <v>ACRÉSCIMO PARA POÇO DE VISITA CIRCULAR PARA DRENAGEM, EM ALVENARIA COM TIJOLOS CERÂMICOS MACIÇOS, DIÂMETRO INTERNO = 1,5 M. AF_12/2020</v>
          </cell>
          <cell r="D1697">
            <v>99249</v>
          </cell>
          <cell r="E1697">
            <v>1701.95</v>
          </cell>
        </row>
        <row r="1698">
          <cell r="A1698">
            <v>99252</v>
          </cell>
          <cell r="B1698" t="str">
            <v>BASE PARA POÇO DE VISITA RETANGULAR PARA DRENAGEM, EM ALVENARIA COM BLOCOS DE CONCRETO, DIMENSÕES INTERNAS = 1X1 M, PROFUNDIDADE = 1,45 M, EXCLUINDO TAMPÃO. AF_12/2020</v>
          </cell>
          <cell r="D1698">
            <v>99252</v>
          </cell>
          <cell r="E1698">
            <v>2202.88</v>
          </cell>
        </row>
        <row r="1699">
          <cell r="A1699">
            <v>99254</v>
          </cell>
          <cell r="B1699" t="str">
            <v>ACRÉSCIMO PARA POÇO DE VISITA RETANGULAR PARA DRENAGEM, EM ALVENARIA COM BLOCOS DE CONCRETO, DIMENSÕES INTERNAS = 1X1 M. AF_12/2020</v>
          </cell>
          <cell r="D1699">
            <v>99254</v>
          </cell>
          <cell r="E1699">
            <v>1013.76</v>
          </cell>
        </row>
        <row r="1700">
          <cell r="A1700">
            <v>99256</v>
          </cell>
          <cell r="B1700" t="str">
            <v>BASE PARA POÇO DE VISITA RETANGULAR PARA DRENAGEM, EM ALVENARIA COM BLOCOS DE CONCRETO, DIMENSÕES INTERNAS = 1,5X2,5 M, PROFUNDIDADE = 1,45 M, EXCLUINDO TAMPÃO. AF_12/2020</v>
          </cell>
          <cell r="D1700">
            <v>99256</v>
          </cell>
          <cell r="E1700">
            <v>5012.1899999999996</v>
          </cell>
        </row>
        <row r="1701">
          <cell r="A1701">
            <v>99259</v>
          </cell>
          <cell r="B1701" t="str">
            <v>BASE PARA POÇO DE VISITA RETANGULAR PARA DRENAGEM, EM ALVENARIA COM BLOCOS DE CONCRETO, DIMENSÕES INTERNAS = 1X1,5 M, PROFUNDIDADE = 1,45 M, EXCLUINDO TAMPÃO. AF_12/2020</v>
          </cell>
          <cell r="D1701">
            <v>99259</v>
          </cell>
          <cell r="E1701">
            <v>2789.36</v>
          </cell>
        </row>
        <row r="1702">
          <cell r="A1702">
            <v>99261</v>
          </cell>
          <cell r="B1702" t="str">
            <v>ACRÉSCIMO PARA POÇO DE VISITA RETANGULAR PARA DRENAGEM, EM ALVENARIA COM BLOCOS DE CONCRETO, DIMENSÕES INTERNAS = 1X1,5 M. AF_12/2020</v>
          </cell>
          <cell r="D1702">
            <v>99261</v>
          </cell>
          <cell r="E1702">
            <v>1209.21</v>
          </cell>
        </row>
        <row r="1703">
          <cell r="A1703">
            <v>99263</v>
          </cell>
          <cell r="B1703" t="str">
            <v>ACRÉSCIMO PARA POÇO DE VISITA RETANGULAR PARA DRENAGEM, EM ALVENARIA COM BLOCOS DE CONCRETO, DIMENSÕES INTERNAS = 1,5X2,5 M. AF_12/2020</v>
          </cell>
          <cell r="D1703">
            <v>99263</v>
          </cell>
          <cell r="E1703">
            <v>1795.71</v>
          </cell>
        </row>
        <row r="1704">
          <cell r="A1704">
            <v>99265</v>
          </cell>
          <cell r="B1704" t="str">
            <v>BASE PARA POÇO DE VISITA RETANGULAR PARA DRENAGEM, EM ALVENARIA COM BLOCOS DE CONCRETO, DIMENSÕES INTERNAS = 1X2 M, PROFUNDIDADE = 1,45 M, EXCLUINDO TAMPÃO. AF_12/2020</v>
          </cell>
          <cell r="D1704">
            <v>99265</v>
          </cell>
          <cell r="E1704">
            <v>3375.67</v>
          </cell>
        </row>
        <row r="1705">
          <cell r="A1705">
            <v>99266</v>
          </cell>
          <cell r="B1705" t="str">
            <v>ACRÉSCIMO PARA POÇO DE VISITA RETANGULAR PARA DRENAGEM, EM ALVENARIA COM BLOCOS DE CONCRETO, DIMENSÕES INTERNAS = 1X2 M. AF_12/2020</v>
          </cell>
          <cell r="D1705">
            <v>99266</v>
          </cell>
          <cell r="E1705">
            <v>1404.7</v>
          </cell>
        </row>
        <row r="1706">
          <cell r="A1706">
            <v>99267</v>
          </cell>
          <cell r="B1706" t="str">
            <v>BASE PARA POÇO DE VISITA RETANGULAR PARA DRENAGEM, EM ALVENARIA COM BLOCOS DE CONCRETO, DIMENSÕES INTERNAS = 1X2,5 M, PROFUNDIDADE = 1,45 M, EXCLUINDO TAMPÃO. AF_12/2020</v>
          </cell>
          <cell r="D1706">
            <v>99267</v>
          </cell>
          <cell r="E1706">
            <v>3964.55</v>
          </cell>
        </row>
        <row r="1707">
          <cell r="A1707">
            <v>99268</v>
          </cell>
          <cell r="B1707" t="str">
            <v>POÇO DE INSPEÇÃO CIRCULAR PARA DRENAGEM, EM CONCRETO PRÉ-MOLDADO, DIÂMETRO INTERNO = 0,6 M, PROFUNDIDADE = 1 M, EXCLUINDO TAMPÃO. AF_12/2020</v>
          </cell>
          <cell r="D1707">
            <v>99268</v>
          </cell>
          <cell r="E1707">
            <v>419.93</v>
          </cell>
        </row>
        <row r="1708">
          <cell r="A1708">
            <v>99269</v>
          </cell>
          <cell r="B1708" t="str">
            <v>ACRÉSCIMO PARA POÇO DE VISITA RETANGULAR PARA DRENAGEM, EM ALVENARIA COM BLOCOS DE CONCRETO, DIMENSÕES INTERNAS = 1X2,5 M. AF_12/2020</v>
          </cell>
          <cell r="D1708">
            <v>99269</v>
          </cell>
          <cell r="E1708">
            <v>1600.18</v>
          </cell>
        </row>
        <row r="1709">
          <cell r="A1709">
            <v>99270</v>
          </cell>
          <cell r="B1709" t="str">
            <v>POÇO DE INSPEÇÃO CIRCULAR PARA DRENAGEM, EM CONCRETO PRÉ-MOLDADO, DIÂMETRO INTERNO = 0,6 M, PROFUNDIDADE = 1,5 M, EXCLUINDO TAMPÃO. AF_12/2020</v>
          </cell>
          <cell r="D1709">
            <v>99270</v>
          </cell>
          <cell r="E1709">
            <v>581.34</v>
          </cell>
        </row>
        <row r="1710">
          <cell r="A1710">
            <v>99271</v>
          </cell>
          <cell r="B1710" t="str">
            <v>BASE PARA POÇO DE VISITA RETANGULAR PARA DRENAGEM, EM ALVENARIA COM BLOCOS DE CONCRETO, DIMENSÕES INTERNAS = 1,5X3 M, PROFUNDIDADE = 1,45 M, EXCLUINDO TAMPÃO. AF_12/2020</v>
          </cell>
          <cell r="D1710">
            <v>99271</v>
          </cell>
          <cell r="E1710">
            <v>5748.49</v>
          </cell>
        </row>
        <row r="1711">
          <cell r="A1711">
            <v>99272</v>
          </cell>
          <cell r="B1711" t="str">
            <v>POÇO DE INSPEÇÃO CIRCULAR PARA DRENAGEM, EM ALVENARIA COM TIJOLOS CERÂMICOS MACIÇOS, DIÂMETRO INTERNO = 0,6 M, PROFUNDIDADE = 1 M, EXCLUINDO TAMPÃO. AF_12/2020</v>
          </cell>
          <cell r="D1711">
            <v>99272</v>
          </cell>
          <cell r="E1711">
            <v>962.19</v>
          </cell>
        </row>
        <row r="1712">
          <cell r="A1712">
            <v>99273</v>
          </cell>
          <cell r="B1712" t="str">
            <v>POÇO DE INSPEÇÃO CIRCULAR PARA DRENAGEM, EM ALVENARIA COM TIJOLOS CERÂMICOS MACIÇOS, DIÂMETRO INTERNO = 0,6 M, PROFUNDIDADE = 1,5 M, EXCLUINDO TAMPÃO. AF_12/2020</v>
          </cell>
          <cell r="D1712">
            <v>99273</v>
          </cell>
          <cell r="E1712">
            <v>1355.53</v>
          </cell>
        </row>
        <row r="1713">
          <cell r="A1713">
            <v>99274</v>
          </cell>
          <cell r="B1713" t="str">
            <v>BASE PARA POÇO DE VISITA RETANGULAR PARA DRENAGEM, EM ALVENARIA COM BLOCOS DE CONCRETO, DIMENSÕES INTERNAS = 1X3 M, PROFUNDIDADE = 1,45 M, EXCLUINDO TAMPÃO. AF_12/2020</v>
          </cell>
          <cell r="D1713">
            <v>99274</v>
          </cell>
          <cell r="E1713">
            <v>4585.8999999999996</v>
          </cell>
        </row>
        <row r="1714">
          <cell r="A1714">
            <v>99275</v>
          </cell>
          <cell r="B1714" t="str">
            <v>BASE PARA POÇO DE VISITA CIRCULAR PARA DRENAGEM, EM CONCRETO PRÉ-MOLDADO, DIÂMETRO INTERNO = 0,8 M, PROFUNDIDADE = 1,45 M, EXCLUINDO TAMPÃO. AF_12/2020</v>
          </cell>
          <cell r="D1714">
            <v>99275</v>
          </cell>
          <cell r="E1714">
            <v>821.37</v>
          </cell>
        </row>
        <row r="1715">
          <cell r="A1715">
            <v>99276</v>
          </cell>
          <cell r="B1715" t="str">
            <v>ACRÉSCIMO PARA POÇO DE VISITA RETANGULAR PARA DRENAGEM, EM ALVENARIA COM BLOCOS DE CONCRETO, DIMENSÕES INTERNAS = 1,5X3 M. AF_12/2020</v>
          </cell>
          <cell r="D1715">
            <v>99276</v>
          </cell>
          <cell r="E1715">
            <v>1991.2</v>
          </cell>
        </row>
        <row r="1716">
          <cell r="A1716">
            <v>99277</v>
          </cell>
          <cell r="B1716" t="str">
            <v>ACRÉSCIMO PARA POÇO DE VISITA RETANGULAR PARA DRENAGEM, EM ALVENARIA COM BLOCOS DE CONCRETO, DIMENSÕES INTERNAS = 1X3 M. AF_12/2020</v>
          </cell>
          <cell r="D1716">
            <v>99277</v>
          </cell>
          <cell r="E1716">
            <v>1795.71</v>
          </cell>
        </row>
        <row r="1717">
          <cell r="A1717">
            <v>99278</v>
          </cell>
          <cell r="B1717" t="str">
            <v>ACRÉSCIMO PARA POÇO DE VISITA CIRCULAR PARA DRENAGEM, EM CONCRETO PRÉ-MOLDADO, DIÂMETRO INTERNO = 0,8 M. AF_12/2020</v>
          </cell>
          <cell r="D1717">
            <v>99278</v>
          </cell>
          <cell r="E1717">
            <v>330.18</v>
          </cell>
        </row>
        <row r="1718">
          <cell r="A1718">
            <v>99279</v>
          </cell>
          <cell r="B1718" t="str">
            <v>BASE PARA POÇO DE VISITA RETANGULAR PARA DRENAGEM, EM ALVENARIA COM BLOCOS DE CONCRETO, DIMENSÕES INTERNAS = 1X3,5 M, PROFUNDIDADE = 1,45 M, EXCLUINDO TAMPÃO. AF_12/2020</v>
          </cell>
          <cell r="D1718">
            <v>99279</v>
          </cell>
          <cell r="E1718">
            <v>5177</v>
          </cell>
        </row>
        <row r="1719">
          <cell r="A1719">
            <v>99280</v>
          </cell>
          <cell r="B1719" t="str">
            <v>BASE PARA POÇO DE VISITA CIRCULAR PARA DRENAGEM, EM ALVENARIA COM TIJOLOS CERÂMICOS MACIÇOS, DIÂMETRO INTERNO = 0,8 M, PROFUNDIDADE = 1,45 M, EXCLUINDO TAMPÃO. AF_12/2020</v>
          </cell>
          <cell r="D1719">
            <v>99280</v>
          </cell>
          <cell r="E1719">
            <v>1790.61</v>
          </cell>
        </row>
        <row r="1720">
          <cell r="A1720">
            <v>99281</v>
          </cell>
          <cell r="B1720" t="str">
            <v>ACRÉSCIMO PARA POÇO DE VISITA RETANGULAR PARA DRENAGEM, EM ALVENARIA COM BLOCOS DE CONCRETO, DIMENSÕES INTERNAS = 1X3,5 M. AF_12/2020</v>
          </cell>
          <cell r="D1720">
            <v>99281</v>
          </cell>
          <cell r="E1720">
            <v>1991.2</v>
          </cell>
        </row>
        <row r="1721">
          <cell r="A1721">
            <v>99282</v>
          </cell>
          <cell r="B1721" t="str">
            <v>ACRÉSCIMO PARA POÇO DE VISITA RETANGULAR PARA DRENAGEM, EM ALVENARIA COM BLOCOS DE CONCRETO, DIMENSÕES INTERNAS = 2,5X2,5 M. AF_12/2020</v>
          </cell>
          <cell r="D1721">
            <v>99282</v>
          </cell>
          <cell r="E1721">
            <v>2207.16</v>
          </cell>
        </row>
        <row r="1722">
          <cell r="A1722">
            <v>99283</v>
          </cell>
          <cell r="B1722" t="str">
            <v>ACRÉSCIMO PARA POÇO DE VISITA CIRCULAR PARA DRENAGEM, EM ALVENARIA COM TIJOLOS CERÂMICOS MACIÇOS, DIÂMETRO INTERNO = 0,8 M. AF_12/2020</v>
          </cell>
          <cell r="D1722">
            <v>99283</v>
          </cell>
          <cell r="E1722">
            <v>978.52</v>
          </cell>
        </row>
        <row r="1723">
          <cell r="A1723">
            <v>99284</v>
          </cell>
          <cell r="B1723" t="str">
            <v>BASE PARA POÇO DE VISITA RETANGULAR PARA DRENAGEM, EM ALVENARIA COM BLOCOS DE CONCRETO, DIMENSÕES INTERNAS = 1,5X3,5 M, PROFUNDIDADE = 1,45 M, EXCLUINDO TAMPÃO. AF_12/2020</v>
          </cell>
          <cell r="D1723">
            <v>99284</v>
          </cell>
          <cell r="E1723">
            <v>6497.33</v>
          </cell>
        </row>
        <row r="1724">
          <cell r="A1724">
            <v>99285</v>
          </cell>
          <cell r="B1724" t="str">
            <v>BASE PARA POÇO DE VISITA CIRCULAR PARA DRENAGEM, EM CONCRETO PRÉ-MOLDADO, DIÂMETRO INTERNO = 1 M, PROFUNDIDADE = 1,45 M, EXCLUINDO TAMPÃO. AF_05/2018</v>
          </cell>
          <cell r="D1724">
            <v>99285</v>
          </cell>
          <cell r="E1724">
            <v>1166.21</v>
          </cell>
        </row>
        <row r="1725">
          <cell r="A1725">
            <v>99286</v>
          </cell>
          <cell r="B1725" t="str">
            <v>BASE PARA POÇO DE VISITA RETANGULAR PARA DRENAGEM, EM ALVENARIA COM BLOCOS DE CONCRETO, DIMENSÕES INTERNAS = 1X4 M, PROFUNDIDADE = 1,45 M, EXCLUINDO TAMPÃO. AF_12/2020</v>
          </cell>
          <cell r="D1725">
            <v>99286</v>
          </cell>
          <cell r="E1725">
            <v>5764.07</v>
          </cell>
        </row>
        <row r="1726">
          <cell r="A1726">
            <v>99287</v>
          </cell>
          <cell r="B1726" t="str">
            <v>BASE PARA POÇO DE VISITA RETANGULAR PARA DRENAGEM, EM ALVENARIA COM BLOCOS DE CONCRETO, DIMENSÕES INTERNAS = 2,5X3 M, PROFUNDIDADE = 1,45 M, EXCLUINDO TAMPÃO. AF_12/2020</v>
          </cell>
          <cell r="D1726">
            <v>99287</v>
          </cell>
          <cell r="E1726">
            <v>8264.9699999999993</v>
          </cell>
        </row>
        <row r="1727">
          <cell r="A1727">
            <v>99288</v>
          </cell>
          <cell r="B1727" t="str">
            <v>ACRÉSCIMO PARA POÇO DE VISITA CIRCULAR PARA DRENAGEM, EM CONCRETO PRÉ-MOLDADO, DIÂMETRO INTERNO = 1 M. AF_12/2020</v>
          </cell>
          <cell r="D1727">
            <v>99288</v>
          </cell>
          <cell r="E1727">
            <v>436.61</v>
          </cell>
        </row>
        <row r="1728">
          <cell r="A1728">
            <v>99289</v>
          </cell>
          <cell r="B1728" t="str">
            <v>ACRÉSCIMO PARA POÇO DE VISITA RETANGULAR PARA DRENAGEM, EM ALVENARIA COM BLOCOS DE CONCRETO, DIMENSÕES INTERNAS = 1X4 M. AF_12/2020</v>
          </cell>
          <cell r="D1728">
            <v>99289</v>
          </cell>
          <cell r="E1728">
            <v>2161.4899999999998</v>
          </cell>
        </row>
        <row r="1729">
          <cell r="A1729">
            <v>99290</v>
          </cell>
          <cell r="B1729" t="str">
            <v>BASE PARA POÇO DE VISITA RETANGULAR PARA DRENAGEM, EM ALVENARIA COM BLOCOS DE CONCRETO, DIMENSÕES INTERNAS = 1,5X1,5 M, PROFUNDIDADE = 1,45 M, EXCLUINDO TAMPÃO. AF_12/2020</v>
          </cell>
          <cell r="D1729">
            <v>99290</v>
          </cell>
          <cell r="E1729">
            <v>3472.46</v>
          </cell>
        </row>
        <row r="1730">
          <cell r="A1730">
            <v>99291</v>
          </cell>
          <cell r="B1730" t="str">
            <v>ACRÉSCIMO PARA POÇO DE VISITA RETANGULAR PARA DRENAGEM, EM ALVENARIA COM BLOCOS DE CONCRETO, DIMENSÕES INTERNAS = 1,5X3,5 M. AF_12/2020</v>
          </cell>
          <cell r="D1730">
            <v>99291</v>
          </cell>
          <cell r="E1730">
            <v>2186.67</v>
          </cell>
        </row>
        <row r="1731">
          <cell r="A1731">
            <v>99292</v>
          </cell>
          <cell r="B1731" t="str">
            <v>BASE PARA POÇO DE VISITA CIRCULAR PARA DRENAGEM, EM ALVENARIA COM TIJOLOS CERÂMICOS MACIÇOS, DIÂMETRO INTERNO = 1 M, PROFUNDIDADE = 1,45 M, EXCLUINDO TAMPÃO. AF_12/2020</v>
          </cell>
          <cell r="D1731">
            <v>99292</v>
          </cell>
          <cell r="E1731">
            <v>2226.94</v>
          </cell>
        </row>
        <row r="1732">
          <cell r="A1732">
            <v>99293</v>
          </cell>
          <cell r="B1732" t="str">
            <v>ACRÉSCIMO PARA POÇO DE VISITA CIRCULAR PARA DRENAGEM, EM ALVENARIA COM TIJOLOS CERÂMICOS MACIÇOS, DIÂMETRO INTERNO = 1 M. AF_12/2020</v>
          </cell>
          <cell r="D1732">
            <v>99293</v>
          </cell>
          <cell r="E1732">
            <v>1185.18</v>
          </cell>
        </row>
        <row r="1733">
          <cell r="A1733">
            <v>99294</v>
          </cell>
          <cell r="B1733" t="str">
            <v>BASE PARA POÇO DE VISITA RETANGULAR PARA DRENAGEM, EM ALVENARIA COM BLOCOS DE CONCRETO, DIMENSÕES INTERNAS = 1,5X4 M, PROFUNDIDADE = 1,45 M, EXCLUINDO TAMPÃO. AF_12/2020</v>
          </cell>
          <cell r="D1733">
            <v>99294</v>
          </cell>
          <cell r="E1733">
            <v>7193.75</v>
          </cell>
        </row>
        <row r="1734">
          <cell r="A1734">
            <v>99296</v>
          </cell>
          <cell r="B1734" t="str">
            <v>ACRÉSCIMO PARA POÇO DE VISITA RETANGULAR PARA DRENAGEM, EM ALVENARIA COM BLOCOS DE CONCRETO, DIMENSÕES INTERNAS = 2,5X3 M. AF_12/2020</v>
          </cell>
          <cell r="D1734">
            <v>99296</v>
          </cell>
          <cell r="E1734">
            <v>2402.61</v>
          </cell>
        </row>
        <row r="1735">
          <cell r="A1735">
            <v>99297</v>
          </cell>
          <cell r="B1735" t="str">
            <v>ACRÉSCIMO PARA POÇO DE VISITA RETANGULAR PARA DRENAGEM, EM ALVENARIA COM BLOCOS DE CONCRETO, DIMENSÕES INTERNAS = 1,5X4 M. AF_12/2020</v>
          </cell>
          <cell r="D1735">
            <v>99297</v>
          </cell>
          <cell r="E1735">
            <v>2399.06</v>
          </cell>
        </row>
        <row r="1736">
          <cell r="A1736">
            <v>99298</v>
          </cell>
          <cell r="B1736" t="str">
            <v>BASE PARA POÇO DE VISITA RETANGULAR PARA DRENAGEM, EM ALVENARIA COM BLOCOS DE CONCRETO, DIMENSÕES INTERNAS = 2,5X3,5 M, PROFUNDIDADE = 1,45 M, EXCLUINDO TAMPÃO. AF_12/2020</v>
          </cell>
          <cell r="D1736">
            <v>99298</v>
          </cell>
          <cell r="E1736">
            <v>9355.99</v>
          </cell>
        </row>
        <row r="1737">
          <cell r="A1737">
            <v>99299</v>
          </cell>
          <cell r="B1737" t="str">
            <v>ACRÉSCIMO PARA POÇO DE VISITA RETANGULAR PARA DRENAGEM, EM ALVENARIA COM BLOCOS DE CONCRETO, DIMENSÕES INTERNAS = 2,5X3,5 M. AF_12/2020</v>
          </cell>
          <cell r="D1737">
            <v>99299</v>
          </cell>
          <cell r="E1737">
            <v>2598.04</v>
          </cell>
        </row>
        <row r="1738">
          <cell r="A1738">
            <v>99300</v>
          </cell>
          <cell r="B1738" t="str">
            <v>BASE PARA POÇO DE VISITA RETANGULAR PARA DRENAGEM, EM ALVENARIA COM BLOCOS DE CONCRETO, DIMENSÕES INTERNAS = 2,5X4 M, PROFUNDIDADE = 1,45 M, EXCLUINDO TAMPÃO. AF_12/2020</v>
          </cell>
          <cell r="D1738">
            <v>99300</v>
          </cell>
          <cell r="E1738">
            <v>10447.18</v>
          </cell>
        </row>
        <row r="1739">
          <cell r="A1739">
            <v>99301</v>
          </cell>
          <cell r="B1739" t="str">
            <v>BASE PARA POÇO DE VISITA RETANGULAR PARA DRENAGEM, EM ALVENARIA COM BLOCOS DE CONCRETO, DIMENSÕES INTERNAS = 2X2 M, PROFUNDIDADE = 1,45 M, EXCLUINDO TAMPÃO. AF_12/2020</v>
          </cell>
          <cell r="D1739">
            <v>99301</v>
          </cell>
          <cell r="E1739">
            <v>5136.32</v>
          </cell>
        </row>
        <row r="1740">
          <cell r="A1740">
            <v>99302</v>
          </cell>
          <cell r="B1740" t="str">
            <v>ACRÉSCIMO PARA POÇO DE VISITA RETANGULAR PARA DRENAGEM, EM ALVENARIA COM BLOCOS DE CONCRETO, DIMENSÕES INTERNAS = 2,5X4 M. AF_12/2020</v>
          </cell>
          <cell r="D1740">
            <v>99302</v>
          </cell>
          <cell r="E1740">
            <v>2797.05</v>
          </cell>
        </row>
        <row r="1741">
          <cell r="A1741">
            <v>99303</v>
          </cell>
          <cell r="B1741" t="str">
            <v>BASE PARA POÇO DE VISITA RETANGULAR PARA DRENAGEM, EM ALVENARIA COM BLOCOS DE CONCRETO, DIMENSÕES INTERNAS = 3X3 M, PROFUNDIDADE = 1,45 M, EXCLUINDO TAMPÃO. AF_12/2020</v>
          </cell>
          <cell r="D1741">
            <v>99303</v>
          </cell>
          <cell r="E1741">
            <v>9559.24</v>
          </cell>
        </row>
        <row r="1742">
          <cell r="A1742">
            <v>99304</v>
          </cell>
          <cell r="B1742" t="str">
            <v>ACRÉSCIMO PARA POÇO DE VISITA RETANGULAR PARA DRENAGEM, EM ALVENARIA COM BLOCOS DE CONCRETO, DIMENSÕES INTERNAS = 3X3 M. AF_12/2020</v>
          </cell>
          <cell r="D1742">
            <v>99304</v>
          </cell>
          <cell r="E1742">
            <v>2601.59</v>
          </cell>
        </row>
        <row r="1743">
          <cell r="A1743">
            <v>99305</v>
          </cell>
          <cell r="B1743" t="str">
            <v>BASE PARA POÇO DE VISITA RETANGULAR PARA DRENAGEM, EM ALVENARIA COM BLOCOS DE CONCRETO, DIMENSÕES INTERNAS = 3X3,5 M, PROFUNDIDADE = 1,45 M, EXCLUINDO TAMPÃO. AF_12/2020</v>
          </cell>
          <cell r="D1743">
            <v>99305</v>
          </cell>
          <cell r="E1743">
            <v>10817.36</v>
          </cell>
        </row>
        <row r="1744">
          <cell r="A1744">
            <v>99306</v>
          </cell>
          <cell r="B1744" t="str">
            <v>ACRÉSCIMO PARA POÇO DE VISITA RETANGULAR PARA DRENAGEM, EM ALVENARIA COM BLOCOS DE CONCRETO, DIMENSÕES INTERNAS = 3X3,5 M. AF_12/2020</v>
          </cell>
          <cell r="D1744">
            <v>99306</v>
          </cell>
          <cell r="E1744">
            <v>2797.05</v>
          </cell>
        </row>
        <row r="1745">
          <cell r="A1745">
            <v>99307</v>
          </cell>
          <cell r="B1745" t="str">
            <v>ACRÉSCIMO PARA POÇO DE VISITA RETANGULAR PARA DRENAGEM, EM ALVENARIA COM BLOCOS DE CONCRETO, DIMENSÕES INTERNAS = 2X2 M. AF_12/2020</v>
          </cell>
          <cell r="D1745">
            <v>99307</v>
          </cell>
          <cell r="E1745">
            <v>1875.97</v>
          </cell>
        </row>
        <row r="1746">
          <cell r="A1746">
            <v>99308</v>
          </cell>
          <cell r="B1746" t="str">
            <v>BASE PARA POÇO DE VISITA RETANGULAR PARA DRENAGEM, EM ALVENARIA COM BLOCOS DE CONCRETO, DIMENSÕES INTERNAS = 3X4 M, PROFUNDIDADE = 1,45 M, EXCLUINDO TAMPÃO. AF_12/2020</v>
          </cell>
          <cell r="D1746">
            <v>99308</v>
          </cell>
          <cell r="E1746">
            <v>12072.21</v>
          </cell>
        </row>
        <row r="1747">
          <cell r="A1747">
            <v>99309</v>
          </cell>
          <cell r="B1747" t="str">
            <v>ACRÉSCIMO PARA POÇO DE VISITA RETANGULAR PARA DRENAGEM, EM ALVENARIA COM BLOCOS DE CONCRETO, DIMENSÕES INTERNAS = 3X4 M. AF_12/2020</v>
          </cell>
          <cell r="D1747">
            <v>99309</v>
          </cell>
          <cell r="E1747">
            <v>2996.08</v>
          </cell>
        </row>
        <row r="1748">
          <cell r="A1748">
            <v>99310</v>
          </cell>
          <cell r="B1748" t="str">
            <v>BASE PARA POÇO DE VISITA RETANGULAR PARA DRENAGEM, EM ALVENARIA COM BLOCOS DE CONCRETO, DIMENSÕES INTERNAS = 3,5X3,5 M, PROFUNDIDADE = 1,45 M, EXCLUINDO TAMPÃO. AF_12/2020</v>
          </cell>
          <cell r="D1748">
            <v>99310</v>
          </cell>
          <cell r="E1748">
            <v>12280.66</v>
          </cell>
        </row>
        <row r="1749">
          <cell r="A1749">
            <v>99311</v>
          </cell>
          <cell r="B1749" t="str">
            <v>ACRÉSCIMO PARA POÇO DE VISITA RETANGULAR PARA DRENAGEM, EM ALVENARIA COM BLOCOS DE CONCRETO, DIMENSÕES INTERNAS = 3,5X3,5 M. AF_12/2020</v>
          </cell>
          <cell r="D1749">
            <v>99311</v>
          </cell>
          <cell r="E1749">
            <v>2996.08</v>
          </cell>
        </row>
        <row r="1750">
          <cell r="A1750">
            <v>99312</v>
          </cell>
          <cell r="B1750" t="str">
            <v>BASE PARA POÇO DE VISITA RETANGULAR PARA DRENAGEM, EM ALVENARIA COM BLOCOS DE CONCRETO, DIMENSÕES INTERNAS = 2X2,5 M, PROFUNDIDADE = 1,45 M, EXCLUINDO TAMPÃO. AF_12/2020</v>
          </cell>
          <cell r="D1750">
            <v>99312</v>
          </cell>
          <cell r="E1750">
            <v>6030.24</v>
          </cell>
        </row>
        <row r="1751">
          <cell r="A1751">
            <v>99313</v>
          </cell>
          <cell r="B1751" t="str">
            <v>BASE PARA POÇO DE VISITA RETANGULAR PARA DRENAGEM, EM ALVENARIA COM BLOCOS DE CONCRETO, DIMENSÕES INTERNAS = 3,5X4 M, PROFUNDIDADE = 1,45 M, EXCLUINDO TAMPÃO. AF_12/2020</v>
          </cell>
          <cell r="D1751">
            <v>99313</v>
          </cell>
          <cell r="E1751">
            <v>13703.74</v>
          </cell>
        </row>
        <row r="1752">
          <cell r="A1752">
            <v>99314</v>
          </cell>
          <cell r="B1752" t="str">
            <v>ACRÉSCIMO PARA POÇO DE VISITA RETANGULAR PARA DRENAGEM, EM ALVENARIA COM BLOCOS DE CONCRETO, DIMENSÕES INTERNAS = 3,5X4 M. AF_12/2020</v>
          </cell>
          <cell r="D1752">
            <v>99314</v>
          </cell>
          <cell r="E1752">
            <v>3195.08</v>
          </cell>
        </row>
        <row r="1753">
          <cell r="A1753">
            <v>99315</v>
          </cell>
          <cell r="B1753" t="str">
            <v>BASE PARA POÇO DE VISITA RETANGULAR PARA DRENAGEM, EM ALVENARIA COM BLOCOS DE CONCRETO, DIMENSÕES INTERNAS = 4X4 M, PROFUNDIDADE = 1,45 M, EXCLUINDO TAMPÃO. AF_12/2020</v>
          </cell>
          <cell r="D1753">
            <v>99315</v>
          </cell>
          <cell r="E1753">
            <v>15332.09</v>
          </cell>
        </row>
        <row r="1754">
          <cell r="A1754">
            <v>99317</v>
          </cell>
          <cell r="B1754" t="str">
            <v>ACRÉSCIMO PARA POÇO DE VISITA RETANGULAR PARA DRENAGEM, EM ALVENARIA COM BLOCOS DE CONCRETO, DIMENSÕES INTERNAS = 2X2,5 M. AF_12/2020</v>
          </cell>
          <cell r="D1754">
            <v>99317</v>
          </cell>
          <cell r="E1754">
            <v>2008.09</v>
          </cell>
        </row>
        <row r="1755">
          <cell r="A1755">
            <v>99318</v>
          </cell>
          <cell r="B1755" t="str">
            <v>CHAMINÉ CIRCULAR PARA POÇO DE VISITA PARA DRENAGEM, EM CONCRETO PRÉ-MOLDADO, DIÂMETRO INTERNO = 0,6 M. AF_12/2020</v>
          </cell>
          <cell r="D1755">
            <v>99318</v>
          </cell>
          <cell r="E1755">
            <v>242.22</v>
          </cell>
        </row>
        <row r="1756">
          <cell r="A1756">
            <v>99319</v>
          </cell>
          <cell r="B1756" t="str">
            <v>CHAMINÉ CIRCULAR PARA POÇO DE VISITA PARA DRENAGEM, EM ALVENARIA COM TIJOLOS CERÂMICOS MACIÇOS, DIÂMETRO INTERNO = 0,6 M. AF_12/2020</v>
          </cell>
          <cell r="D1756">
            <v>99319</v>
          </cell>
          <cell r="E1756">
            <v>778.24</v>
          </cell>
        </row>
        <row r="1757">
          <cell r="A1757">
            <v>99320</v>
          </cell>
          <cell r="B1757" t="str">
            <v>BASE PARA POÇO DE VISITA RETANGULAR PARA DRENAGEM, EM ALVENARIA COM BLOCOS DE CONCRETO, DIMENSÕES INTERNAS = 2X3 M, PROFUNDIDADE = 1,45 M, EXCLUINDO TAMPÃO. AF_12/2020</v>
          </cell>
          <cell r="D1757">
            <v>99320</v>
          </cell>
          <cell r="E1757">
            <v>6989.78</v>
          </cell>
        </row>
        <row r="1758">
          <cell r="A1758">
            <v>99321</v>
          </cell>
          <cell r="B1758" t="str">
            <v>ACRÉSCIMO PARA POÇO DE VISITA RETANGULAR PARA DRENAGEM, EM ALVENARIA COM BLOCOS DE CONCRETO, DIMENSÕES INTERNAS = 2X3 M. AF_12/2020</v>
          </cell>
          <cell r="D1758">
            <v>99321</v>
          </cell>
          <cell r="E1758">
            <v>2203.62</v>
          </cell>
        </row>
        <row r="1759">
          <cell r="A1759">
            <v>99322</v>
          </cell>
          <cell r="B1759" t="str">
            <v>BASE PARA POÇO DE VISITA RETANGULAR PARA DRENAGEM, EM ALVENARIA COM BLOCOS DE CONCRETO, DIMENSÕES INTERNAS = 2X3,5 M, PROFUNDIDADE = 1,45 M, EXCLUINDO TAMPÃO. AF_12/2020</v>
          </cell>
          <cell r="D1759">
            <v>99322</v>
          </cell>
          <cell r="E1759">
            <v>7891.98</v>
          </cell>
        </row>
        <row r="1760">
          <cell r="A1760">
            <v>99323</v>
          </cell>
          <cell r="B1760" t="str">
            <v>ACRÉSCIMO PARA POÇO DE VISITA RETANGULAR PARA DRENAGEM, EM ALVENARIA COM BLOCOS DE CONCRETO, DIMENSÕES INTERNAS = 2X3,5 M. AF_12/2020</v>
          </cell>
          <cell r="D1760">
            <v>99323</v>
          </cell>
          <cell r="E1760">
            <v>2399.06</v>
          </cell>
        </row>
        <row r="1761">
          <cell r="A1761">
            <v>99324</v>
          </cell>
          <cell r="B1761" t="str">
            <v>BASE PARA POÇO DE VISITA RETANGULAR PARA DRENAGEM, EM ALVENARIA COM BLOCOS DE CONCRETO, DIMENSÕES INTERNAS = 2X4 M, PROFUNDIDADE = 1,45 M, EXCLUINDO TAMPÃO. AF_12/2020</v>
          </cell>
          <cell r="D1761">
            <v>99324</v>
          </cell>
          <cell r="E1761">
            <v>8794.2000000000007</v>
          </cell>
        </row>
        <row r="1762">
          <cell r="A1762">
            <v>99325</v>
          </cell>
          <cell r="B1762" t="str">
            <v>ACRÉSCIMO PARA POÇO DE VISITA RETANGULAR PARA DRENAGEM, EM ALVENARIA COM BLOCOS DE CONCRETO, DIMENSÕES INTERNAS = 2X4 M. AF_12/2020</v>
          </cell>
          <cell r="D1762">
            <v>99325</v>
          </cell>
          <cell r="E1762">
            <v>2598.04</v>
          </cell>
        </row>
        <row r="1763">
          <cell r="A1763">
            <v>99326</v>
          </cell>
          <cell r="B1763" t="str">
            <v>BASE PARA POÇO DE VISITA RETANGULAR PARA DRENAGEM, EM ALVENARIA COM BLOCOS DE CONCRETO, DIMENSÕES INTERNAS = 2,5X2,5 M, PROFUNDIDADE = 1,45 M, EXCLUINDO TAMPÃO. AF_12/2020</v>
          </cell>
          <cell r="D1763">
            <v>99326</v>
          </cell>
          <cell r="E1763">
            <v>7173.61</v>
          </cell>
        </row>
        <row r="1764">
          <cell r="A1764">
            <v>99327</v>
          </cell>
          <cell r="B1764" t="str">
            <v>ACRÉSCIMO PARA POÇO DE VISITA RETANGULAR PARA DRENAGEM, EM ALVENARIA COM BLOCOS DE CONCRETO, DIMENSÕES INTERNAS = 4X4 M. AF_12/2020</v>
          </cell>
          <cell r="D1764">
            <v>99327</v>
          </cell>
          <cell r="E1764">
            <v>3359.53</v>
          </cell>
        </row>
        <row r="1765">
          <cell r="A1765">
            <v>101800</v>
          </cell>
          <cell r="B1765" t="str">
            <v>CAIXA COM GRELHA RETANGULAR DE FERRO FUNDIDO, EM ALVENARIA COM TIJOLOS CERÂMICOS MACIÇOS, DIMENSÕES INTERNAS: 0,30 X 1,00 X 1,00. AF_12/2020</v>
          </cell>
          <cell r="D1765">
            <v>101800</v>
          </cell>
          <cell r="E1765">
            <v>1281.96</v>
          </cell>
        </row>
        <row r="1766">
          <cell r="A1766">
            <v>101801</v>
          </cell>
          <cell r="B1766" t="str">
            <v>CAIXA COM GRELHA RETANGULAR DE FERRO FUNDIDO, EM ALVENARIA COM BLOCOS DE CONCRETO, DIMENSÕES INTERNAS: 0,30 X 1,00 X 1,00. AF_12/2020</v>
          </cell>
          <cell r="D1766">
            <v>101801</v>
          </cell>
          <cell r="E1766">
            <v>958.39</v>
          </cell>
        </row>
        <row r="1767">
          <cell r="A1767">
            <v>101806</v>
          </cell>
          <cell r="B1767" t="str">
            <v>CAIXA ENTERRADA DISTRIBUIDORA DE VAZÃO (SUMIDOUROS MÚLTIPLOS), RETANGULAR, EM ALVENARIA COM TIJOLOS MACIÇOS, DIMENSÕES INTERNAS: 0,60 X 0,60 X 0,50 M. AF_12/2020</v>
          </cell>
          <cell r="D1767">
            <v>101806</v>
          </cell>
          <cell r="E1767">
            <v>452.35</v>
          </cell>
        </row>
        <row r="1768">
          <cell r="A1768">
            <v>101807</v>
          </cell>
          <cell r="B1768" t="str">
            <v>CAIXA ENTERRADA DISTRIBUIDORA DE VAZÃO (SUMIDOUROS MÚLTIPLOS), RETANGULAR, EM ALVENARIA COM BLOCOS DE CONCRETO, DIMENSÕES INTERNAS: 0,60 X 0,60 X 0,50 M. AF_12/2020</v>
          </cell>
          <cell r="D1768">
            <v>101807</v>
          </cell>
          <cell r="E1768">
            <v>390.53</v>
          </cell>
        </row>
        <row r="1769">
          <cell r="A1769">
            <v>101808</v>
          </cell>
          <cell r="B1769" t="str">
            <v>CAIXA ENTERRADA DISTRIBUIDORA DE VAZÃO (SUMIDOUROS MÚLTIPLOS), RETANGULAR, EM CONCRETO PRÉ-MOLDADO, DIMENSÕES INTERNAS: 0,60 X 0,60 X 0,50 M. AF_12/2020</v>
          </cell>
          <cell r="D1769">
            <v>101808</v>
          </cell>
          <cell r="E1769">
            <v>438.17</v>
          </cell>
        </row>
        <row r="1770">
          <cell r="A1770">
            <v>101809</v>
          </cell>
          <cell r="B1770" t="str">
            <v>BASE PARA POCO DE VISITA RETANGULAR PARA ESGOTO E DRENAGEM, EM CONCRETO ESTRUTURAL, DIMENSÕES INTERNAS DE 90X150 M, PROFUNDIDADE DE 1,25 M, EXCLUINDO TAMPÃO. AF_12/2020</v>
          </cell>
          <cell r="D1770">
            <v>101809</v>
          </cell>
          <cell r="E1770">
            <v>2587.15</v>
          </cell>
        </row>
        <row r="1771">
          <cell r="A1771">
            <v>102139</v>
          </cell>
          <cell r="B1771" t="str">
            <v>BASE PARA POÇO DE VISITA CIRCULAR PARA  ESGOTO, EM CONCRETO PRÉ-MOLDADO, DIÂMETRO INTERNO = 1,2 M, PROFUNDIDADE = 1,45 M, EXCLUINDO TAMPÃO. AF_12/2020</v>
          </cell>
          <cell r="D1771">
            <v>102139</v>
          </cell>
          <cell r="E1771">
            <v>1516.99</v>
          </cell>
        </row>
        <row r="1772">
          <cell r="A1772">
            <v>102141</v>
          </cell>
          <cell r="B1772" t="str">
            <v>BASE PARA POÇO DE VISITA CIRCULAR PARA  ESGOTO, EM CONCRETO PRÉ-MOLDADO, DIÂMETRO INTERNO = 1,5 M, PROFUNDIDADE = 1,45 M, EXCLUINDO TAMPÃO. AF_12/2020</v>
          </cell>
          <cell r="D1772">
            <v>102141</v>
          </cell>
          <cell r="E1772">
            <v>2440.23</v>
          </cell>
        </row>
        <row r="1773">
          <cell r="A1773">
            <v>102142</v>
          </cell>
          <cell r="B1773" t="str">
            <v>BASE PARA POÇO DE VISITA CIRCULAR PARA DRENAGEM, EM CONCRETO PRÉ-MOLDADO, DIÂMETRO INTERNO = 1,5 M, PROFUNDIDADE = 1,45 M, EXCLUINDO TAMPÃO. AF_12/2020</v>
          </cell>
          <cell r="D1773">
            <v>102142</v>
          </cell>
          <cell r="E1773">
            <v>2411</v>
          </cell>
        </row>
        <row r="1774">
          <cell r="A1774">
            <v>102457</v>
          </cell>
          <cell r="B1774" t="str">
            <v>BASE PARA POÇO DE VISITA CIRCULAR PARA DRENAGEM, EM CONCRETO PRÉ-MOLDADO, DIÂMETRO INTERNO = 1,2 M, PROFUNDIDADE = 1,45 M, EXCLUINDO TAMPÃO. AF_05/2021</v>
          </cell>
          <cell r="D1774">
            <v>102457</v>
          </cell>
          <cell r="E1774">
            <v>1499.66</v>
          </cell>
        </row>
        <row r="1775">
          <cell r="A1775">
            <v>94263</v>
          </cell>
          <cell r="B1775" t="str">
            <v>GUIA (MEIO-FIO) CONCRETO, MOLDADA  IN LOCO  EM TRECHO RETO COM EXTRUSORA, 13 CM BASE X 22 CM ALTURA. AF_06/2016</v>
          </cell>
          <cell r="D1775">
            <v>94263</v>
          </cell>
          <cell r="E1775">
            <v>32.46</v>
          </cell>
        </row>
        <row r="1776">
          <cell r="A1776">
            <v>94264</v>
          </cell>
          <cell r="B1776" t="str">
            <v>GUIA (MEIO-FIO) CONCRETO, MOLDADA  IN LOCO  EM TRECHO CURVO COM EXTRUSORA, 13 CM BASE X 22 CM ALTURA. AF_06/2016</v>
          </cell>
          <cell r="D1776">
            <v>94264</v>
          </cell>
          <cell r="E1776">
            <v>35.29</v>
          </cell>
        </row>
        <row r="1777">
          <cell r="A1777">
            <v>94265</v>
          </cell>
          <cell r="B1777" t="str">
            <v>GUIA (MEIO-FIO) CONCRETO, MOLDADA  IN LOCO  EM TRECHO RETO COM EXTRUSORA, 15 CM BASE X 30 CM ALTURA. AF_06/2016</v>
          </cell>
          <cell r="D1777">
            <v>94265</v>
          </cell>
          <cell r="E1777">
            <v>44.88</v>
          </cell>
        </row>
        <row r="1778">
          <cell r="A1778">
            <v>94266</v>
          </cell>
          <cell r="B1778" t="str">
            <v>GUIA (MEIO-FIO) CONCRETO, MOLDADA  IN LOCO  EM TRECHO CURVO COM EXTRUSORA, 15 CM BASE X 30 CM ALTURA. AF_06/2016</v>
          </cell>
          <cell r="D1778">
            <v>94266</v>
          </cell>
          <cell r="E1778">
            <v>48.13</v>
          </cell>
        </row>
        <row r="1779">
          <cell r="A1779">
            <v>94267</v>
          </cell>
          <cell r="B1779" t="str">
            <v>GUIA (MEIO-FIO) E SARJETA CONJUGADOS DE CONCRETO, MOLDADA  IN LOCO  EM TRECHO RETO COM EXTRUSORA, 45 CM BASE (15 CM BASE DA GUIA + 30 CM BASE DA SARJETA) X 22 CM ALTURA. AF_06/2016</v>
          </cell>
          <cell r="D1779">
            <v>94267</v>
          </cell>
          <cell r="E1779">
            <v>54.34</v>
          </cell>
        </row>
        <row r="1780">
          <cell r="A1780">
            <v>94268</v>
          </cell>
          <cell r="B1780" t="str">
            <v>GUIA (MEIO-FIO) E SARJETA CONJUGADOS DE CONCRETO, MOLDADA  IN LOCO  EM TRECHO CURVO COM EXTRUSORA, 45 CM BASE (15 CM BASE DA GUIA + 30 CM BASE DA SARJETA) X 22 CM ALTURA. AF_06/2016</v>
          </cell>
          <cell r="D1780">
            <v>94268</v>
          </cell>
          <cell r="E1780">
            <v>57.91</v>
          </cell>
        </row>
        <row r="1781">
          <cell r="A1781">
            <v>94269</v>
          </cell>
          <cell r="B1781" t="str">
            <v>GUIA (MEIO-FIO) E SARJETA CONJUGADOS DE CONCRETO, MOLDADA  IN LOCO  EM TRECHO RETO COM EXTRUSORA, 60 CM BASE (15 CM BASE DA GUIA + 45 CM BASE DA SARJETA) X 26 CM ALTURA. AF_06/2016</v>
          </cell>
          <cell r="D1781">
            <v>94269</v>
          </cell>
          <cell r="E1781">
            <v>79.78</v>
          </cell>
        </row>
        <row r="1782">
          <cell r="A1782">
            <v>94270</v>
          </cell>
          <cell r="B1782" t="str">
            <v>GUIA (MEIO-FIO) E SARJETA CONJUGADOS DE CONCRETO, MOLDADA IN LOCO  EM TRECHO CURVO COM EXTRUSORA, 60 CM BASE (15 CM BASE DA GUIA + 45 CM BASE DA SARJETA) X 26 CM ALTURA. AF_06/2016</v>
          </cell>
          <cell r="D1782">
            <v>94270</v>
          </cell>
          <cell r="E1782">
            <v>84.78</v>
          </cell>
        </row>
        <row r="1783">
          <cell r="A1783">
            <v>94271</v>
          </cell>
          <cell r="B1783" t="str">
            <v>GUIA (MEIO-FIO) E SARJETA CONJUGADOS DE CONCRETO, MOLDADA  IN LOCO  EM TRECHO RETO COM EXTRUSORA, 65 CM BASE (15 CM BASE DA GUIA + 50 CM BASE DA SARJETA) X 26 CM ALTURA. AF_06/2016</v>
          </cell>
          <cell r="D1783">
            <v>94271</v>
          </cell>
          <cell r="E1783">
            <v>97.47</v>
          </cell>
        </row>
        <row r="1784">
          <cell r="A1784">
            <v>94272</v>
          </cell>
          <cell r="B1784" t="str">
            <v>GUIA (MEIO-FIO) E SARJETA CONJUGADOS DE CONCRETO, MOLDADA  IN LOCO  EM TRECHO CURVO COM EXTRUSORA, 65 CM BASE (15 CM BASE DA GUIA + 50 CM BASE DA SARJETA) X 26 CM ALTURA. AF_06/2016</v>
          </cell>
          <cell r="D1784">
            <v>94272</v>
          </cell>
          <cell r="E1784">
            <v>104.11</v>
          </cell>
        </row>
        <row r="1785">
          <cell r="A1785">
            <v>94273</v>
          </cell>
          <cell r="B1785" t="str">
            <v>ASSENTAMENTO DE GUIA (MEIO-FIO) EM TRECHO RETO, CONFECCIONADA EM CONCRETO PRÉ-FABRICADO, DIMENSÕES 100X15X13X30 CM (COMPRIMENTO X BASE INFERIOR X BASE SUPERIOR X ALTURA), PARA VIAS URBANAS (USO VIÁRIO). AF_06/2016</v>
          </cell>
          <cell r="D1785">
            <v>94273</v>
          </cell>
          <cell r="E1785">
            <v>49.16</v>
          </cell>
        </row>
        <row r="1786">
          <cell r="A1786">
            <v>94274</v>
          </cell>
          <cell r="B1786" t="str">
            <v>ASSENTAMENTO DE GUIA (MEIO-FIO) EM TRECHO CURVO, CONFECCIONADA EM CONCRETO PRÉ-FABRICADO, DIMENSÕES 100X15X13X30 CM (COMPRIMENTO X BASE INFERIOR X BASE SUPERIOR X ALTURA), PARA VIAS URBANAS (USO VIÁRIO). AF_06/2016</v>
          </cell>
          <cell r="D1786">
            <v>94274</v>
          </cell>
          <cell r="E1786">
            <v>52.36</v>
          </cell>
        </row>
        <row r="1787">
          <cell r="A1787">
            <v>94275</v>
          </cell>
          <cell r="B1787" t="str">
            <v>ASSENTAMENTO DE GUIA (MEIO-FIO) EM TRECHO RETO, CONFECCIONADA EM CONCRETO PRÉ-FABRICADO, DIMENSÕES 100X15X13X20 CM (COMPRIMENTO X BASE INFERIOR X BASE SUPERIOR X ALTURA), PARA URBANIZAÇÃO INTERNA DE EMPREENDIMENTOS. AF_06/2016_P</v>
          </cell>
          <cell r="D1787">
            <v>94275</v>
          </cell>
          <cell r="E1787">
            <v>47.34</v>
          </cell>
        </row>
        <row r="1788">
          <cell r="A1788">
            <v>94276</v>
          </cell>
          <cell r="B1788" t="str">
            <v>ASSENTAMENTO DE GUIA (MEIO-FIO) EM TRECHO CURVO, CONFECCIONADA EM CONCRETO PRÉ-FABRICADO, DIMENSÕES 100X15X13X20 CM (COMPRIMENTO X BASE INFERIOR X BASE SUPERIOR X ALTURA), PARA URBANIZAÇÃO INTERNA DE EMPREENDIMENTOS. AF_06/2016_P</v>
          </cell>
          <cell r="D1788">
            <v>94276</v>
          </cell>
          <cell r="E1788">
            <v>50.55</v>
          </cell>
        </row>
        <row r="1789">
          <cell r="A1789">
            <v>94277</v>
          </cell>
          <cell r="B1789" t="str">
            <v>ASSENTAMENTO DE GUIA (MEIO-FIO) EM TRECHO RETO, CONFECCIONADA EM CONCRETO PRÉ-FABRICADO, DIMENSÕES 80X08X08X25 CM (COMPRIMENTO X BASE INFERIOR X BASE SUPERIOR X ALTURA), PARA URBANIZAÇÃO INTERNA DE EMPREENDIMENTOS. AF_06/2016</v>
          </cell>
          <cell r="D1789">
            <v>94277</v>
          </cell>
          <cell r="E1789">
            <v>38.85</v>
          </cell>
        </row>
        <row r="1790">
          <cell r="A1790">
            <v>94278</v>
          </cell>
          <cell r="B1790" t="str">
            <v>ASSENTAMENTO DE GUIA (MEIO-FIO) EM TRECHO CURVO, CONFECCIONADA EM CONCRETO PRÉ-FABRICADO, DIMENSÕES 80X08X08X25 CM (COMPRIMENTO X BASE INFERIOR X BASE SUPERIOR X ALTURA), PARA URBANIZAÇÃO INTERNA DE EMPREENDIMENTOS. AF_06/2016</v>
          </cell>
          <cell r="D1790">
            <v>94278</v>
          </cell>
          <cell r="E1790">
            <v>42.06</v>
          </cell>
        </row>
        <row r="1791">
          <cell r="A1791">
            <v>94279</v>
          </cell>
          <cell r="B1791" t="str">
            <v>ASSENTAMENTO DE GUIA (MEIO-FIO) EM TRECHO RETO, CONFECCIONADA EM CONCRETO PRÉ-FABRICADO, DIMENSÕES 39X6,5X6,5X19 CM (COMPRIMENTO X BASE INFERIOR X BASE SUPERIOR X ALTURA), PARA DELIMITAÇÃO DE JARDINS, PRAÇAS OU PASSEIOS. AF_05/2016</v>
          </cell>
          <cell r="D1791">
            <v>94279</v>
          </cell>
          <cell r="E1791">
            <v>45.89</v>
          </cell>
        </row>
        <row r="1792">
          <cell r="A1792">
            <v>94280</v>
          </cell>
          <cell r="B1792" t="str">
            <v>ASSENTAMENTO DE GUIA (MEIO-FIO) EM TRECHO CURVO, CONFECCIONADA EM CONCRETO PRÉ-FABRICADO, DIMENSÕES 39X6,5X6,5X19 CM (COMPRIMENTO X BASE INFERIOR X BASE SUPERIOR X ALTURA), PARA DELIMITAÇÃO DE JARDINS, PRAÇAS OU PASSEIOS. AF_05/2016</v>
          </cell>
          <cell r="D1792">
            <v>94280</v>
          </cell>
          <cell r="E1792">
            <v>49.1</v>
          </cell>
        </row>
        <row r="1793">
          <cell r="A1793">
            <v>94281</v>
          </cell>
          <cell r="B1793" t="str">
            <v>EXECUÇÃO DE SARJETA DE CONCRETO USINADO, MOLDADA  IN LOCO  EM TRECHO RETO, 30 CM BASE X 15 CM ALTURA. AF_06/2016</v>
          </cell>
          <cell r="D1793">
            <v>94281</v>
          </cell>
          <cell r="E1793">
            <v>54.45</v>
          </cell>
        </row>
        <row r="1794">
          <cell r="A1794">
            <v>94282</v>
          </cell>
          <cell r="B1794" t="str">
            <v>EXECUÇÃO DE SARJETA DE CONCRETO USINADO, MOLDADA  IN LOCO  EM TRECHO CURVO, 30 CM BASE X 15 CM ALTURA. AF_06/2016</v>
          </cell>
          <cell r="D1794">
            <v>94282</v>
          </cell>
          <cell r="E1794">
            <v>64.2</v>
          </cell>
        </row>
        <row r="1795">
          <cell r="A1795">
            <v>94283</v>
          </cell>
          <cell r="B1795" t="str">
            <v>EXECUÇÃO DE SARJETA DE CONCRETO USINADO, MOLDADA  IN LOCO  EM TRECHO RETO, 45 CM BASE X 15 CM ALTURA. AF_06/2016</v>
          </cell>
          <cell r="D1795">
            <v>94283</v>
          </cell>
          <cell r="E1795">
            <v>72.56</v>
          </cell>
        </row>
        <row r="1796">
          <cell r="A1796">
            <v>94284</v>
          </cell>
          <cell r="B1796" t="str">
            <v>EXECUÇÃO DE SARJETA DE CONCRETO USINADO, MOLDADA  IN LOCO  EM TRECHO CURVO, 45 CM BASE X 15 CM ALTURA. AF_06/2016</v>
          </cell>
          <cell r="D1796">
            <v>94284</v>
          </cell>
          <cell r="E1796">
            <v>82.33</v>
          </cell>
        </row>
        <row r="1797">
          <cell r="A1797">
            <v>94285</v>
          </cell>
          <cell r="B1797" t="str">
            <v>EXECUÇÃO DE SARJETA DE CONCRETO USINADO, MOLDADA  IN LOCO  EM TRECHO RETO, 60 CM BASE X 15 CM ALTURA. AF_06/2016</v>
          </cell>
          <cell r="D1797">
            <v>94285</v>
          </cell>
          <cell r="E1797">
            <v>90.22</v>
          </cell>
        </row>
        <row r="1798">
          <cell r="A1798">
            <v>94286</v>
          </cell>
          <cell r="B1798" t="str">
            <v>EXECUÇÃO DE SARJETA DE CONCRETO USINADO, MOLDADA  IN LOCO  EM TRECHO CURVO, 60 CM BASE X 15 CM ALTURA. AF_06/2016</v>
          </cell>
          <cell r="D1798">
            <v>94286</v>
          </cell>
          <cell r="E1798">
            <v>99.98</v>
          </cell>
        </row>
        <row r="1799">
          <cell r="A1799">
            <v>94287</v>
          </cell>
          <cell r="B1799" t="str">
            <v>EXECUÇÃO DE SARJETA DE CONCRETO USINADO, MOLDADA  IN LOCO  EM TRECHO RETO, 30 CM BASE X 10 CM ALTURA. AF_06/2016</v>
          </cell>
          <cell r="D1799">
            <v>94287</v>
          </cell>
          <cell r="E1799">
            <v>41.01</v>
          </cell>
        </row>
        <row r="1800">
          <cell r="A1800">
            <v>94288</v>
          </cell>
          <cell r="B1800" t="str">
            <v>EXECUÇÃO DE SARJETA DE CONCRETO USINADO, MOLDADA  IN LOCO  EM TRECHO CURVO, 30 CM BASE X 10 CM ALTURA. AF_06/2016</v>
          </cell>
          <cell r="D1800">
            <v>94288</v>
          </cell>
          <cell r="E1800">
            <v>49.53</v>
          </cell>
        </row>
        <row r="1801">
          <cell r="A1801">
            <v>94289</v>
          </cell>
          <cell r="B1801" t="str">
            <v>EXECUÇÃO DE SARJETA DE CONCRETO USINADO, MOLDADA  IN LOCO  EM TRECHO RETO, 45 CM BASE X 10 CM ALTURA. AF_06/2016</v>
          </cell>
          <cell r="D1801">
            <v>94289</v>
          </cell>
          <cell r="E1801">
            <v>53.8</v>
          </cell>
        </row>
        <row r="1802">
          <cell r="A1802">
            <v>94290</v>
          </cell>
          <cell r="B1802" t="str">
            <v>EXECUÇÃO DE SARJETA DE CONCRETO USINADO, MOLDADA  IN LOCO  EM TRECHO CURVO, 45 CM BASE X 10 CM ALTURA. AF_06/2016</v>
          </cell>
          <cell r="D1802">
            <v>94290</v>
          </cell>
          <cell r="E1802">
            <v>62.33</v>
          </cell>
        </row>
        <row r="1803">
          <cell r="A1803">
            <v>94291</v>
          </cell>
          <cell r="B1803" t="str">
            <v>EXECUÇÃO DE SARJETA DE CONCRETO USINADO, MOLDADA  IN LOCO  EM TRECHO RETO, 60 CM BASE X 10 CM ALTURA. AF_06/2016</v>
          </cell>
          <cell r="D1803">
            <v>94291</v>
          </cell>
          <cell r="E1803">
            <v>66.14</v>
          </cell>
        </row>
        <row r="1804">
          <cell r="A1804">
            <v>94292</v>
          </cell>
          <cell r="B1804" t="str">
            <v>EXECUÇÃO DE SARJETA DE CONCRETO USINADO, MOLDADA  IN LOCO  EM TRECHO CURVO, 60 CM BASE X 10 CM ALTURA. AF_06/2016</v>
          </cell>
          <cell r="D1804">
            <v>94292</v>
          </cell>
          <cell r="E1804">
            <v>74.67</v>
          </cell>
        </row>
        <row r="1805">
          <cell r="A1805">
            <v>94293</v>
          </cell>
          <cell r="B1805" t="str">
            <v>EXECUÇÃO DE SARJETÃO DE CONCRETO USINADO, MOLDADA  IN LOCO  EM TRECHO RETO, 100 CM BASE X 20 CM ALTURA. AF_06/2016</v>
          </cell>
          <cell r="D1805">
            <v>94293</v>
          </cell>
          <cell r="E1805">
            <v>184.99</v>
          </cell>
        </row>
        <row r="1806">
          <cell r="A1806">
            <v>94294</v>
          </cell>
          <cell r="B1806" t="str">
            <v>EXECUÇÃO DE ESCORAS DE CONCRETO PARA CONTENÇÃO DE GUIAS PRÉ-FABRICADAS. AF_06/2016</v>
          </cell>
          <cell r="D1806">
            <v>94294</v>
          </cell>
          <cell r="E1806">
            <v>7.75</v>
          </cell>
        </row>
        <row r="1807">
          <cell r="A1807">
            <v>102727</v>
          </cell>
          <cell r="B1807" t="str">
            <v>FABRICAÇÃO, MONTAGEM E DESMONTAGEM DE FÔRMA PARA BOCA PARA BUEIRO, EM CHAPA DE MADEIRA COMPENSADA RESINADA, E = 17 MM, 2 UTILIZAÇÕES. AF_07/2021</v>
          </cell>
          <cell r="D1807">
            <v>102727</v>
          </cell>
          <cell r="E1807">
            <v>93.07</v>
          </cell>
        </row>
        <row r="1808">
          <cell r="A1808">
            <v>102728</v>
          </cell>
          <cell r="B1808" t="str">
            <v>ARMAÇÃO DE MURO ALA E MURO TESTA UTILIZANDO AÇO CA-50 DE 6,3 MM - MONTAGEM. AF_07/2021</v>
          </cell>
          <cell r="D1808">
            <v>102728</v>
          </cell>
          <cell r="E1808">
            <v>16.149999999999999</v>
          </cell>
        </row>
        <row r="1809">
          <cell r="A1809">
            <v>102729</v>
          </cell>
          <cell r="B1809" t="str">
            <v>ARMAÇÃO DE MURO ALA E MURO TESTA UTILIZANDO AÇO CA-50 DE 8 MM - MONTAGEM. AF_07/2021</v>
          </cell>
          <cell r="D1809">
            <v>102729</v>
          </cell>
          <cell r="E1809">
            <v>15.49</v>
          </cell>
        </row>
        <row r="1810">
          <cell r="A1810">
            <v>102730</v>
          </cell>
          <cell r="B1810" t="str">
            <v>ARMAÇÃO DE MURO ALA E MURO TESTA UTILIZANDO AÇO CA-50 DE 10 MM - MONTAGEM. AF_07/2021</v>
          </cell>
          <cell r="D1810">
            <v>102730</v>
          </cell>
          <cell r="E1810">
            <v>13.99</v>
          </cell>
        </row>
        <row r="1811">
          <cell r="A1811">
            <v>102731</v>
          </cell>
          <cell r="B1811" t="str">
            <v>ARMAÇÃO DE MURO ALA E MURO TESTA UTILIZANDO AÇO CA-50 DE 12,5 MM - MONTAGEM. AF_07/2021</v>
          </cell>
          <cell r="D1811">
            <v>102731</v>
          </cell>
          <cell r="E1811">
            <v>11.87</v>
          </cell>
        </row>
        <row r="1812">
          <cell r="A1812">
            <v>102732</v>
          </cell>
          <cell r="B1812" t="str">
            <v>ARMAÇÃO DE MURO ALA E MURO TESTA UTILIZANDO AÇO CA-50 DE 16 MM - MONTAGEM. AF_07/2021</v>
          </cell>
          <cell r="D1812">
            <v>102732</v>
          </cell>
          <cell r="E1812">
            <v>11.41</v>
          </cell>
        </row>
        <row r="1813">
          <cell r="A1813">
            <v>102733</v>
          </cell>
          <cell r="B1813" t="str">
            <v>ARMAÇÃO DE MURO ALA E MURO TESTA UTILIZANDO AÇO CA-50 DE 20 MM - MONTAGEM. AF_07/2021</v>
          </cell>
          <cell r="D1813">
            <v>102733</v>
          </cell>
          <cell r="E1813">
            <v>12.95</v>
          </cell>
        </row>
        <row r="1814">
          <cell r="A1814">
            <v>102734</v>
          </cell>
          <cell r="B1814" t="str">
            <v>ARMAÇÃO DE SOLEIRA UTILIZANDO AÇO CA-50 DE 6,3 MM - MONTAGEM. AF_07/2021</v>
          </cell>
          <cell r="D1814">
            <v>102734</v>
          </cell>
          <cell r="E1814">
            <v>15.3</v>
          </cell>
        </row>
        <row r="1815">
          <cell r="A1815">
            <v>102735</v>
          </cell>
          <cell r="B1815" t="str">
            <v>ARMAÇÃO DE SOLEIRA UTILIZANDO AÇO CA-50 DE 8 MM - MONTAGEM. AF_07/2021</v>
          </cell>
          <cell r="D1815">
            <v>102735</v>
          </cell>
          <cell r="E1815">
            <v>14.78</v>
          </cell>
        </row>
        <row r="1816">
          <cell r="A1816">
            <v>102736</v>
          </cell>
          <cell r="B1816" t="str">
            <v>CONCRETAGEM DE BOCA PARA BUEIRO, FCK = 20 MPA, COM USO DE BOMBA - LANÇAMENTO, ADENSAMENTO E ACABAMENTO. AF_07/2021</v>
          </cell>
          <cell r="D1816">
            <v>102736</v>
          </cell>
          <cell r="E1816">
            <v>715.54</v>
          </cell>
        </row>
        <row r="1817">
          <cell r="A1817">
            <v>102737</v>
          </cell>
          <cell r="B1817" t="str">
            <v>BOCA PARA BUEIRO SIMPLES TUBULAR D = 40 CM EM CONCRETO, ALAS COM ESCONSIDADE DE 0°, INCLUINDO FÔRMAS E MATERIAIS. AF_07/2021</v>
          </cell>
          <cell r="D1817">
            <v>102737</v>
          </cell>
          <cell r="E1817">
            <v>1126.9100000000001</v>
          </cell>
        </row>
        <row r="1818">
          <cell r="A1818">
            <v>102738</v>
          </cell>
          <cell r="B1818" t="str">
            <v>BOCA PARA BUEIRO SIMPLES TUBULAR D = 60 CM EM CONCRETO, ALAS COM ESCONSIDADE DE 0°, INCLUINDO FÔRMAS E MATERIAIS. AF_07/2021</v>
          </cell>
          <cell r="D1818">
            <v>102738</v>
          </cell>
          <cell r="E1818">
            <v>2326.12</v>
          </cell>
        </row>
        <row r="1819">
          <cell r="A1819">
            <v>102739</v>
          </cell>
          <cell r="B1819" t="str">
            <v>BOCA PARA BUEIRO SIMPLES TUBULAR D = 80 CM EM CONCRETO, ALAS COM ESCONSIDADE DE 0°, INCLUINDO FÔRMAS E MATERIAIS. AF_07/2021</v>
          </cell>
          <cell r="D1819">
            <v>102739</v>
          </cell>
          <cell r="E1819">
            <v>3916.86</v>
          </cell>
        </row>
        <row r="1820">
          <cell r="A1820">
            <v>102740</v>
          </cell>
          <cell r="B1820" t="str">
            <v>BOCA PARA BUEIRO SIMPLES TUBULAR D = 100 CM EM CONCRETO, ALAS COM ESCONSIDADE DE 0°, INCLUINDO FÔRMAS E MATERIAIS. AF_07/2021</v>
          </cell>
          <cell r="D1820">
            <v>102740</v>
          </cell>
          <cell r="E1820">
            <v>5897.75</v>
          </cell>
        </row>
        <row r="1821">
          <cell r="A1821">
            <v>102741</v>
          </cell>
          <cell r="B1821" t="str">
            <v>BOCA PARA BUEIRO SIMPLES TUBULAR D = 120 CM EM CONCRETO, ALAS COM ESCONSIDADE DE 0°, INCLUINDO FÔRMAS E MATERIAIS. AF_07/2021</v>
          </cell>
          <cell r="D1821">
            <v>102741</v>
          </cell>
          <cell r="E1821">
            <v>8311.24</v>
          </cell>
        </row>
        <row r="1822">
          <cell r="A1822">
            <v>102742</v>
          </cell>
          <cell r="B1822" t="str">
            <v>BOCA PARA BUEIRO SIMPLES TUBULAR D = 150 CM EM CONCRETO, ALAS COM ESCONSIDADE DE 0°, INCLUINDO FÔRMAS E MATERIAIS. AF_07/2021</v>
          </cell>
          <cell r="D1822">
            <v>102742</v>
          </cell>
          <cell r="E1822">
            <v>14447.05</v>
          </cell>
        </row>
        <row r="1823">
          <cell r="A1823">
            <v>102743</v>
          </cell>
          <cell r="B1823" t="str">
            <v>BOCA PARA BUEIRO DUPLO TUBULAR D = 80 CM EM CONCRETO, ALAS COM ESCONSIDADE DE 0°, INCLUINDO FÔRMAS E MATERIAIS. AF_07/2021</v>
          </cell>
          <cell r="D1823">
            <v>102743</v>
          </cell>
          <cell r="E1823">
            <v>4732.24</v>
          </cell>
        </row>
        <row r="1824">
          <cell r="A1824">
            <v>102744</v>
          </cell>
          <cell r="B1824" t="str">
            <v>BOCA PARA BUEIRO DUPLO TUBULAR D = 100 CM EM CONCRETO, ALAS COM ESCONSIDADE DE 0°, INCLUINDO FÔRMAS E MATERIAIS. AF_07/2021</v>
          </cell>
          <cell r="D1824">
            <v>102744</v>
          </cell>
          <cell r="E1824">
            <v>7124.46</v>
          </cell>
        </row>
        <row r="1825">
          <cell r="A1825">
            <v>102745</v>
          </cell>
          <cell r="B1825" t="str">
            <v>BOCA PARA BUEIRO DUPLO TUBULAR D = 120 CM EM CONCRETO, ALAS COM ESCONSIDADE DE 0°, INCLUINDO FÔRMAS E MATERIAIS. AF_07/2021</v>
          </cell>
          <cell r="D1825">
            <v>102745</v>
          </cell>
          <cell r="E1825">
            <v>10057.09</v>
          </cell>
        </row>
        <row r="1826">
          <cell r="A1826">
            <v>102746</v>
          </cell>
          <cell r="B1826" t="str">
            <v>BOCA PARA BUEIRO DUPLO TUBULAR D = 150 CM EM CONCRETO, ALAS COM ESCONSIDADE DE 0°, INCLUINDO FÔRMAS E MATERIAIS. AF_07/2021</v>
          </cell>
          <cell r="D1826">
            <v>102746</v>
          </cell>
          <cell r="E1826">
            <v>17506.88</v>
          </cell>
        </row>
        <row r="1827">
          <cell r="A1827">
            <v>102747</v>
          </cell>
          <cell r="B1827" t="str">
            <v>BOCA PARA BUEIRO TRIPLO TUBULAR D = 100 CM EM CONCRETO, ALAS COM ESCONSIDADE DE 0°, INCLUINDO FÔRMAS E MATERIAIS. AF_07/2021</v>
          </cell>
          <cell r="D1827">
            <v>102747</v>
          </cell>
          <cell r="E1827">
            <v>8847.32</v>
          </cell>
        </row>
        <row r="1828">
          <cell r="A1828">
            <v>102748</v>
          </cell>
          <cell r="B1828" t="str">
            <v>BOCA PARA BUEIRO TRIPLO TUBULAR D = 120 CM EM CONCRETO, ALAS COM ESCONSIDADE DE 0°, INCLUINDO FÔRMAS E MATERIAIS. AF_07/2021</v>
          </cell>
          <cell r="D1828">
            <v>102748</v>
          </cell>
          <cell r="E1828">
            <v>12433.19</v>
          </cell>
        </row>
        <row r="1829">
          <cell r="A1829">
            <v>102749</v>
          </cell>
          <cell r="B1829" t="str">
            <v>BOCA PARA BUEIRO TRIPLO TUBULAR D = 150 CM EM CONCRETO, ALAS COM ESCONSIDADE DE 0°, INCLUINDO FÔRMAS E MATERIAIS. AF_07/2021</v>
          </cell>
          <cell r="D1829">
            <v>102749</v>
          </cell>
          <cell r="E1829">
            <v>21431.51</v>
          </cell>
        </row>
        <row r="1830">
          <cell r="A1830">
            <v>102750</v>
          </cell>
          <cell r="B1830" t="str">
            <v>BOCA PARA BUEIRO SIMPLES TUBULAR D = 60 CM EM CONCRETO, ALAS COM ESCONSIDADE DE 30°, INCLUINDO FÔRMAS E MATERIAIS. AF_07/2021</v>
          </cell>
          <cell r="D1830">
            <v>102750</v>
          </cell>
          <cell r="E1830">
            <v>2845.09</v>
          </cell>
        </row>
        <row r="1831">
          <cell r="A1831">
            <v>102751</v>
          </cell>
          <cell r="B1831" t="str">
            <v>BOCA PARA BUEIRO SIMPLES TUBULAR D = 80 CM EM CONCRETO, ALAS COM ESCONSIDADE DE 30°, INCLUINDO FÔRMAS E MATERIAIS. AF_07/2021</v>
          </cell>
          <cell r="D1831">
            <v>102751</v>
          </cell>
          <cell r="E1831">
            <v>4988.25</v>
          </cell>
        </row>
        <row r="1832">
          <cell r="A1832">
            <v>102752</v>
          </cell>
          <cell r="B1832" t="str">
            <v>BOCA PARA BUEIRO SIMPLES TUBULAR D = 100 CM EM CONCRETO, ALAS COM ESCONSIDADE DE 30°, INCLUINDO FÔRMAS E MATERIAIS. AF_07/2021</v>
          </cell>
          <cell r="D1832">
            <v>102752</v>
          </cell>
          <cell r="E1832">
            <v>7999.03</v>
          </cell>
        </row>
        <row r="1833">
          <cell r="A1833">
            <v>102753</v>
          </cell>
          <cell r="B1833" t="str">
            <v>BOCA PARA BUEIRO SIMPLES TUBULAR D = 120 CM EM CONCRETO, ALAS COM ESCONSIDADE DE 30°, INCLUINDO FÔRMAS E MATERIAIS. AF_07/2021</v>
          </cell>
          <cell r="D1833">
            <v>102753</v>
          </cell>
          <cell r="E1833">
            <v>11908.02</v>
          </cell>
        </row>
        <row r="1834">
          <cell r="A1834">
            <v>102754</v>
          </cell>
          <cell r="B1834" t="str">
            <v>BOCA PARA BUEIRO SIMPLES TUBULAR D = 150 CM EM CONCRETO, ALAS COM ESCONSIDADE DE 30°, INCLUINDO FÔRMAS E MATERIAIS. AF_07/2021</v>
          </cell>
          <cell r="D1834">
            <v>102754</v>
          </cell>
          <cell r="E1834">
            <v>22731.25</v>
          </cell>
        </row>
        <row r="1835">
          <cell r="A1835">
            <v>102755</v>
          </cell>
          <cell r="B1835" t="str">
            <v>BOCA PARA BUEIRO DUPLO TUBULAR D = 100 CM EM CONCRETO, ALAS COM ESCONSIDADE DE 30°, INCLUINDO FÔRMAS E MATERIAIS. AF_07/2021</v>
          </cell>
          <cell r="D1835">
            <v>102755</v>
          </cell>
          <cell r="E1835">
            <v>11198.21</v>
          </cell>
        </row>
        <row r="1836">
          <cell r="A1836">
            <v>102756</v>
          </cell>
          <cell r="B1836" t="str">
            <v>BOCA PARA BUEIRO DUPLO TUBULAR D = 120 CM EM CONCRETO, ALAS COM ESCONSIDADE DE 30°, INCLUINDO FÔRMAS E MATERIAIS. AF_07/2021</v>
          </cell>
          <cell r="D1836">
            <v>102756</v>
          </cell>
          <cell r="E1836">
            <v>16725.84</v>
          </cell>
        </row>
        <row r="1837">
          <cell r="A1837">
            <v>102757</v>
          </cell>
          <cell r="B1837" t="str">
            <v>BOCA PARA BUEIRO DUPLO TUBULAR D = 150 CM EM CONCRETO, ALAS COM ESCONSIDADE DE 30°, INCLUINDO FÔRMAS E MATERIAIS. AF_07/2021</v>
          </cell>
          <cell r="D1837">
            <v>102757</v>
          </cell>
          <cell r="E1837">
            <v>31241.88</v>
          </cell>
        </row>
        <row r="1838">
          <cell r="A1838">
            <v>102758</v>
          </cell>
          <cell r="B1838" t="str">
            <v>BOCA PARA BUEIRO TRIPLO TUBULAR D = 100 CM EM CONCRETO, ALAS COM ESCONSIDADE DE 30°, INCLUINDO FÔRMAS E MATERIAIS. AF_07/2021</v>
          </cell>
          <cell r="D1838">
            <v>102758</v>
          </cell>
          <cell r="E1838">
            <v>14411.48</v>
          </cell>
        </row>
        <row r="1839">
          <cell r="A1839">
            <v>102759</v>
          </cell>
          <cell r="B1839" t="str">
            <v>BOCA PARA BUEIRO TRIPLO TUBULAR D = 120 CM EM CONCRETO, ALAS COM ESCONSIDADE DE 30°, INCLUINDO FÔRMAS E MATERIAIS. AF_07/2021</v>
          </cell>
          <cell r="D1839">
            <v>102759</v>
          </cell>
          <cell r="E1839">
            <v>21565</v>
          </cell>
        </row>
        <row r="1840">
          <cell r="A1840">
            <v>102760</v>
          </cell>
          <cell r="B1840" t="str">
            <v>BOCA PARA BUEIRO TRIPLO TUBULAR D = 150 CM EM CONCRETO, ALAS COM ESCONSIDADE DE 30°, INCLUINDO FÔRMAS E MATERIAIS. AF_07/2021</v>
          </cell>
          <cell r="D1840">
            <v>102760</v>
          </cell>
          <cell r="E1840">
            <v>39907.83</v>
          </cell>
        </row>
        <row r="1841">
          <cell r="A1841">
            <v>102761</v>
          </cell>
          <cell r="B1841" t="str">
            <v>BOCA PARA BUEIRO SIMPLES CELULAR 150 X 150 CM EM CONCRETO, ALAS COM ESCONSIDADE DE 30°, INCLUINDO FÔRMAS E MATERIAIS. AF_07/2021</v>
          </cell>
          <cell r="D1841">
            <v>102761</v>
          </cell>
          <cell r="E1841">
            <v>13467.15</v>
          </cell>
        </row>
        <row r="1842">
          <cell r="A1842">
            <v>102762</v>
          </cell>
          <cell r="B1842" t="str">
            <v>BOCA PARA BUEIRO SIMPLES CELULAR 200 X 200 CM EM CONCRETO, ALAS COM ESCONSIDADE DE 30°, INCLUINDO FÔRMAS E MATERIAIS. AF_07/2021</v>
          </cell>
          <cell r="D1842">
            <v>102762</v>
          </cell>
          <cell r="E1842">
            <v>21006.22</v>
          </cell>
        </row>
        <row r="1843">
          <cell r="A1843">
            <v>102763</v>
          </cell>
          <cell r="B1843" t="str">
            <v>BOCA PARA BUEIRO SIMPLES CELULAR 250 X 250 CM EM CONCRETO, ALAS COM ESCONSIDADE DE 30°, INCLUINDO FÔRMAS E MATERIAIS. AF_07/2021</v>
          </cell>
          <cell r="D1843">
            <v>102763</v>
          </cell>
          <cell r="E1843">
            <v>29304.19</v>
          </cell>
        </row>
        <row r="1844">
          <cell r="A1844">
            <v>102764</v>
          </cell>
          <cell r="B1844" t="str">
            <v>BOCA PARA BUEIRO SIMPLES CELULAR 300 X 300 CM EM CONCRETO, ALAS COM ESCONSIDADE DE 30°, INCLUINDO FÔRMAS E MATERIAIS. AF_07/2021</v>
          </cell>
          <cell r="D1844">
            <v>102764</v>
          </cell>
          <cell r="E1844">
            <v>41746.04</v>
          </cell>
        </row>
        <row r="1845">
          <cell r="A1845">
            <v>102765</v>
          </cell>
          <cell r="B1845" t="str">
            <v>BOCA PARA BUEIRO DUPLO CELULAR 150 X 150 CM EM CONCRETO, ALAS COM ESCONSIDADE DE 30°, INCLUINDO FÔRMAS E MATERIAIS. AF_07/2021</v>
          </cell>
          <cell r="D1845">
            <v>102765</v>
          </cell>
          <cell r="E1845">
            <v>16728.39</v>
          </cell>
        </row>
        <row r="1846">
          <cell r="A1846">
            <v>102766</v>
          </cell>
          <cell r="B1846" t="str">
            <v>BOCA PARA BUEIRO DUPLO CELULAR 200 X 200 CM EM CONCRETO, ALAS COM ESCONSIDADE DE 30°, INCLUINDO FÔRMAS E MATERIAIS. AF_07/2021</v>
          </cell>
          <cell r="D1846">
            <v>102766</v>
          </cell>
          <cell r="E1846">
            <v>25442.62</v>
          </cell>
        </row>
        <row r="1847">
          <cell r="A1847">
            <v>102767</v>
          </cell>
          <cell r="B1847" t="str">
            <v>BOCA PARA BUEIRO DUPLO CELULAR 250 X 250 CM EM CONCRETO, ALAS COM ESCONSIDADE DE 30°, INCLUINDO FÔRMAS E MATERIAIS. AF_07/2021</v>
          </cell>
          <cell r="D1847">
            <v>102767</v>
          </cell>
          <cell r="E1847">
            <v>35740.730000000003</v>
          </cell>
        </row>
        <row r="1848">
          <cell r="A1848">
            <v>102768</v>
          </cell>
          <cell r="B1848" t="str">
            <v>BOCA PARA BUEIRO DUPLO CELULAR 300 X 300 CM EM CONCRETO, ALAS COM ESCONSIDADE DE 30°, INCLUINDO FÔRMAS E MATERIAIS. AF_07/2021</v>
          </cell>
          <cell r="D1848">
            <v>102768</v>
          </cell>
          <cell r="E1848">
            <v>50460.36</v>
          </cell>
        </row>
        <row r="1849">
          <cell r="A1849">
            <v>102769</v>
          </cell>
          <cell r="B1849" t="str">
            <v>BOCA PARA BUEIRO TRIPLO CELULAR 150 X 150 CM EM CONCRETO, ALAS COM ESCONSIDADE DE 30°, INCLUINDO FÔRMAS E MATERIAIS. AF_07/2021</v>
          </cell>
          <cell r="D1849">
            <v>102769</v>
          </cell>
          <cell r="E1849">
            <v>19371.7</v>
          </cell>
        </row>
        <row r="1850">
          <cell r="A1850">
            <v>102770</v>
          </cell>
          <cell r="B1850" t="str">
            <v>BOCA PARA BUEIRO TRIPLO CELULAR 200 X 200 CM EM CONCRETO, ALAS COM ESCONSIDADE DE 30°, INCLUINDO FÔRMAS E MATERIAIS. AF_07/2021</v>
          </cell>
          <cell r="D1850">
            <v>102770</v>
          </cell>
          <cell r="E1850">
            <v>29942.27</v>
          </cell>
        </row>
        <row r="1851">
          <cell r="A1851">
            <v>102771</v>
          </cell>
          <cell r="B1851" t="str">
            <v>BOCA PARA BUEIRO TRIPLO CELULAR 250 X 250 CM EM CONCRETO, ALAS COM ESCONSIDADE DE 30°, INCLUINDO FÔRMAS E MATERIAIS. AF_07/2021</v>
          </cell>
          <cell r="D1851">
            <v>102771</v>
          </cell>
          <cell r="E1851">
            <v>42037.61</v>
          </cell>
        </row>
        <row r="1852">
          <cell r="A1852">
            <v>102772</v>
          </cell>
          <cell r="B1852" t="str">
            <v>BOCA PARA BUEIRO TRIPLO CELULAR 300 X 300 CM EM CONCRETO, ALAS COM ESCONSIDADE DE 30°, INCLUINDO FÔRMAS E MATERIAIS. AF_07/2021</v>
          </cell>
          <cell r="D1852">
            <v>102772</v>
          </cell>
          <cell r="E1852">
            <v>59821.96</v>
          </cell>
        </row>
        <row r="1853">
          <cell r="A1853">
            <v>102773</v>
          </cell>
          <cell r="B1853" t="str">
            <v>BOCA PARA BUEIRO SIMPLES TUBULAR D = 40 CM EM GABIÃO, ALAS COM ESCONSIDADE DE 45°, INCLUINDO FÔRMAS E MATERIAIS. AF_07/2021</v>
          </cell>
          <cell r="D1853">
            <v>102773</v>
          </cell>
          <cell r="E1853">
            <v>6498.2</v>
          </cell>
        </row>
        <row r="1854">
          <cell r="A1854">
            <v>102774</v>
          </cell>
          <cell r="B1854" t="str">
            <v>BOCA PARA BUEIRO SIMPLES TUBULAR D = 60 CM EM GABIÃO, ALAS COM ESCONSIDADE DE 45°, INCLUINDO FÔRMAS E MATERIAIS. AF_07/2021</v>
          </cell>
          <cell r="D1854">
            <v>102774</v>
          </cell>
          <cell r="E1854">
            <v>6498.2</v>
          </cell>
        </row>
        <row r="1855">
          <cell r="A1855">
            <v>102775</v>
          </cell>
          <cell r="B1855" t="str">
            <v>BOCA PARA BUEIRO SIMPLES TUBULAR D = 80 CM EM GABIÃO, ALAS COM ESCONSIDADE DE 45°, INCLUINDO FÔRMAS E MATERIAIS. AF_07/2021</v>
          </cell>
          <cell r="D1855">
            <v>102775</v>
          </cell>
          <cell r="E1855">
            <v>9710</v>
          </cell>
        </row>
        <row r="1856">
          <cell r="A1856">
            <v>102776</v>
          </cell>
          <cell r="B1856" t="str">
            <v>BOCA PARA BUEIRO SIMPLES TUBULAR D = 100 CM EM GABIÃO, ALAS COM ESCONSIDADE DE 45°, INCLUINDO FÔRMAS E MATERIAIS. AF_07/2021</v>
          </cell>
          <cell r="D1856">
            <v>102776</v>
          </cell>
          <cell r="E1856">
            <v>9710</v>
          </cell>
        </row>
        <row r="1857">
          <cell r="A1857">
            <v>102777</v>
          </cell>
          <cell r="B1857" t="str">
            <v>BOCA PARA BUEIRO SIMPLES TUBULAR D = 120 CM EM GABIÃO, ALAS COM ESCONSIDADE DE 45°, INCLUINDO FÔRMAS E MATERIAIS. AF_07/2021</v>
          </cell>
          <cell r="D1857">
            <v>102777</v>
          </cell>
          <cell r="E1857">
            <v>14703.21</v>
          </cell>
        </row>
        <row r="1858">
          <cell r="A1858">
            <v>102778</v>
          </cell>
          <cell r="B1858" t="str">
            <v>BOCA PARA BUEIRO SIMPLES TUBULAR D = 150 CM EM GABIÃO, ALAS COM ESCONSIDADE DE 45°, INCLUINDO FÔRMAS E MATERIAIS. AF_07/2021</v>
          </cell>
          <cell r="D1858">
            <v>102778</v>
          </cell>
          <cell r="E1858">
            <v>21988.67</v>
          </cell>
        </row>
        <row r="1859">
          <cell r="A1859">
            <v>102779</v>
          </cell>
          <cell r="B1859" t="str">
            <v>BOCA PARA BUEIRO DUPLO TUBULAR D = 40 CM EM GABIÃO, ALAS COM ESCONSIDADE DE 45°, INCLUINDO FÔRMAS E MATERIAIS. AF_07/2021</v>
          </cell>
          <cell r="D1859">
            <v>102779</v>
          </cell>
          <cell r="E1859">
            <v>6498.2</v>
          </cell>
        </row>
        <row r="1860">
          <cell r="A1860">
            <v>102780</v>
          </cell>
          <cell r="B1860" t="str">
            <v>BOCA PARA BUEIRO DUPLO TUBULAR D = 60 CM EM GABIÃO, ALAS COM ESCONSIDADE DE 45°, INCLUINDO FÔRMAS E MATERIAIS. AF_07/2021</v>
          </cell>
          <cell r="D1860">
            <v>102780</v>
          </cell>
          <cell r="E1860">
            <v>7476.66</v>
          </cell>
        </row>
        <row r="1861">
          <cell r="A1861">
            <v>102781</v>
          </cell>
          <cell r="B1861" t="str">
            <v>BOCA PARA BUEIRO DUPLO TUBULAR D = 80 CM EM GABIÃO, ALAS COM ESCONSIDADE DE 45°, INCLUINDO FÔRMAS E MATERIAIS. AF_07/2021</v>
          </cell>
          <cell r="D1861">
            <v>102781</v>
          </cell>
          <cell r="E1861">
            <v>11089.93</v>
          </cell>
        </row>
        <row r="1862">
          <cell r="A1862">
            <v>102782</v>
          </cell>
          <cell r="B1862" t="str">
            <v>BOCA PARA BUEIRO DUPLO TUBULAR D = 100 CM EM GABIÃO, ALAS COM ESCONSIDADE DE 45°, INCLUINDO FÔRMAS E MATERIAIS. AF_07/2021</v>
          </cell>
          <cell r="D1862">
            <v>102782</v>
          </cell>
          <cell r="E1862">
            <v>12353.63</v>
          </cell>
        </row>
        <row r="1863">
          <cell r="A1863">
            <v>102783</v>
          </cell>
          <cell r="B1863" t="str">
            <v>BOCA PARA BUEIRO DUPLO TUBULAR D = 120 CM EM GABIÃO, ALAS COM ESCONSIDADE DE 45°, INCLUINDO FÔRMAS E MATERIAIS. AF_07/2021</v>
          </cell>
          <cell r="D1863">
            <v>102783</v>
          </cell>
          <cell r="E1863">
            <v>16368.38</v>
          </cell>
        </row>
        <row r="1864">
          <cell r="A1864">
            <v>102784</v>
          </cell>
          <cell r="B1864" t="str">
            <v>BOCA PARA BUEIRO DUPLO TUBULAR D = 150 CM EM GABIÃO, ALAS COM ESCONSIDADE DE 45°, INCLUINDO FÔRMAS E MATERIAIS. AF_07/2021</v>
          </cell>
          <cell r="D1864">
            <v>102784</v>
          </cell>
          <cell r="E1864">
            <v>25631.4</v>
          </cell>
        </row>
        <row r="1865">
          <cell r="A1865">
            <v>102785</v>
          </cell>
          <cell r="B1865" t="str">
            <v>BOCA PARA BUEIRO TRIPLO TUBULAR D = 40 CM EM GABIÃO, ALAS COM ESCONSIDADE DE 45°, INCLUINDO FÔRMAS E MATERIAIS. AF_07/2021</v>
          </cell>
          <cell r="D1865">
            <v>102785</v>
          </cell>
          <cell r="E1865">
            <v>7476.66</v>
          </cell>
        </row>
        <row r="1866">
          <cell r="A1866">
            <v>102786</v>
          </cell>
          <cell r="B1866" t="str">
            <v>BOCA PARA BUEIRO TRIPLO TUBULAR D = 60 CM EM GABIÃO, ALAS COM ESCONSIDADE DE 45°, INCLUINDO FÔRMAS E MATERIAIS. AF_07/2021</v>
          </cell>
          <cell r="D1866">
            <v>102786</v>
          </cell>
          <cell r="E1866">
            <v>8338.8799999999992</v>
          </cell>
        </row>
        <row r="1867">
          <cell r="A1867">
            <v>102787</v>
          </cell>
          <cell r="B1867" t="str">
            <v>BOCA PARA BUEIRO TRIPLO TUBULAR D = 80 CM EM GABIÃO, ALAS COM ESCONSIDADE DE 45°, INCLUINDO FÔRMAS E MATERIAIS. AF_07/2021</v>
          </cell>
          <cell r="D1867">
            <v>102787</v>
          </cell>
          <cell r="E1867">
            <v>12353.63</v>
          </cell>
        </row>
        <row r="1868">
          <cell r="A1868">
            <v>102788</v>
          </cell>
          <cell r="B1868" t="str">
            <v>BOCA PARA BUEIRO TRIPLO TUBULAR D = 100 CM EM GABIÃO, ALAS COM ESCONSIDADE DE 45°, INCLUINDO FÔRMAS E MATERIAIS. AF_07/2021</v>
          </cell>
          <cell r="D1868">
            <v>102788</v>
          </cell>
          <cell r="E1868">
            <v>13595.53</v>
          </cell>
        </row>
        <row r="1869">
          <cell r="A1869">
            <v>102789</v>
          </cell>
          <cell r="B1869" t="str">
            <v>BOCA PARA BUEIRO TRIPLO TUBULAR D = 120 CM EM GABIÃO, ALAS COM ESCONSIDADE DE 45°, INCLUINDO FÔRMAS E MATERIAIS. AF_07/2021</v>
          </cell>
          <cell r="D1869">
            <v>102789</v>
          </cell>
          <cell r="E1869">
            <v>17902.78</v>
          </cell>
        </row>
        <row r="1870">
          <cell r="A1870">
            <v>102790</v>
          </cell>
          <cell r="B1870" t="str">
            <v>BOCA PARA BUEIRO TRIPLO TUBULAR D = 150 CM EM GABIÃO, ALAS COM ESCONSIDADE DE 45°, INCLUINDO FÔRMAS E MATERIAIS. AF_07/2021</v>
          </cell>
          <cell r="D1870">
            <v>102790</v>
          </cell>
          <cell r="E1870">
            <v>29637.38</v>
          </cell>
        </row>
        <row r="1871">
          <cell r="A1871">
            <v>102791</v>
          </cell>
          <cell r="B1871" t="str">
            <v>BOCA PARA BUEIRO SIMPLES CELULAR 150 X 150 CM EM GABIÃO, ALAS COM ESCONSIDADE DE 45°, INCLUINDO FÔRMAS E MATERIAIS. AF_07/2021</v>
          </cell>
          <cell r="D1871">
            <v>102791</v>
          </cell>
          <cell r="E1871">
            <v>23762.82</v>
          </cell>
        </row>
        <row r="1872">
          <cell r="A1872">
            <v>102792</v>
          </cell>
          <cell r="B1872" t="str">
            <v>BOCA PARA BUEIRO SIMPLES CELULAR 200 X 200 CM EM GABIÃO, ALAS COM ESCONSIDADE DE 45°, INCLUINDO FÔRMAS E MATERIAIS. AF_07/2021</v>
          </cell>
          <cell r="D1872">
            <v>102792</v>
          </cell>
          <cell r="E1872">
            <v>38699.25</v>
          </cell>
        </row>
        <row r="1873">
          <cell r="A1873">
            <v>102793</v>
          </cell>
          <cell r="B1873" t="str">
            <v>BOCA PARA BUEIRO SIMPLES CELULAR 250 X 250 CM EM GABIÃO, ALAS COM ESCONSIDADE DE 45°, INCLUINDO FÔRMAS E MATERIAIS. AF_07/2021</v>
          </cell>
          <cell r="D1873">
            <v>102793</v>
          </cell>
          <cell r="E1873">
            <v>52162.86</v>
          </cell>
        </row>
        <row r="1874">
          <cell r="A1874">
            <v>102794</v>
          </cell>
          <cell r="B1874" t="str">
            <v>BOCA PARA BUEIRO SIMPLES CELULAR 300 X 300 CM EM GABIÃO, ALAS COM ESCONSIDADE DE 45°, INCLUINDO FÔRMAS E MATERIAIS. AF_07/2021</v>
          </cell>
          <cell r="D1874">
            <v>102794</v>
          </cell>
          <cell r="E1874">
            <v>74788.84</v>
          </cell>
        </row>
        <row r="1875">
          <cell r="A1875">
            <v>102795</v>
          </cell>
          <cell r="B1875" t="str">
            <v>BOCA PARA BUEIRO DUPLO CELULAR 150 X 150 CM EM GABIÃO, ALAS COM ESCONSIDADE DE 45°, INCLUINDO FÔRMAS E MATERIAIS. AF_07/2021</v>
          </cell>
          <cell r="D1875">
            <v>102795</v>
          </cell>
          <cell r="E1875">
            <v>25345.42</v>
          </cell>
        </row>
        <row r="1876">
          <cell r="A1876">
            <v>102796</v>
          </cell>
          <cell r="B1876" t="str">
            <v>BOCA PARA BUEIRO DUPLO CELULAR 200 X 200 CM EM GABIÃO, ALAS COM ESCONSIDADE DE 45°, INCLUINDO FÔRMAS E MATERIAIS. AF_07/2021</v>
          </cell>
          <cell r="D1876">
            <v>102796</v>
          </cell>
          <cell r="E1876">
            <v>40934.54</v>
          </cell>
        </row>
        <row r="1877">
          <cell r="A1877">
            <v>102797</v>
          </cell>
          <cell r="B1877" t="str">
            <v>BOCA PARA BUEIRO DUPLO CELULAR 250 X 250 CM EM GABIÃO, ALAS COM ESCONSIDADE DE 45°, INCLUINDO FÔRMAS E MATERIAIS. AF_07/2021</v>
          </cell>
          <cell r="D1877">
            <v>102797</v>
          </cell>
          <cell r="E1877">
            <v>58055.81</v>
          </cell>
        </row>
        <row r="1878">
          <cell r="A1878">
            <v>102798</v>
          </cell>
          <cell r="B1878" t="str">
            <v>BOCA PARA BUEIRO DUPLO CELULAR 300 X 300 CM EM GABIÃO, ALAS COM ESCONSIDADE DE 45°, INCLUINDO FÔRMAS E MATERIAIS. AF_07/2021</v>
          </cell>
          <cell r="D1878">
            <v>102798</v>
          </cell>
          <cell r="E1878">
            <v>71100.31</v>
          </cell>
        </row>
        <row r="1879">
          <cell r="A1879">
            <v>102799</v>
          </cell>
          <cell r="B1879" t="str">
            <v>BOCA PARA BUEIRO TRIPLO CELULAR 150 X 150 CM EM GABIÃO, ALAS COM ESCONSIDADE DE 45°, INCLUINDO FÔRMAS E MATERIAIS. AF_07/2021</v>
          </cell>
          <cell r="D1879">
            <v>102799</v>
          </cell>
          <cell r="E1879">
            <v>25880.720000000001</v>
          </cell>
        </row>
        <row r="1880">
          <cell r="A1880">
            <v>102800</v>
          </cell>
          <cell r="B1880" t="str">
            <v>BOCA PARA BUEIRO TRIPLO CELULAR 200 X 200 CM EM GABIÃO, ALAS COM ESCONSIDADE DE 45°, INCLUINDO FÔRMAS E MATERIAIS. AF_07/2021</v>
          </cell>
          <cell r="D1880">
            <v>102800</v>
          </cell>
          <cell r="E1880">
            <v>44924.09</v>
          </cell>
        </row>
        <row r="1881">
          <cell r="A1881">
            <v>102801</v>
          </cell>
          <cell r="B1881" t="str">
            <v>BOCA PARA BUEIRO TRIPLO CELULAR 250 X 250 CM EM GABIÃO, ALAS COM ESCONSIDADE DE 45°, INCLUINDO FÔRMAS E MATERIAIS. AF_07/2021</v>
          </cell>
          <cell r="D1881">
            <v>102801</v>
          </cell>
          <cell r="E1881">
            <v>62936.639999999999</v>
          </cell>
        </row>
        <row r="1882">
          <cell r="A1882">
            <v>102802</v>
          </cell>
          <cell r="B1882" t="str">
            <v>BOCA PARA BUEIRO TRIPLO CELULAR 300 X 300 CM EM GABIÃO, ALAS COM ESCONSIDADE DE 45°, INCLUINDO FÔRMAS E MATERIAIS. AF_07/2021</v>
          </cell>
          <cell r="D1882">
            <v>102802</v>
          </cell>
          <cell r="E1882">
            <v>75495.19</v>
          </cell>
        </row>
        <row r="1883">
          <cell r="A1883">
            <v>101570</v>
          </cell>
          <cell r="B1883" t="str">
            <v>ESCORAMENTO DE VALA, TIPO PONTALETEAMENTO, COM PROFUNDIDADE DE 0 A 1,5 M, LARGURA MENOR QUE 1,5 M. AF_08/2020</v>
          </cell>
          <cell r="D1883">
            <v>101570</v>
          </cell>
          <cell r="E1883">
            <v>18.04</v>
          </cell>
        </row>
        <row r="1884">
          <cell r="A1884">
            <v>101571</v>
          </cell>
          <cell r="B1884" t="str">
            <v>ESCORAMENTO DE VALA, TIPO PONTALETEAMENTO, COM PROFUNDIDADE DE 0 A 1,5 M, LARGURA MAIOR OU IGUAL A 1,5 M E MENOR QUE 2,5 M. AF_08/2020</v>
          </cell>
          <cell r="D1884">
            <v>101571</v>
          </cell>
          <cell r="E1884">
            <v>24.47</v>
          </cell>
        </row>
        <row r="1885">
          <cell r="A1885">
            <v>101572</v>
          </cell>
          <cell r="B1885" t="str">
            <v>ESCORAMENTO DE VALA, TIPO PONTALETEAMENTO, COM PROFUNDIDADE DE 1,5 A 3,0 M, LARGURA MENOR QUE 1,5 M. AF_08/2020</v>
          </cell>
          <cell r="D1885">
            <v>101572</v>
          </cell>
          <cell r="E1885">
            <v>14.27</v>
          </cell>
        </row>
        <row r="1886">
          <cell r="A1886">
            <v>101573</v>
          </cell>
          <cell r="B1886" t="str">
            <v>ESCORAMENTO DE VALA, TIPO PONTALETEAMENTO, COM PROFUNDIDADE DE 1,5 A 3,0 M, LARGURA MAIOR OU IGUAL A 1,5 M E MENOR QUE 2,5 M. AF_08/2020</v>
          </cell>
          <cell r="D1886">
            <v>101573</v>
          </cell>
          <cell r="E1886">
            <v>20.7</v>
          </cell>
        </row>
        <row r="1887">
          <cell r="A1887">
            <v>101574</v>
          </cell>
          <cell r="B1887" t="str">
            <v>ESCORAMENTO DE VALA, TIPO PONTALETEAMENTO, COM PROFUNDIDADE DE 3,0 A 4,5 M, LARGURA MENOR QUE 1,5 M. AF_08/2020</v>
          </cell>
          <cell r="D1887">
            <v>101574</v>
          </cell>
          <cell r="E1887">
            <v>11.17</v>
          </cell>
        </row>
        <row r="1888">
          <cell r="A1888">
            <v>101575</v>
          </cell>
          <cell r="B1888" t="str">
            <v>ESCORAMENTO DE VALA, TIPO PONTALETEAMENTO, COM PROFUNDIDADE DE 3,0 A 4,5 M, LARGURA MAIOR OU IGUAL A 1,5 M E MENOR QUE 2,5 M. AF_08/2020</v>
          </cell>
          <cell r="D1888">
            <v>101575</v>
          </cell>
          <cell r="E1888">
            <v>17.809999999999999</v>
          </cell>
        </row>
        <row r="1889">
          <cell r="A1889">
            <v>101576</v>
          </cell>
          <cell r="B1889" t="str">
            <v>ESCORAMENTO DE VALA, TIPO DESCONTÍNUO, COM PROFUNDIDADE DE 0 A 1,5 M, LARGURA MENOR QUE 1,5 M. AF_08/2020</v>
          </cell>
          <cell r="D1889">
            <v>101576</v>
          </cell>
          <cell r="E1889">
            <v>32.69</v>
          </cell>
        </row>
        <row r="1890">
          <cell r="A1890">
            <v>101577</v>
          </cell>
          <cell r="B1890" t="str">
            <v>ESCORAMENTO DE VALA, TIPO DESCONTÍNUO, COM PROFUNDIDADE DE 0 A 1,5 M, LARGURA MAIOR OU IGUAL A 1,5 M E MENOR QUE 2,5 M. AF_08/2020</v>
          </cell>
          <cell r="D1890">
            <v>101577</v>
          </cell>
          <cell r="E1890">
            <v>40.869999999999997</v>
          </cell>
        </row>
        <row r="1891">
          <cell r="A1891">
            <v>101578</v>
          </cell>
          <cell r="B1891" t="str">
            <v>ESCORAMENTO DE VALA, TIPO DESCONTÍNUO, COM PROFUNDIDADE DE 1,5 M A 3,0 M, LARGURA MENOR QUE 1,5 M. AF_08/2020</v>
          </cell>
          <cell r="D1891">
            <v>101578</v>
          </cell>
          <cell r="E1891">
            <v>27.2</v>
          </cell>
        </row>
        <row r="1892">
          <cell r="A1892">
            <v>101579</v>
          </cell>
          <cell r="B1892" t="str">
            <v>ESCORAMENTO DE VALA, TIPO DESCONTÍNUO, COM PROFUNDIDADE DE 1,5 A 3,0 M, LARGURA MAIOR OU IGUAL A 1,5 M E MENOR QUE 2,5 M. AF_08/2020</v>
          </cell>
          <cell r="D1892">
            <v>101579</v>
          </cell>
          <cell r="E1892">
            <v>35.369999999999997</v>
          </cell>
        </row>
        <row r="1893">
          <cell r="A1893">
            <v>101580</v>
          </cell>
          <cell r="B1893" t="str">
            <v>ESCORAMENTO DE VALA, TIPO DESCONTÍNUO, COM PROFUNDIDADE DE 3,0 A 4,5 M, LARGURA MENOR QUE 1,5 M. AF_08/2020</v>
          </cell>
          <cell r="D1893">
            <v>101580</v>
          </cell>
          <cell r="E1893">
            <v>24.5</v>
          </cell>
        </row>
        <row r="1894">
          <cell r="A1894">
            <v>101581</v>
          </cell>
          <cell r="B1894" t="str">
            <v>ESCORAMENTO DE VALA, TIPO DESCONTÍNUO, COM PROFUNDIDADE DE 3,0 A 4,5 M, LARGURA MAIOR OU IGUAL A 1,5 E MENOR QUE 2,5 M. AF_08/2020</v>
          </cell>
          <cell r="D1894">
            <v>101581</v>
          </cell>
          <cell r="E1894">
            <v>32.869999999999997</v>
          </cell>
        </row>
        <row r="1895">
          <cell r="A1895">
            <v>101582</v>
          </cell>
          <cell r="B1895" t="str">
            <v>ESCORAMENTO DE VALA, TIPO CONTÍNUO, COM PROFUNDIDADE DE 0 A 1,5 M, LARGURA MENOR QUE 1,5 M. AF_08/2020</v>
          </cell>
          <cell r="D1895">
            <v>101582</v>
          </cell>
          <cell r="E1895">
            <v>53.66</v>
          </cell>
        </row>
        <row r="1896">
          <cell r="A1896">
            <v>101583</v>
          </cell>
          <cell r="B1896" t="str">
            <v>ESCORAMENTO DE VALA, TIPO CONTÍNUO, COM PROFUNDIDADE DE 0 A 1,5 M, LARGURA MAIOR OU IGUAL A 1,5 M E MENOR QUE 2,5 M. AF_08/2020</v>
          </cell>
          <cell r="D1896">
            <v>101583</v>
          </cell>
          <cell r="E1896">
            <v>66.260000000000005</v>
          </cell>
        </row>
        <row r="1897">
          <cell r="A1897">
            <v>101584</v>
          </cell>
          <cell r="B1897" t="str">
            <v>ESCORAMENTO DE VALA, TIPO CONTÍNUO, COM PROFUNDIDADE DE 1,5 M A 3,0 M, LARGURA MENOR QUE 1,5 M. AF_08/2020</v>
          </cell>
          <cell r="D1897">
            <v>101584</v>
          </cell>
          <cell r="E1897">
            <v>44.36</v>
          </cell>
        </row>
        <row r="1898">
          <cell r="A1898">
            <v>101585</v>
          </cell>
          <cell r="B1898" t="str">
            <v>ESCORAMENTO DE VALA, TIPO CONTÍNUO, COM PROFUNDIDADE DE 1,5 A 3,0 M, LARGURA MAIOR OU IGUAL A 1,5 M E MENOR QUE 2,5 M. AF_08/2020</v>
          </cell>
          <cell r="D1898">
            <v>101585</v>
          </cell>
          <cell r="E1898">
            <v>56.97</v>
          </cell>
        </row>
        <row r="1899">
          <cell r="A1899">
            <v>101586</v>
          </cell>
          <cell r="B1899" t="str">
            <v>ESCORAMENTO DE VALA, TIPO CONTÍNUO, COM PROFUNDIDADE DE 3,0 A 4,5 M, LARGURA MENOR QUE 1,5 M. AF_08/2020</v>
          </cell>
          <cell r="D1899">
            <v>101586</v>
          </cell>
          <cell r="E1899">
            <v>38.950000000000003</v>
          </cell>
        </row>
        <row r="1900">
          <cell r="A1900">
            <v>101587</v>
          </cell>
          <cell r="B1900" t="str">
            <v>ESCORAMENTO DE VALA, TIPO CONTÍNUO, COM PROFUNDIDADE DE 3,0 A 4,5 M, LARGURA MAIOR OU IGUAL A 1,5 E MENOR QUE 2,5 M. AF_08/2020</v>
          </cell>
          <cell r="D1900">
            <v>101587</v>
          </cell>
          <cell r="E1900">
            <v>51.75</v>
          </cell>
        </row>
        <row r="1901">
          <cell r="A1901">
            <v>101588</v>
          </cell>
          <cell r="B1901" t="str">
            <v>ESCORAMENTO DE VALA, TIPO CONTÍNUO COM PERFIL METÁLICO "U", COM PROFUNDIDADE DE 0 A 1,5 M, LARGURA MENOR QUE 1,5 M. AF_08/2020</v>
          </cell>
          <cell r="D1901">
            <v>101588</v>
          </cell>
          <cell r="E1901">
            <v>79.37</v>
          </cell>
        </row>
        <row r="1902">
          <cell r="A1902">
            <v>101589</v>
          </cell>
          <cell r="B1902" t="str">
            <v>ESCORAMENTO DE VALA,TIPO CONTÍNUO COM PERFIL METÁLICO "U", COM PROFUNDIDADE DE 0 A 1,5 M, LARGURA MAIOR OU IGUAL A 1,5 E MENOR QUE 2,5 M. AF_08/2020</v>
          </cell>
          <cell r="D1902">
            <v>101589</v>
          </cell>
          <cell r="E1902">
            <v>115.66</v>
          </cell>
        </row>
        <row r="1903">
          <cell r="A1903">
            <v>101590</v>
          </cell>
          <cell r="B1903" t="str">
            <v>ESCORAMENTO DE VALA, TIPO CONTÍNUO COM PERFIL METÁLICO "U", COM PROFUNDIDADE DE 1,5 A 3,0 M, LARGURA MENOR QUE 1,5 M. AF_08/2020</v>
          </cell>
          <cell r="D1903">
            <v>101590</v>
          </cell>
          <cell r="E1903">
            <v>60.14</v>
          </cell>
        </row>
        <row r="1904">
          <cell r="A1904">
            <v>101591</v>
          </cell>
          <cell r="B1904" t="str">
            <v>ESCORAMENTO DE VALA, TIPO CONTÍNUO COM PERFIL METÁLICO "U", COM PROFUNDIDADE DE 1,5 A 3,0 M, LARGURA MAIOR OU IGUAL 1,5 M E MENOR QUE 2,5 M. AF_08/2020</v>
          </cell>
          <cell r="D1904">
            <v>101591</v>
          </cell>
          <cell r="E1904">
            <v>96.43</v>
          </cell>
        </row>
        <row r="1905">
          <cell r="A1905">
            <v>101592</v>
          </cell>
          <cell r="B1905" t="str">
            <v>ESCORAMENTO DE VALA, TIPO CONTÍNUO COM PERFIL METÁLICO "U", COM PROFUNDIDADE DE 3,0 A 4,5 M, LARGURA MENOR QUE 1,5 M. AF_08/2020</v>
          </cell>
          <cell r="D1905">
            <v>101592</v>
          </cell>
          <cell r="E1905">
            <v>42.36</v>
          </cell>
        </row>
        <row r="1906">
          <cell r="A1906">
            <v>101593</v>
          </cell>
          <cell r="B1906" t="str">
            <v>ESCORAMENTO DE VALA, TIPO CONTÍNUO COM PERFIL METÁLICO "U", COM PROFUNDIDADE DE 3,0 A 4,5 M, LARGURA MAIOR OU IGUAL A 1,5 M E MENOR QUE 2,5 M. AF_08/2020</v>
          </cell>
          <cell r="D1906">
            <v>101593</v>
          </cell>
          <cell r="E1906">
            <v>78.83</v>
          </cell>
        </row>
        <row r="1907">
          <cell r="A1907">
            <v>101600</v>
          </cell>
          <cell r="B1907" t="str">
            <v>ESCORAMENTO DE VALA, TIPO BLINDAGEM, COM PROFUNDIDADE DE 0 A 1,5 M, LARGURA MENOR QUE 1,5 M - EXECUÇÃO, NÃO INCLUI MATERIAL. AF_08/2020</v>
          </cell>
          <cell r="D1907">
            <v>101600</v>
          </cell>
          <cell r="E1907">
            <v>14.8</v>
          </cell>
        </row>
        <row r="1908">
          <cell r="A1908">
            <v>101601</v>
          </cell>
          <cell r="B1908" t="str">
            <v>ESCORAMENTO DE VALA, TIPO BLINDAGEM COM PROFUNDIDADE DE 0 A 1,5 M, LARGURA MAIOR OU IGUAL A 1,5 M E MENOR QUE 2,5 M - EXECUÇÃO, NÃO INCLUI MATERIAL. AF_08/2020</v>
          </cell>
          <cell r="D1908">
            <v>101601</v>
          </cell>
          <cell r="E1908">
            <v>21.92</v>
          </cell>
        </row>
        <row r="1909">
          <cell r="A1909">
            <v>101602</v>
          </cell>
          <cell r="B1909" t="str">
            <v>ESCORAMENTO DE VALA, TIPO BLINDAGEM, COM PROFUNDIDADE DE 1,5 A 3,0 M, LARGURA MENOR QUE 1,5 M - EXECUÇÃO, NÃO INCLUI MATERIAL. AF_08/2020</v>
          </cell>
          <cell r="D1909">
            <v>101602</v>
          </cell>
          <cell r="E1909">
            <v>10.98</v>
          </cell>
        </row>
        <row r="1910">
          <cell r="A1910">
            <v>101603</v>
          </cell>
          <cell r="B1910" t="str">
            <v>ESCORAMENTO DE VALA, TIPO BLINDAGEM, COM PROFUNDIDADE DE 1,5 A 3,0 M, LARGURA MAIOR OU IGUAL A 1,5 M E MENOR QUE 2,5 M - EXECUÇÃO, NÃO INCLUI MATERIAL. AF_08/2020</v>
          </cell>
          <cell r="D1910">
            <v>101603</v>
          </cell>
          <cell r="E1910">
            <v>18.100000000000001</v>
          </cell>
        </row>
        <row r="1911">
          <cell r="A1911">
            <v>101604</v>
          </cell>
          <cell r="B1911" t="str">
            <v>ESCORAMENTO DE VALA, TIPO BLINDAGEM, COM PROFUNDIDADE DE 3,0 A 4,5 M, LARGURA MENOR QUE 1,5 M - EXECUÇÃO, NÃO INCLUI MATERIAL. AF_08/2020</v>
          </cell>
          <cell r="D1911">
            <v>101604</v>
          </cell>
          <cell r="E1911">
            <v>7.18</v>
          </cell>
        </row>
        <row r="1912">
          <cell r="A1912">
            <v>101605</v>
          </cell>
          <cell r="B1912" t="str">
            <v>ESCORAMENTO DE VALA, TIPO BLINDAGEM, COM PROFUNDIDADE DE 3,0 A 4,5 M, LARGURA MAIOR OU IGUAL A 1,5 M E MENOR QUE 2,5 M - EXECUÇÃO, NÃO INCLUI MATERIAL. AF_08/2020</v>
          </cell>
          <cell r="D1912">
            <v>101605</v>
          </cell>
          <cell r="E1912">
            <v>14.3</v>
          </cell>
        </row>
        <row r="1913">
          <cell r="A1913">
            <v>90788</v>
          </cell>
          <cell r="B1913" t="str">
            <v>KIT DE PORTA-PRONTA DE MADEIRA EM ACABAMENTO MELAMÍNICO BRANCO, FOLHA LEVE OU MÉDIA, 60X210CM, EXCLUSIVE FECHADURA, FIXAÇÃO COM PREENCHIMENTO PARCIAL DE ESPUMA EXPANSIVA - FORNECIMENTO E INSTALAÇÃO. AF_12/2019</v>
          </cell>
          <cell r="D1913">
            <v>90788</v>
          </cell>
          <cell r="E1913">
            <v>750.6</v>
          </cell>
        </row>
        <row r="1914">
          <cell r="A1914">
            <v>90789</v>
          </cell>
          <cell r="B1914" t="str">
            <v>KIT DE PORTA-PRONTA DE MADEIRA EM ACABAMENTO MELAMÍNICO BRANCO, FOLHA LEVE OU MÉDIA, 70X210CM, EXCLUSIVE FECHADURA, FIXAÇÃO COM PREENCHIMENTO PARCIAL DE ESPUMA EXPANSIVA - FORNECIMENTO E INSTALAÇÃO. AF_12/2019</v>
          </cell>
          <cell r="D1914">
            <v>90789</v>
          </cell>
          <cell r="E1914">
            <v>751.89</v>
          </cell>
        </row>
        <row r="1915">
          <cell r="A1915">
            <v>90790</v>
          </cell>
          <cell r="B1915" t="str">
            <v>KIT DE PORTA-PRONTA DE MADEIRA EM ACABAMENTO MELAMÍNICO BRANCO, FOLHA LEVE OU MÉDIA, 80X210CM, EXCLUSIVE FECHADURA, FIXAÇÃO COM PREENCHIMENTO PARCIAL DE ESPUMA EXPANSIVA - FORNECIMENTO E INSTALAÇÃO. AF_12/2019</v>
          </cell>
          <cell r="D1915">
            <v>90790</v>
          </cell>
          <cell r="E1915">
            <v>775.31</v>
          </cell>
        </row>
        <row r="1916">
          <cell r="A1916">
            <v>90791</v>
          </cell>
          <cell r="B1916" t="str">
            <v>KIT DE PORTA-PRONTA DE MADEIRA EM ACABAMENTO MELAMÍNICO BRANCO, FOLHA PESADA OU SUPERPESADA, 80X210CM, FIXAÇÃO COM PREENCHIMENTO PARCIAL DE ESPUMA EXPANSIVA - FORNECIMENTO E INSTALAÇÃO. AF_12/2019</v>
          </cell>
          <cell r="D1916">
            <v>90791</v>
          </cell>
          <cell r="E1916">
            <v>907.96</v>
          </cell>
        </row>
        <row r="1917">
          <cell r="A1917">
            <v>90793</v>
          </cell>
          <cell r="B1917" t="str">
            <v>KIT DE PORTA-PRONTA DE MADEIRA EM ACABAMENTO MELAMÍNICO BRANCO, FOLHA PESADA OU SUPERPESADA, 90X210CM, FIXAÇÃO COM PREENCHIMENTO TOTAL DE ESPUMA EXPANSIVA - FORNECIMENTO E INSTALAÇÃO. AF_12/2019</v>
          </cell>
          <cell r="D1917">
            <v>90793</v>
          </cell>
          <cell r="E1917">
            <v>961.1</v>
          </cell>
        </row>
        <row r="1918">
          <cell r="A1918">
            <v>90794</v>
          </cell>
          <cell r="B1918" t="str">
            <v>KIT DE PORTA-PRONTA DE MADEIRA EM ACABAMENTO MELAMÍNICO BRANCO, FOLHA LEVE OU MÉDIA, E BATENTE METÁLICO, 60X210CM, FIXAÇÃO COM ARGAMASSA - FORNECIMENTO E INSTALAÇÃO. AF_12/2019</v>
          </cell>
          <cell r="D1918">
            <v>90794</v>
          </cell>
          <cell r="E1918">
            <v>639.79999999999995</v>
          </cell>
        </row>
        <row r="1919">
          <cell r="A1919">
            <v>90795</v>
          </cell>
          <cell r="B1919" t="str">
            <v>KIT DE PORTA-PRONTA DE MADEIRA EM ACABAMENTO MELAMÍNICO BRANCO, FOLHA LEVE OU MÉDIA, E BATENTE METÁLICO, 70X210CM, FIXAÇÃO COM ARGAMASSA - FORNECIMENTO E INSTALAÇÃO. AF_12/2019</v>
          </cell>
          <cell r="D1919">
            <v>90795</v>
          </cell>
          <cell r="E1919">
            <v>645.33000000000004</v>
          </cell>
        </row>
        <row r="1920">
          <cell r="A1920">
            <v>90796</v>
          </cell>
          <cell r="B1920" t="str">
            <v>KIT DE PORTA-PRONTA DE MADEIRA EM ACABAMENTO MELAMÍNICO BRANCO, FOLHA LEVE OU MÉDIA, E BATENTE METÁLICO, 80X210CM, FIXAÇÃO COM ARGAMASSA - FORNECIMENTO E INSTALAÇÃO. AF_12/2019</v>
          </cell>
          <cell r="D1920">
            <v>90796</v>
          </cell>
          <cell r="E1920">
            <v>650.87</v>
          </cell>
        </row>
        <row r="1921">
          <cell r="A1921">
            <v>90797</v>
          </cell>
          <cell r="B1921" t="str">
            <v>KIT DE PORTA-PRONTA DE MADEIRA EM ACABAMENTO MELAMÍNICO BRANCO, FOLHA LEVE OU MÉDIA, E BATENTE METÁLICO, 90X210CM, FIXAÇÃO COM ARGAMASSA - FORNECIMENTO E INSTALAÇÃO. AF_12/2019</v>
          </cell>
          <cell r="D1921">
            <v>90797</v>
          </cell>
          <cell r="E1921">
            <v>656.4</v>
          </cell>
        </row>
        <row r="1922">
          <cell r="A1922">
            <v>90798</v>
          </cell>
          <cell r="B1922" t="str">
            <v>KIT DE PORTA-PRONTA DE MADEIRA EM ACABAMENTO MELAMÍNICO BRANCO, FOLHA PESADA OU SUPERPESADA, E BATENTE METÁLICO, 80X210CM, FIXAÇÃO COM ARGAMASSA - FORNECIMENTO E INSTALAÇÃO. AF_12/2019</v>
          </cell>
          <cell r="D1922">
            <v>90798</v>
          </cell>
          <cell r="E1922">
            <v>956.76</v>
          </cell>
        </row>
        <row r="1923">
          <cell r="A1923">
            <v>90799</v>
          </cell>
          <cell r="B1923" t="str">
            <v>KIT DE PORTA-PRONTA DE MADEIRA EM ACABAMENTO MELAMÍNICO BRANCO, FOLHA PESADA OU SUPERPESADA, E BATENTE METÁLICO, 90X210CM, FIXAÇÃO COM ARGAMASSA - FORNECIMENTO E INSTALAÇÃO. AF_12/2019</v>
          </cell>
          <cell r="D1923">
            <v>90799</v>
          </cell>
          <cell r="E1923">
            <v>986.68</v>
          </cell>
        </row>
        <row r="1924">
          <cell r="A1924">
            <v>90801</v>
          </cell>
          <cell r="B1924" t="str">
            <v>BATENTE PARA PORTA DE MADEIRA, PADRÃO MÉDIO - FORNECIMENTO E MONTAGEM. AF_12/2019</v>
          </cell>
          <cell r="D1924">
            <v>90801</v>
          </cell>
          <cell r="E1924">
            <v>189.46</v>
          </cell>
        </row>
        <row r="1925">
          <cell r="A1925">
            <v>90806</v>
          </cell>
          <cell r="B1925" t="str">
            <v>BATENTE PARA PORTA DE MADEIRA, FIXAÇÃO COM ARGAMASSA, PADRÃO MÉDIO - FORNECIMENTO E INSTALAÇÃO. AF_12/2019_P</v>
          </cell>
          <cell r="D1925">
            <v>90806</v>
          </cell>
          <cell r="E1925">
            <v>263.77</v>
          </cell>
        </row>
        <row r="1926">
          <cell r="A1926">
            <v>90820</v>
          </cell>
          <cell r="B1926" t="str">
            <v>PORTA DE MADEIRA PARA PINTURA, SEMI-OCA (LEVE OU MÉDIA), 60X210CM, ESPESSURA DE 3,5CM, INCLUSO DOBRADIÇAS - FORNECIMENTO E INSTALAÇÃO. AF_12/2019</v>
          </cell>
          <cell r="D1926">
            <v>90820</v>
          </cell>
          <cell r="E1926">
            <v>284.61</v>
          </cell>
        </row>
        <row r="1927">
          <cell r="A1927">
            <v>90821</v>
          </cell>
          <cell r="B1927" t="str">
            <v>PORTA DE MADEIRA PARA PINTURA, SEMI-OCA (LEVE OU MÉDIA), 70X210CM, ESPESSURA DE 3,5CM, INCLUSO DOBRADIÇAS - FORNECIMENTO E INSTALAÇÃO. AF_12/2019</v>
          </cell>
          <cell r="D1927">
            <v>90821</v>
          </cell>
          <cell r="E1927">
            <v>289.83</v>
          </cell>
        </row>
        <row r="1928">
          <cell r="A1928">
            <v>90822</v>
          </cell>
          <cell r="B1928" t="str">
            <v>PORTA DE MADEIRA PARA PINTURA, SEMI-OCA (LEVE OU MÉDIA), 80X210CM, ESPESSURA DE 3,5CM, INCLUSO DOBRADIÇAS - FORNECIMENTO E INSTALAÇÃO. AF_12/2019</v>
          </cell>
          <cell r="D1928">
            <v>90822</v>
          </cell>
          <cell r="E1928">
            <v>310.62</v>
          </cell>
        </row>
        <row r="1929">
          <cell r="A1929">
            <v>90823</v>
          </cell>
          <cell r="B1929" t="str">
            <v>PORTA DE MADEIRA PARA PINTURA, SEMI-OCA (LEVE OU MÉDIA), 90X210CM, ESPESSURA DE 3,5CM, INCLUSO DOBRADIÇAS - FORNECIMENTO E INSTALAÇÃO. AF_12/2019</v>
          </cell>
          <cell r="D1929">
            <v>90823</v>
          </cell>
          <cell r="E1929">
            <v>382.57</v>
          </cell>
        </row>
        <row r="1930">
          <cell r="A1930">
            <v>90824</v>
          </cell>
          <cell r="B1930" t="str">
            <v>PORTA DE MADEIRA PARA PINTURA, SEMI-OCA (PESADA OU SUPERPESADA), 80X210CM, ESPESSURA DE 3,5CM, INCLUSO DOBRADIÇAS - FORNECIMENTO E INSTALAÇÃO. AF_12/2019</v>
          </cell>
          <cell r="D1930">
            <v>90824</v>
          </cell>
          <cell r="E1930">
            <v>547.66</v>
          </cell>
        </row>
        <row r="1931">
          <cell r="A1931">
            <v>90825</v>
          </cell>
          <cell r="B1931" t="str">
            <v>PORTA DE MADEIRA, MACIÇA (PESADA OU SUPERPESADA), 90X210CM, ESPESSURA DE 3,5CM, INCLUSO DOBRADIÇAS - FORNECIMENTO E INSTALAÇÃO. AF_12/2019</v>
          </cell>
          <cell r="D1931">
            <v>90825</v>
          </cell>
          <cell r="E1931">
            <v>610.05999999999995</v>
          </cell>
        </row>
        <row r="1932">
          <cell r="A1932">
            <v>90830</v>
          </cell>
          <cell r="B1932" t="str">
            <v>FECHADURA DE EMBUTIR COM CILINDRO, EXTERNA, COMPLETA, ACABAMENTO PADRÃO MÉDIO, INCLUSO EXECUÇÃO DE FURO - FORNECIMENTO E INSTALAÇÃO. AF_12/2019</v>
          </cell>
          <cell r="D1932">
            <v>90830</v>
          </cell>
          <cell r="E1932">
            <v>165.45</v>
          </cell>
        </row>
        <row r="1933">
          <cell r="A1933">
            <v>90831</v>
          </cell>
          <cell r="B1933" t="str">
            <v>FECHADURA DE EMBUTIR PARA PORTA DE BANHEIRO, COMPLETA, ACABAMENTO PADRÃO MÉDIO, INCLUSO EXECUÇÃO DE FURO - FORNECIMENTO E INSTALAÇÃO. AF_12/2019</v>
          </cell>
          <cell r="D1933">
            <v>90831</v>
          </cell>
          <cell r="E1933">
            <v>146.13999999999999</v>
          </cell>
        </row>
        <row r="1934">
          <cell r="A1934">
            <v>90841</v>
          </cell>
          <cell r="B1934" t="str">
            <v>KIT DE PORTA DE MADEIRA PARA PINTURA, SEMI-OCA (LEVE OU MÉDIA), PADRÃO MÉDIO, 60X210CM, ESPESSURA DE 3,5CM, ITENS INCLUSOS: DOBRADIÇAS, MONTAGEM E INSTALAÇÃO DO BATENTE, FECHADURA COM EXECUÇÃO DO FURO - FORNECIMENTO E INSTALAÇÃO. AF_12/2019</v>
          </cell>
          <cell r="D1934">
            <v>90841</v>
          </cell>
          <cell r="E1934">
            <v>760.18</v>
          </cell>
        </row>
        <row r="1935">
          <cell r="A1935">
            <v>90842</v>
          </cell>
          <cell r="B1935" t="str">
            <v>KIT DE PORTA DE MADEIRA PARA PINTURA, SEMI-OCA (LEVE OU MÉDIA), PADRÃO MÉDIO, 70X210CM, ESPESSURA DE 3,5CM, ITENS INCLUSOS: DOBRADIÇAS, MONTAGEM E INSTALAÇÃO DO BATENTE, FECHADURA COM EXECUÇÃO DO FURO - FORNECIMENTO E INSTALAÇÃO. AF_12/2019</v>
          </cell>
          <cell r="D1935">
            <v>90842</v>
          </cell>
          <cell r="E1935">
            <v>766.77</v>
          </cell>
        </row>
        <row r="1936">
          <cell r="A1936">
            <v>90843</v>
          </cell>
          <cell r="B1936" t="str">
            <v>KIT DE PORTA DE MADEIRA PARA PINTURA, SEMI-OCA (LEVE OU MÉDIA), PADRÃO MÉDIO, 80X210CM, ESPESSURA DE 3,5CM, ITENS INCLUSOS: DOBRADIÇAS, MONTAGEM E INSTALAÇÃO DO BATENTE, FECHADURA COM EXECUÇÃO DO FURO - FORNECIMENTO E INSTALAÇÃO. AF_12/2019</v>
          </cell>
          <cell r="D1936">
            <v>90843</v>
          </cell>
          <cell r="E1936">
            <v>808.24</v>
          </cell>
        </row>
        <row r="1937">
          <cell r="A1937">
            <v>90844</v>
          </cell>
          <cell r="B1937" t="str">
            <v>KIT DE PORTA DE MADEIRA PARA PINTURA, SEMI-OCA (LEVE OU MÉDIA), PADRÃO MÉDIO, 90X210CM, ESPESSURA DE 3,5CM, ITENS INCLUSOS: DOBRADIÇAS, MONTAGEM E INSTALAÇÃO DO BATENTE, FECHADURA COM EXECUÇÃO DO FURO - FORNECIMENTO E INSTALAÇÃO. AF_12/2019</v>
          </cell>
          <cell r="D1937">
            <v>90844</v>
          </cell>
          <cell r="E1937">
            <v>881.55</v>
          </cell>
        </row>
        <row r="1938">
          <cell r="A1938">
            <v>90845</v>
          </cell>
          <cell r="B1938" t="str">
            <v>KIT DE PORTA DE MADEIRA PARA PINTURA, SEMI-OCA (PESADA OU SUPERPESADA), PADRÃO MÉDIO, 80X210CM, ESPESSURA DE 3,5CM, ITENS INCLUSOS: DOBRADIÇAS, MONTAGEM E INSTALAÇÃO DO BATENTE, FECHADURA COM EXECUÇÃO DO FURO - FORNECIMENTO E INSTALAÇÃO. AF_12/2019</v>
          </cell>
          <cell r="D1938">
            <v>90845</v>
          </cell>
          <cell r="E1938">
            <v>1045.28</v>
          </cell>
        </row>
        <row r="1939">
          <cell r="A1939">
            <v>90846</v>
          </cell>
          <cell r="B1939" t="str">
            <v>KIT DE PORTA DE MADEIRA PARA PINTURA, SEMI-OCA (PESADA OU SUPERPESADA), PADRÃO MÉDIO, 90X210CM, ESPESSURA DE 3,5CM, ITENS INCLUSOS: DOBRADIÇAS, MONTAGEM E INSTALAÇÃO DO BATENTE, FECHADURA COM EXECUÇÃO DO FURO - FORNECIMENTO E INSTALAÇÃO. AF_12/2019</v>
          </cell>
          <cell r="D1939">
            <v>90846</v>
          </cell>
          <cell r="E1939">
            <v>1109.04</v>
          </cell>
        </row>
        <row r="1940">
          <cell r="A1940">
            <v>90847</v>
          </cell>
          <cell r="B1940" t="str">
            <v>KIT DE PORTA DE MADEIRA PARA PINTURA, SEMI-OCA (LEVE OU MÉDIA), PADRÃO MÉDIO, 60X210CM, ESPESSURA DE 3,5CM, ITENS INCLUSOS: DOBRADIÇAS, MONTAGEM E INSTALAÇÃO DO BATENTE, SEM FECHADURA - FORNECIMENTO E INSTALAÇÃO. AF_12/2019</v>
          </cell>
          <cell r="D1940">
            <v>90847</v>
          </cell>
          <cell r="E1940">
            <v>614.04</v>
          </cell>
        </row>
        <row r="1941">
          <cell r="A1941">
            <v>90848</v>
          </cell>
          <cell r="B1941" t="str">
            <v>KIT DE PORTA DE MADEIRA PARA PINTURA, SEMI-OCA (LEVE OU MÉDIA), PADRÃO MÉDIO, 70X210CM, ESPESSURA DE 3,5CM, ITENS INCLUSOS: DOBRADIÇAS, MONTAGEM E INSTALAÇÃO DO BATENTE, SEM FECHADURA - FORNECIMENTO E INSTALAÇÃO. AF_12/2019</v>
          </cell>
          <cell r="D1941">
            <v>90848</v>
          </cell>
          <cell r="E1941">
            <v>620.63</v>
          </cell>
        </row>
        <row r="1942">
          <cell r="A1942">
            <v>90849</v>
          </cell>
          <cell r="B1942" t="str">
            <v>KIT DE PORTA DE MADEIRA PARA PINTURA, SEMI-OCA (LEVE OU MÉDIA), PADRÃO MÉDIO, 80X210CM, ESPESSURA DE 3,5CM, ITENS INCLUSOS: DOBRADIÇAS, MONTAGEM E INSTALAÇÃO DO BATENTE, SEM FECHADURA - FORNECIMENTO E INSTALAÇÃO. AF_12/2019</v>
          </cell>
          <cell r="D1942">
            <v>90849</v>
          </cell>
          <cell r="E1942">
            <v>642.79</v>
          </cell>
        </row>
        <row r="1943">
          <cell r="A1943">
            <v>90850</v>
          </cell>
          <cell r="B1943" t="str">
            <v>KIT DE PORTA DE MADEIRA PARA PINTURA, SEMI-OCA (LEVE OU MÉDIA), PADRÃO MÉDIO, 90X210CM, ESPESSURA DE 3,5CM, ITENS INCLUSOS: DOBRADIÇAS, MONTAGEM E INSTALAÇÃO DO BATENTE, SEM FECHADURA - FORNECIMENTO E INSTALAÇÃO. AF_12/2019</v>
          </cell>
          <cell r="D1943">
            <v>90850</v>
          </cell>
          <cell r="E1943">
            <v>716.1</v>
          </cell>
        </row>
        <row r="1944">
          <cell r="A1944">
            <v>90851</v>
          </cell>
          <cell r="B1944" t="str">
            <v>KIT DE PORTA DE MADEIRA PARA PINTURA, SEMI-OCA (PESADA OU SUPERPESADA), PADRÃO MÉDIO, 80X210CM, ESPESSURA DE 3,5CM, ITENS INCLUSOS: DOBRADIÇAS, MONTAGEM E INSTALAÇÃO DO BATENTE, SEM FECHADURA - FORNECIMENTO E INSTALAÇÃO. AF_12/2019</v>
          </cell>
          <cell r="D1944">
            <v>90851</v>
          </cell>
          <cell r="E1944">
            <v>879.83</v>
          </cell>
        </row>
        <row r="1945">
          <cell r="A1945">
            <v>90852</v>
          </cell>
          <cell r="B1945" t="str">
            <v>KIT DE PORTA DE MADEIRA PARA PINTURA, SEMI-OCA (PESADA OU SUPERPESADA), PADRÃO MÉDIO, 90X210CM, ESPESSURA DE 3,5CM, ITENS INCLUSOS: DOBRADIÇAS, MONTAGEM E INSTALAÇÃO DO BATENTE, SEM FECHADURA - FORNECIMENTO E INSTALAÇÃO. AF_12/2019</v>
          </cell>
          <cell r="D1945">
            <v>90852</v>
          </cell>
          <cell r="E1945">
            <v>943.59</v>
          </cell>
        </row>
        <row r="1946">
          <cell r="A1946">
            <v>91009</v>
          </cell>
          <cell r="B1946" t="str">
            <v>PORTA DE MADEIRA PARA VERNIZ, SEMI-OCA (LEVE OU MÉDIA), 60X210CM, ESPESSURA DE 3,5CM, INCLUSO DOBRADIÇAS - FORNECIMENTO E INSTALAÇÃO. AF_12/2019</v>
          </cell>
          <cell r="D1946">
            <v>91009</v>
          </cell>
          <cell r="E1946">
            <v>294.85000000000002</v>
          </cell>
        </row>
        <row r="1947">
          <cell r="A1947">
            <v>91010</v>
          </cell>
          <cell r="B1947" t="str">
            <v>PORTA DE MADEIRA PARA VERNIZ, SEMI-OCA (LEVE OU MÉDIA), 70X210CM, ESPESSURA DE 3,5CM, INCLUSO DOBRADIÇAS - FORNECIMENTO E INSTALAÇÃO. AF_12/2019</v>
          </cell>
          <cell r="D1947">
            <v>91010</v>
          </cell>
          <cell r="E1947">
            <v>300.56</v>
          </cell>
        </row>
        <row r="1948">
          <cell r="A1948">
            <v>91011</v>
          </cell>
          <cell r="B1948" t="str">
            <v>PORTA DE MADEIRA PARA VERNIZ, SEMI-OCA (LEVE OU MÉDIA), 80X210CM, ESPESSURA DE 3,5CM, INCLUSO DOBRADIÇAS - FORNECIMENTO E INSTALAÇÃO. AF_12/2019</v>
          </cell>
          <cell r="D1948">
            <v>91011</v>
          </cell>
          <cell r="E1948">
            <v>352.2</v>
          </cell>
        </row>
        <row r="1949">
          <cell r="A1949">
            <v>91012</v>
          </cell>
          <cell r="B1949" t="str">
            <v>PORTA DE MADEIRA PARA VERNIZ, SEMI-OCA (LEVE OU MÉDIA), 90X210CM, ESPESSURA DE 3,5CM, INCLUSO DOBRADIÇAS - FORNECIMENTO E INSTALAÇÃO. AF_12/2019</v>
          </cell>
          <cell r="D1949">
            <v>91012</v>
          </cell>
          <cell r="E1949">
            <v>391.65</v>
          </cell>
        </row>
        <row r="1950">
          <cell r="A1950">
            <v>91013</v>
          </cell>
          <cell r="B1950" t="str">
            <v>KIT DE PORTA DE MADEIRA PARA VERNIZ, SEMI-OCA (LEVE OU MÉDIA), PADRÃO MÉDIO, 60X210CM, ESPESSURA DE 3,5CM, ITENS INCLUSOS: DOBRADIÇAS, MONTAGEM E INSTALAÇÃO DO BATENTE, SEM FECHADURA - FORNECIMENTO E INSTALAÇÃO. AF_12/2019</v>
          </cell>
          <cell r="D1950">
            <v>91013</v>
          </cell>
          <cell r="E1950">
            <v>624.28</v>
          </cell>
        </row>
        <row r="1951">
          <cell r="A1951">
            <v>91014</v>
          </cell>
          <cell r="B1951" t="str">
            <v>KIT DE PORTA DE MADEIRA PARA VERNIZ, SEMI-OCA (LEVE OU MÉDIA), PADRÃO MÉDIO, 70X210CM, ESPESSURA DE 3,5CM, ITENS INCLUSOS: DOBRADIÇAS, MONTAGEM E INSTALAÇÃO DO BATENTE, SEM FECHADURA - FORNECIMENTO E INSTALAÇÃO. AF_12/2019</v>
          </cell>
          <cell r="D1951">
            <v>91014</v>
          </cell>
          <cell r="E1951">
            <v>631.36</v>
          </cell>
        </row>
        <row r="1952">
          <cell r="A1952">
            <v>91015</v>
          </cell>
          <cell r="B1952" t="str">
            <v>KIT DE PORTA DE MADEIRA PARA VERNIZ, SEMI-OCA (LEVE OU MÉDIA), PADRÃO MÉDIO, 80X210CM, ESPESSURA DE 3,5CM, ITENS INCLUSOS: DOBRADIÇAS, MONTAGEM E INSTALAÇÃO DO BATENTE, SEM FECHADURA - FORNECIMENTO E INSTALAÇÃO. AF_12/2019</v>
          </cell>
          <cell r="D1952">
            <v>91015</v>
          </cell>
          <cell r="E1952">
            <v>684.37</v>
          </cell>
        </row>
        <row r="1953">
          <cell r="A1953">
            <v>91016</v>
          </cell>
          <cell r="B1953" t="str">
            <v>KIT DE PORTA DE MADEIRA PARA VERNIZ, SEMI-OCA (LEVE OU MÉDIA), PADRÃO MÉDIO, 90X210CM, ESPESSURA DE 3,5CM, ITENS INCLUSOS: DOBRADIÇAS, MONTAGEM E INSTALAÇÃO DO BATENTE, SEM FECHADURA - FORNECIMENTO E INSTALAÇÃO. AF_12/2019</v>
          </cell>
          <cell r="D1953">
            <v>91016</v>
          </cell>
          <cell r="E1953">
            <v>725.18</v>
          </cell>
        </row>
        <row r="1954">
          <cell r="A1954">
            <v>91287</v>
          </cell>
          <cell r="B1954" t="str">
            <v>BATENTE PARA PORTA DE MADEIRA, PADRÃO POPULAR - FORNECIMENTO E MONTAGEM. AF_12/2019</v>
          </cell>
          <cell r="D1954">
            <v>91287</v>
          </cell>
          <cell r="E1954">
            <v>145.97</v>
          </cell>
        </row>
        <row r="1955">
          <cell r="A1955">
            <v>91292</v>
          </cell>
          <cell r="B1955" t="str">
            <v>BATENTE PARA PORTA DE MADEIRA, FIXAÇÃO COM ARGAMASSA, PADRÃO POPULAR. FORNECIMENTO E INSTALAÇÃO. AF_12/2019_P</v>
          </cell>
          <cell r="D1955">
            <v>91292</v>
          </cell>
          <cell r="E1955">
            <v>220.28</v>
          </cell>
        </row>
        <row r="1956">
          <cell r="A1956">
            <v>91295</v>
          </cell>
          <cell r="B1956" t="str">
            <v>PORTA DE MADEIRA FRISADA, SEMI-OCA (LEVE OU MÉDIA), 60X210CM, ESPESSURA DE 3CM, INCLUSO DOBRADIÇAS - FORNECIMENTO E INSTALAÇÃO. AF_12/2019</v>
          </cell>
          <cell r="D1956">
            <v>91295</v>
          </cell>
          <cell r="E1956">
            <v>303.72000000000003</v>
          </cell>
        </row>
        <row r="1957">
          <cell r="A1957">
            <v>91296</v>
          </cell>
          <cell r="B1957" t="str">
            <v>PORTA DE MADEIRA FRISADA, SEMI-OCA (LEVE OU MÉDIA), 70X210CM, ESPESSURA DE 3CM, INCLUSO DOBRADIÇAS - FORNECIMENTO E INSTALAÇÃO. AF_12/2019</v>
          </cell>
          <cell r="D1957">
            <v>91296</v>
          </cell>
          <cell r="E1957">
            <v>325.33999999999997</v>
          </cell>
        </row>
        <row r="1958">
          <cell r="A1958">
            <v>91297</v>
          </cell>
          <cell r="B1958" t="str">
            <v>PORTA DE MADEIRA FRISADA, SEMI-OCA (LEVE OU MÉDIA), 80X210CM, ESPESSURA DE 3,5CM, INCLUSO DOBRADIÇAS - FORNECIMENTO E INSTALAÇÃO. AF_12/2019</v>
          </cell>
          <cell r="D1958">
            <v>91297</v>
          </cell>
          <cell r="E1958">
            <v>358.11</v>
          </cell>
        </row>
        <row r="1959">
          <cell r="A1959">
            <v>91298</v>
          </cell>
          <cell r="B1959" t="str">
            <v>PORTA DE MADEIRA TIPO VENEZIANA, 80X210CM, ESPESSURA DE 3CM, INCLUSO DOBRADIÇAS - FORNECIMENTO E INSTALAÇÃO. AF_12/2019</v>
          </cell>
          <cell r="D1959">
            <v>91298</v>
          </cell>
          <cell r="E1959">
            <v>699.15</v>
          </cell>
        </row>
        <row r="1960">
          <cell r="A1960">
            <v>91299</v>
          </cell>
          <cell r="B1960" t="str">
            <v>PORTA DE MADEIRA, TIPO MEXICANA, MACIÇA (PESADA OU SUPERPESADA), 80X210CM, ESPESSURA DE 3,5CM, INCLUSO DOBRADIÇAS - FORNECIMENTO E INSTALAÇÃO. AF_12/2019</v>
          </cell>
          <cell r="D1960">
            <v>91299</v>
          </cell>
          <cell r="E1960">
            <v>975.66</v>
          </cell>
        </row>
        <row r="1961">
          <cell r="A1961">
            <v>91304</v>
          </cell>
          <cell r="B1961" t="str">
            <v>FECHADURA DE EMBUTIR COM CILINDRO, EXTERNA, COMPLETA, ACABAMENTO PADRÃO POPULAR, INCLUSO EXECUÇÃO DE FURO - FORNECIMENTO E INSTALAÇÃO. AF_12/2019</v>
          </cell>
          <cell r="D1961">
            <v>91304</v>
          </cell>
          <cell r="E1961">
            <v>96.96</v>
          </cell>
        </row>
        <row r="1962">
          <cell r="A1962">
            <v>91305</v>
          </cell>
          <cell r="B1962" t="str">
            <v>FECHADURA DE EMBUTIR PARA PORTA DE BANHEIRO, COMPLETA, ACABAMENTO PADRÃO POPULAR, INCLUSO EXECUÇÃO DE FURO - FORNECIMENTO E INSTALAÇÃO. AF_12/2019</v>
          </cell>
          <cell r="D1962">
            <v>91305</v>
          </cell>
          <cell r="E1962">
            <v>99.02</v>
          </cell>
        </row>
        <row r="1963">
          <cell r="A1963">
            <v>91306</v>
          </cell>
          <cell r="B1963" t="str">
            <v>FECHADURA DE EMBUTIR PARA PORTAS INTERNAS, COMPLETA, ACABAMENTO PADRÃO MÉDIO, COM EXECUÇÃO DE FURO - FORNECIMENTO E INSTALAÇÃO. AF_12/2019</v>
          </cell>
          <cell r="D1963">
            <v>91306</v>
          </cell>
          <cell r="E1963">
            <v>146.13999999999999</v>
          </cell>
        </row>
        <row r="1964">
          <cell r="A1964">
            <v>91307</v>
          </cell>
          <cell r="B1964" t="str">
            <v>FECHADURA DE EMBUTIR PARA PORTAS INTERNAS, COMPLETA, ACABAMENTO PADRÃO POPULAR, COM EXECUÇÃO DE FURO - FORNECIMENTO E INSTALAÇÃO. AF_12/2019</v>
          </cell>
          <cell r="D1964">
            <v>91307</v>
          </cell>
          <cell r="E1964">
            <v>83.13</v>
          </cell>
        </row>
        <row r="1965">
          <cell r="A1965">
            <v>91312</v>
          </cell>
          <cell r="B1965" t="str">
            <v>KIT DE PORTA DE MADEIRA PARA PINTURA, SEMI-OCA (LEVE OU MÉDIA), PADRÃO POPULAR, 60X210CM, ESPESSURA DE 3,5CM, ITENS INCLUSOS: DOBRADIÇAS, MONTAGEM E INSTALAÇÃO DO BATENTE, FECHADURA COM EXECUÇÃO DO FURO - FORNECIMENTO E INSTALAÇÃO. AF_12/2019</v>
          </cell>
          <cell r="D1965">
            <v>91312</v>
          </cell>
          <cell r="E1965">
            <v>650.66</v>
          </cell>
        </row>
        <row r="1966">
          <cell r="A1966">
            <v>91313</v>
          </cell>
          <cell r="B1966" t="str">
            <v>KIT DE PORTA DE MADEIRA PARA PINTURA, SEMI-OCA (LEVE OU MÉDIA), PADRÃO POPULAR, 70X210CM, ESPESSURA DE 3,5CM, ITENS INCLUSOS: DOBRADIÇAS, MONTAGEM E INSTALAÇÃO DO BATENTE, FECHADURA COM EXECUÇÃO DO FURO - FORNECIMENTO E INSTALAÇÃO. AF_12/2019</v>
          </cell>
          <cell r="D1966">
            <v>91313</v>
          </cell>
          <cell r="E1966">
            <v>640.96</v>
          </cell>
        </row>
        <row r="1967">
          <cell r="A1967">
            <v>91314</v>
          </cell>
          <cell r="B1967" t="str">
            <v>KIT DE PORTA DE MADEIRA PARA PINTURA, SEMI-OCA (LEVE OU MÉDIA), PADRÃO POPULAR, 80X210CM, ESPESSURA DE 3,5CM, ITENS INCLUSOS: DOBRADIÇAS, MONTAGEM E INSTALAÇÃO DO BATENTE, FECHADURA COM EXECUÇÃO DO FURO - FORNECIMENTO E INSTALAÇÃO. AF_12/2019</v>
          </cell>
          <cell r="D1967">
            <v>91314</v>
          </cell>
          <cell r="E1967">
            <v>676.56</v>
          </cell>
        </row>
        <row r="1968">
          <cell r="A1968">
            <v>91315</v>
          </cell>
          <cell r="B1968" t="str">
            <v>KIT DE PORTA DE MADEIRA PARA PINTURA, SEMI-OCA (LEVE OU MÉDIA), PADRÃO POPULAR, 90X210CM, ESPESSURA DE 3,5CM, ITENS INCLUSOS: DOBRADIÇAS, MONTAGEM E INSTALAÇÃO DO BATENTE, FECHADURA COM EXECUÇÃO DO FURO - FORNECIMENTO E INSTALAÇÃO. AF_12/2019</v>
          </cell>
          <cell r="D1968">
            <v>91315</v>
          </cell>
          <cell r="E1968">
            <v>749.48</v>
          </cell>
        </row>
        <row r="1969">
          <cell r="A1969">
            <v>91316</v>
          </cell>
          <cell r="B1969" t="str">
            <v>KIT DE PORTA DE MADEIRA PARA PINTURA, SEMI-OCA (PESADA OU SUPERPESADA), PADRÃO POPULAR, 80X210CM, ESPESSURA DE 3,5CM, ITENS INCLUSOS: DOBRADIÇAS, MONTAGEM E INSTALAÇÃO DO BATENTE, FECHADURA COM EXECUÇÃO DO FURO - FORNECIMENTO E INSTALAÇÃO. AF_12/2019</v>
          </cell>
          <cell r="D1969">
            <v>91316</v>
          </cell>
          <cell r="E1969">
            <v>913.6</v>
          </cell>
        </row>
        <row r="1970">
          <cell r="A1970">
            <v>91317</v>
          </cell>
          <cell r="B1970" t="str">
            <v>KIT DE PORTA DE MADEIRA PARA PINTURA, SEMI-OCA (PESADA OU SUPERPESADA), PADRÃO POPULAR, 90X210CM, ESPESSURA DE 3,5CM, ITENS INCLUSOS: DOBRADIÇAS, MONTAGEM E INSTALAÇÃO DO BATENTE, FECHADURA COM EXECUÇÃO DO FURO - FORNECIMENTO E INSTALAÇÃO. AF_12/2019</v>
          </cell>
          <cell r="D1970">
            <v>91317</v>
          </cell>
          <cell r="E1970">
            <v>976.97</v>
          </cell>
        </row>
        <row r="1971">
          <cell r="A1971">
            <v>91318</v>
          </cell>
          <cell r="B1971" t="str">
            <v>KIT DE PORTA DE MADEIRA PARA PINTURA, SEMI-OCA (LEVE OU MÉDIA), PADRÃO POPULAR, 60X210CM, ESPESSURA DE 3,5CM, ITENS INCLUSOS: DOBRADIÇAS, MONTAGEM E INSTALAÇÃO DO BATENTE, SEM FECHADURA - FORNECIMENTO E INSTALAÇÃO. AF_12/2019</v>
          </cell>
          <cell r="D1971">
            <v>91318</v>
          </cell>
          <cell r="E1971">
            <v>551.64</v>
          </cell>
        </row>
        <row r="1972">
          <cell r="A1972">
            <v>91319</v>
          </cell>
          <cell r="B1972" t="str">
            <v>KIT DE PORTA DE MADEIRA PARA PINTURA, SEMI-OCA (LEVE OU MÉDIA), PADRÃO POPULAR, 70X210CM, ESPESSURA DE 3,5CM, ITENS INCLUSOS: DOBRADIÇAS, MONTAGEM E INSTALAÇÃO DO BATENTE, SEM FECHADURA - FORNECIMENTO E INSTALAÇÃO. AF_12/2019</v>
          </cell>
          <cell r="D1972">
            <v>91319</v>
          </cell>
          <cell r="E1972">
            <v>557.83000000000004</v>
          </cell>
        </row>
        <row r="1973">
          <cell r="A1973">
            <v>91320</v>
          </cell>
          <cell r="B1973" t="str">
            <v>KIT DE PORTA DE MADEIRA PARA PINTURA, SEMI-OCA (LEVE OU MÉDIA), PADRÃO POPULAR, 80X210CM, ESPESSURA DE 3,5CM, ITENS INCLUSOS: DOBRADIÇAS, MONTAGEM E INSTALAÇÃO DO BATENTE, SEM FECHADURA - FORNECIMENTO E INSTALAÇÃO. AF_12/2019</v>
          </cell>
          <cell r="D1973">
            <v>91320</v>
          </cell>
          <cell r="E1973">
            <v>579.6</v>
          </cell>
        </row>
        <row r="1974">
          <cell r="A1974">
            <v>91321</v>
          </cell>
          <cell r="B1974" t="str">
            <v>KIT DE PORTA DE MADEIRA PARA PINTURA, SEMI-OCA (LEVE OU MÉDIA), PADRÃO POPULAR, 90X210CM, ESPESSURA DE 3,5CM, ITENS INCLUSOS: DOBRADIÇAS, MONTAGEM E INSTALAÇÃO DO BATENTE, SEM FECHADURA - FORNECIMENTO E INSTALAÇÃO. AF_12/2019</v>
          </cell>
          <cell r="D1974">
            <v>91321</v>
          </cell>
          <cell r="E1974">
            <v>652.52</v>
          </cell>
        </row>
        <row r="1975">
          <cell r="A1975">
            <v>91322</v>
          </cell>
          <cell r="B1975" t="str">
            <v>KIT DE PORTA DE MADEIRA PARA PINTURA, SEMI-OCA (PESADA OU SUPERPESADA), PADRÃO POPULAR, 80X210CM, ESPESSURA DE 3,5CM, ITENS INCLUSOS: DOBRADIÇAS, MONTAGEM E INSTALAÇÃO DO BATENTE, SEM FECHADURA - FORNECIMENTO E INSTALAÇÃO. AF_12/2019</v>
          </cell>
          <cell r="D1975">
            <v>91322</v>
          </cell>
          <cell r="E1975">
            <v>816.64</v>
          </cell>
        </row>
        <row r="1976">
          <cell r="A1976">
            <v>91323</v>
          </cell>
          <cell r="B1976" t="str">
            <v>KIT DE PORTA DE MADEIRA PARA PINTURA, SEMI-OCA (PESADA OU SUPERPESADA), PADRÃO POPULAR, 90X210CM, ESPESSURA DE 3,5CM, ITENS INCLUSOS: DOBRADIÇAS, MONTAGEM E INSTALAÇÃO DO BATENTE, SEM FECHADURA - FORNECIMENTO E INSTALAÇÃO. AF_12/2019</v>
          </cell>
          <cell r="D1976">
            <v>91323</v>
          </cell>
          <cell r="E1976">
            <v>880.01</v>
          </cell>
        </row>
        <row r="1977">
          <cell r="A1977">
            <v>91324</v>
          </cell>
          <cell r="B1977" t="str">
            <v>KIT DE PORTA DE MADEIRA PARA VERNIZ, SEMI-OCA (LEVE OU MÉDIA), PADRÃO POPULAR, 60X210CM, ESPESSURA DE 3,5CM, ITENS INCLUSOS: DOBRADIÇAS, MONTAGEM E INSTALAÇÃO DO BATENTE, SEM FECHADURA - FORNECIMENTO E INSTALAÇÃO. AF_12/2019</v>
          </cell>
          <cell r="D1977">
            <v>91324</v>
          </cell>
          <cell r="E1977">
            <v>561.88</v>
          </cell>
        </row>
        <row r="1978">
          <cell r="A1978">
            <v>91325</v>
          </cell>
          <cell r="B1978" t="str">
            <v>KIT DE PORTA DE MADEIRA PARA VERNIZ, SEMI-OCA (LEVE OU MÉDIA), PADRÃO POPULAR, 70X210CM, ESPESSURA DE 3,5CM, ITENS INCLUSOS: DOBRADIÇAS, MONTAGEM E INSTALAÇÃO DO BATENTE, SEM FECHADURA - FORNECIMENTO E INSTALAÇÃO. AF_12/2019</v>
          </cell>
          <cell r="D1978">
            <v>91325</v>
          </cell>
          <cell r="E1978">
            <v>568.55999999999995</v>
          </cell>
        </row>
        <row r="1979">
          <cell r="A1979">
            <v>91326</v>
          </cell>
          <cell r="B1979" t="str">
            <v>KIT DE PORTA DE MADEIRA PARA VERNIZ, SEMI-OCA (LEVE OU MÉDIA), PADRÃO POPULAR, 80X210CM, ESPESSURA DE 3,5CM, ITENS INCLUSOS: DOBRADIÇAS, MONTAGEM E INSTALAÇÃO DO BATENTE, SEM FECHADURA - FORNECIMENTO E INSTALAÇÃO. AF_12/2019</v>
          </cell>
          <cell r="D1979">
            <v>91326</v>
          </cell>
          <cell r="E1979">
            <v>621.17999999999995</v>
          </cell>
        </row>
        <row r="1980">
          <cell r="A1980">
            <v>91327</v>
          </cell>
          <cell r="B1980" t="str">
            <v>KIT DE PORTA DE MADEIRA PARA VERNIZ, SEMI-OCA (LEVE OU MÉDIA), PADRÃO POPULAR, 90X210CM, ESPESSURA DE 3,5CM, ITENS INCLUSOS: DOBRADIÇAS, MONTAGEM E INSTALAÇÃO DO BATENTE, SEM FECHADURA - FORNECIMENTO E INSTALAÇÃO. AF_12/2019</v>
          </cell>
          <cell r="D1980">
            <v>91327</v>
          </cell>
          <cell r="E1980">
            <v>661.6</v>
          </cell>
        </row>
        <row r="1981">
          <cell r="A1981">
            <v>91328</v>
          </cell>
          <cell r="B1981" t="str">
            <v>KIT DE PORTA DE MADEIRA FRISADA, SEMI-OCA (LEVE OU MÉDIA), PADRÃO MÉDIO 60X210CM, ESPESSURA DE 3CM, ITENS INCLUSOS: DOBRADIÇAS, MONTAGEM E INSTALAÇÃO DO BATENTE, SEM FECHADURA - FORNECIMENTO E INSTALAÇÃO. AF_12/2019</v>
          </cell>
          <cell r="D1981">
            <v>91328</v>
          </cell>
          <cell r="E1981">
            <v>633.15</v>
          </cell>
        </row>
        <row r="1982">
          <cell r="A1982">
            <v>91329</v>
          </cell>
          <cell r="B1982" t="str">
            <v>KIT DE PORTA DE MADEIRA FRISADA, SEMI-OCA (LEVE OU MÉDIA), PADRÃO POPULAR, 60X210CM, ESPESSURA DE 3CM, ITENS INCLUSOS: DOBRADIÇAS, MONTAGEM E INSTALAÇÃO DO BATENTE, SEM FECHADURA - FORNECIMENTO E INSTALAÇÃO. AF_12/2019</v>
          </cell>
          <cell r="D1982">
            <v>91329</v>
          </cell>
          <cell r="E1982">
            <v>570.75</v>
          </cell>
        </row>
        <row r="1983">
          <cell r="A1983">
            <v>91330</v>
          </cell>
          <cell r="B1983" t="str">
            <v>KIT DE PORTA DE MADEIRA FRISADA, SEMI-OCA (LEVE OU MÉDIA), PADRÃO MÉDIO, 70X210CM, ESPESSURA DE 3CM, ITENS INCLUSOS: DOBRADIÇAS, MONTAGEM E INSTALAÇÃO DO BATENTE, SEM FECHADURA - FORNECIMENTO E INSTALAÇÃO. AF_12/2019</v>
          </cell>
          <cell r="D1983">
            <v>91330</v>
          </cell>
          <cell r="E1983">
            <v>656.14</v>
          </cell>
        </row>
        <row r="1984">
          <cell r="A1984">
            <v>91331</v>
          </cell>
          <cell r="B1984" t="str">
            <v>KIT DE PORTA DE MADEIRA FRISADA, SEMI-OCA (LEVE OU MÉDIA), PADRÃO POPULAR, 70X210CM, ESPESSURA DE 3CM, ITENS INCLUSOS: DOBRADIÇAS, MONTAGEM E INSTALAÇÃO DO BATENTE, SEM FECHADURA - FORNECIMENTO E INSTALAÇÃO. AF_12/2019</v>
          </cell>
          <cell r="D1984">
            <v>91331</v>
          </cell>
          <cell r="E1984">
            <v>593.34</v>
          </cell>
        </row>
        <row r="1985">
          <cell r="A1985">
            <v>91332</v>
          </cell>
          <cell r="B1985" t="str">
            <v>KIT DE PORTA DE MADEIRA FRISADA, SEMI-OCA (LEVE OU MÉDIA), PADRÃO MÉDIO, 80X210CM, ESPESSURA DE 3,5CM, ITENS INCLUSOS: DOBRADIÇAS, MONTAGEM E INSTALAÇÃO DO BATENTE, SEM FECHADURA - FORNECIMENTO E INSTALAÇÃO. AF_12/2019</v>
          </cell>
          <cell r="D1985">
            <v>91332</v>
          </cell>
          <cell r="E1985">
            <v>690.28</v>
          </cell>
        </row>
        <row r="1986">
          <cell r="A1986">
            <v>91333</v>
          </cell>
          <cell r="B1986" t="str">
            <v>KIT DE PORTA DE MADEIRA FRISADA, SEMI-OCA (LEVE OU MÉDIA), PADRÃO POPULAR, 80X210CM, ESPESSURA DE 3,5CM, ITENS INCLUSOS: DOBRADIÇAS, MONTAGEM E INSTALAÇÃO DO BATENTE, SEM FECHADURA - FORNECIMENTO E INSTALAÇÃO. AF_12/2019</v>
          </cell>
          <cell r="D1986">
            <v>91333</v>
          </cell>
          <cell r="E1986">
            <v>627.09</v>
          </cell>
        </row>
        <row r="1987">
          <cell r="A1987">
            <v>91334</v>
          </cell>
          <cell r="B1987" t="str">
            <v>KIT DE PORTA DE MADEIRA TIPO VENEZIANA, PADRÃO MÉDIO, 80X210CM, ESPESSURA DE 3CM, ITENS INCLUSOS: DOBRADIÇAS, MONTAGEM E INSTALAÇÃO DO BATENTE, SEM FECHADURA - FORNECIMENTO E INSTALAÇÃO. AF_12/2019</v>
          </cell>
          <cell r="D1987">
            <v>91334</v>
          </cell>
          <cell r="E1987">
            <v>1031.32</v>
          </cell>
        </row>
        <row r="1988">
          <cell r="A1988">
            <v>91335</v>
          </cell>
          <cell r="B1988" t="str">
            <v>KIT DE PORTA DE MADEIRA TIPO VENEZIANA, PADRÃO POPULAR, 80X210CM, ESPESSURA DE 3CM, ITENS INCLUSOS: DOBRADIÇAS, MONTAGEM E INSTALAÇÃO DO BATENTE, SEM FECHADURA - FORNECIMENTO E INSTALAÇÃO. AF_12/2019</v>
          </cell>
          <cell r="D1988">
            <v>91335</v>
          </cell>
          <cell r="E1988">
            <v>968.13</v>
          </cell>
        </row>
        <row r="1989">
          <cell r="A1989">
            <v>91336</v>
          </cell>
          <cell r="B1989" t="str">
            <v>KIT DE PORTA DE MADEIRA TIPO MEXICANA, MACIÇA (PESADA OU SUPERPESADA), PADRÃO MÉDIO, 80X210CM, ESPESSURA DE 3CM, ITENS INCLUSOS: DOBRADIÇAS, MONTAGEM E INSTALAÇÃO DO BATENTE, SEM FECHADURA - FORNECIMENTO E INSTALAÇÃO. AF_12/2019</v>
          </cell>
          <cell r="D1989">
            <v>91336</v>
          </cell>
          <cell r="E1989">
            <v>1307.83</v>
          </cell>
        </row>
        <row r="1990">
          <cell r="A1990">
            <v>91337</v>
          </cell>
          <cell r="B1990" t="str">
            <v>KIT DE PORTA DE MADEIRA TIPO MEXICANA, MACIÇA (PESADA OU SUPERPESADA), PADRÃO POPULAR, 80X210CM, ESPESSURA DE 3CM, ITENS INCLUSOS: DOBRADIÇAS, MONTAGEM E INSTALAÇÃO DO BATENTE, SEM FECHADURA - FORNECIMENTO E INSTALAÇÃO. AF_12/2019</v>
          </cell>
          <cell r="D1990">
            <v>91337</v>
          </cell>
          <cell r="E1990">
            <v>1244.6400000000001</v>
          </cell>
        </row>
        <row r="1991">
          <cell r="A1991">
            <v>100659</v>
          </cell>
          <cell r="B1991" t="str">
            <v>ALIZAR DE 5X1,5CM PARA PORTA FIXADO COM PREGOS, PADRÃO MÉDIO - FORNECIMENTO E INSTALAÇÃO. AF_12/2019</v>
          </cell>
          <cell r="D1991">
            <v>100659</v>
          </cell>
          <cell r="E1991">
            <v>6.84</v>
          </cell>
        </row>
        <row r="1992">
          <cell r="A1992">
            <v>100660</v>
          </cell>
          <cell r="B1992" t="str">
            <v>ALIZAR DE 5X1,5CM PARA PORTA FIXADO COM PREGOS, PADRÃO POPULAR - FORNECIMENTO E INSTALAÇÃO. AF_12/2019</v>
          </cell>
          <cell r="D1992">
            <v>100660</v>
          </cell>
          <cell r="E1992">
            <v>4.87</v>
          </cell>
        </row>
        <row r="1993">
          <cell r="A1993">
            <v>100675</v>
          </cell>
          <cell r="B1993" t="str">
            <v>KIT DE PORTA-PRONTA DE MADEIRA EM ACABAMENTO MELAMÍNICO BRANCO, FOLHA LEVE OU MÉDIA, 90X210, EXCLUSIVE FECHADURA, FIXAÇÃO COM PREENCHIMENTO TOTAL DE ESPUMA EXPANSIVA - FORNECIMENTO E INSTALAÇÃO. AF_12/2019</v>
          </cell>
          <cell r="D1993">
            <v>100675</v>
          </cell>
          <cell r="E1993">
            <v>857.64</v>
          </cell>
        </row>
        <row r="1994">
          <cell r="A1994">
            <v>100676</v>
          </cell>
          <cell r="B1994" t="str">
            <v>BATENTE PARA PORTA COM BANDEIRA, FIXAÇÃO COM PARAFUSO E BUCHA. AF_12/2019</v>
          </cell>
          <cell r="D1994">
            <v>100676</v>
          </cell>
          <cell r="E1994">
            <v>122.63</v>
          </cell>
        </row>
        <row r="1995">
          <cell r="A1995">
            <v>100678</v>
          </cell>
          <cell r="B1995" t="str">
            <v>KIT DE PORTA DE MADEIRA PARA VERNIZ, SEMI-OCA (LEVE OU MÉDIA), PADRÃO MÉDIO, 60X210CM, ESPESSURA DE 3,5CM, ITENS INCLUSOS: DOBRADIÇAS, MONTAGEM E INSTALAÇÃO DE BATENTE, FECHADURA COM EXECUÇÃO DO FURO - FORNECIMENTO E INSTALAÇÃO. AF_12/2019</v>
          </cell>
          <cell r="D1995">
            <v>100678</v>
          </cell>
          <cell r="E1995">
            <v>770.42</v>
          </cell>
        </row>
        <row r="1996">
          <cell r="A1996">
            <v>100679</v>
          </cell>
          <cell r="B1996" t="str">
            <v>KIT DE PORTA DE MADEIRA PARA VERNIZ, SEMI-OCA (LEVE OU MÉDIA), PADRÃO POPULAR, 60X210CM, ESPESSURA DE 3,5CM, ITENS INCLUSOS: DOBRADIÇAS, MONTAGEM E INSTALAÇÃO DE BATENTE, FECHADURA COM EXECUÇÃO DO FURO - FORNECIMENTO E INSTALAÇÃO. AF_12/2019</v>
          </cell>
          <cell r="D1996">
            <v>100679</v>
          </cell>
          <cell r="E1996">
            <v>660.9</v>
          </cell>
        </row>
        <row r="1997">
          <cell r="A1997">
            <v>100680</v>
          </cell>
          <cell r="B1997" t="str">
            <v>KIT DE PORTA DE MADEIRA PARA VERNIZ, SEMI-OCA (LEVE OU MÉDIA), PADRÃO MÉDIO, 70X210CM, ESPESSURA DE 3,5CM, ITENS INCLUSOS: DOBRADIÇAS, MONTAGEM E INSTALAÇÃO DE BATENTE, FECHADURA COM EXECUÇÃO DO FURO - FORNECIMENTO E INSTALAÇÃO. AF_12/2019</v>
          </cell>
          <cell r="D1997">
            <v>100680</v>
          </cell>
          <cell r="E1997">
            <v>777.5</v>
          </cell>
        </row>
        <row r="1998">
          <cell r="A1998">
            <v>100681</v>
          </cell>
          <cell r="B1998" t="str">
            <v>KIT DE PORTA DE MADEIRA FRISADA, SEMI-OCA (LEVE OU MÉDIA), PADRÃO MÉDIO, 70X210CM, ESPESSURA DE 3CM, ITENS INCLUSOS: DOBRADIÇAS, MONTAGEM E INSTALAÇÃO DE BATENTE, FECHADURA COM EXECUÇÃO DO FURO - FORNECIMENTO E INSTALAÇÃO. AF_12/2019</v>
          </cell>
          <cell r="D1998">
            <v>100681</v>
          </cell>
          <cell r="E1998">
            <v>802.28</v>
          </cell>
        </row>
        <row r="1999">
          <cell r="A1999">
            <v>100682</v>
          </cell>
          <cell r="B1999" t="str">
            <v>KIT DE PORTA DE MADEIRA FRISADA, SEMI-OCA (LEVE OU MÉDIA), PADRÃO POPULAR, 70X210CM, ESPESSURA DE 3CM, ITENS INCLUSOS: DOBRADIÇAS, MONTAGEM E INSTALAÇÃO DE BATENTE, FECHADURA COM EXECUÇÃO DO FURO - FORNECIMENTO E INSTALAÇÃO. AF_12/2019</v>
          </cell>
          <cell r="D1999">
            <v>100682</v>
          </cell>
          <cell r="E1999">
            <v>676.47</v>
          </cell>
        </row>
        <row r="2000">
          <cell r="A2000">
            <v>100683</v>
          </cell>
          <cell r="B2000" t="str">
            <v>KIT DE PORTA DE MADEIRA PARA VERNIZ, SEMI-OCA (LEVE OU MÉDIA), PADRÃO MÉDIO, 80X210CM, ESPESSURA DE 3,5CM, ITENS INCLUSOS: DOBRADIÇAS, MONTAGEM E INSTALAÇÃO DE BATENTE, FECHADURA COM EXECUÇÃO DO FURO - FORNECIMENTO E INSTALAÇÃO. AF_12/2019</v>
          </cell>
          <cell r="D2000">
            <v>100683</v>
          </cell>
          <cell r="E2000">
            <v>849.82</v>
          </cell>
        </row>
        <row r="2001">
          <cell r="A2001">
            <v>100684</v>
          </cell>
          <cell r="B2001" t="str">
            <v>KIT DE PORTA DE MADEIRA PARA VERNIZ, SEMI-OCA (LEVE OU MÉDIA), PADRÃO POPULAR, 80X210CM, ESPESSURA DE 3,5CM, ITENS INCLUSOS: DOBRADIÇAS, MONTAGEM E INSTALAÇÃO DE BATENTE, FECHADURA COM EXECUÇÃO DO FURO - FORNECIMENTO E INSTALAÇÃO. AF_12/2019</v>
          </cell>
          <cell r="D2001">
            <v>100684</v>
          </cell>
          <cell r="E2001">
            <v>718.14</v>
          </cell>
        </row>
        <row r="2002">
          <cell r="A2002">
            <v>100685</v>
          </cell>
          <cell r="B2002" t="str">
            <v>KIT DE PORTA DE MADEIRA PARA VERNIZ, SEMI-OCA (LEVE OU MÉDIA), PADRÃO MÉDIO, 90X210CM, ESPESSURA DE 3,5CM, ITENS INCLUSOS: DOBRADIÇAS, MONTAGEM E INSTALAÇÃO DE BATENTE, FECHADURA COM EXECUÇÃO DO FURO - FORNECIMENTO E INSTALAÇÃO. AF_12/2019</v>
          </cell>
          <cell r="D2002">
            <v>100685</v>
          </cell>
          <cell r="E2002">
            <v>890.63</v>
          </cell>
        </row>
        <row r="2003">
          <cell r="A2003">
            <v>100686</v>
          </cell>
          <cell r="B2003" t="str">
            <v>KIT DE PORTA DE MADEIRA PARA VERNIZ, SEMI-OCA (LEVE OU MÉDIA), PADRÃO POPULAR, 90X210CM, ESPESSURA DE 3CM, ITENS INCLUSOS: DOBRADIÇAS, MONTAGEM E INSTALAÇÃO DE BATENTE, FECHADURA COM EXECUÇÃO DO FURO - FORNECIMENTO E INSTALAÇÃO. AF_12/2019</v>
          </cell>
          <cell r="D2003">
            <v>100686</v>
          </cell>
          <cell r="E2003">
            <v>758.56</v>
          </cell>
        </row>
        <row r="2004">
          <cell r="A2004">
            <v>100687</v>
          </cell>
          <cell r="B2004" t="str">
            <v>KIT DE PORTA DE MADEIRA FRISADA, SEMI-OCA (LEVE OU MÉDIA), PADRÃO MÉDIO, 60X210CM, ESPESSURA DE 3,5CM, ITENS INCLUSOS: DOBRADIÇAS, MONTAGEM E INSTALAÇÃO DE BATENTE, FECHADURA COM EXECUÇÃO DO FURO - FORNECIMENTO E INSTALAÇÃO. AF_12/2019</v>
          </cell>
          <cell r="D2004">
            <v>100687</v>
          </cell>
          <cell r="E2004">
            <v>779.29</v>
          </cell>
        </row>
        <row r="2005">
          <cell r="A2005">
            <v>100688</v>
          </cell>
          <cell r="B2005" t="str">
            <v>KIT DE PORTA DE MADEIRA FRISADA, SEMI-OCA (LEVE OU MÉDIA), PADRÃO POPULAR, 60X210CM, ESPESSURA DE 3CM, ITENS INCLUSOS: DOBRADIÇAS, MONTAGEM E INSTALAÇÃO DE BATENTE, FECHADURA COM EXECUÇÃO DO FURO - FORNECIMENTO E INSTALAÇÃO. AF_12/2019</v>
          </cell>
          <cell r="D2005">
            <v>100688</v>
          </cell>
          <cell r="E2005">
            <v>669.77</v>
          </cell>
        </row>
        <row r="2006">
          <cell r="A2006">
            <v>100689</v>
          </cell>
          <cell r="B2006" t="str">
            <v>KIT DE PORTA DE MADEIRA FRISADA, SEMI-OCA (LEVE OU MÉDIA), PADRÃO MÉDIO, 80X210CM, ESPESSURA DE 3,5CM, ITENS INCLUSOS: DOBRADIÇAS, MONTAGEM E INSTALAÇÃO DE BATENTE, FECHADURA COM EXECUÇÃO DO FURO - FORNECIMENTO E INSTALAÇÃO. AF_12/2019</v>
          </cell>
          <cell r="D2006">
            <v>100689</v>
          </cell>
          <cell r="E2006">
            <v>855.73</v>
          </cell>
        </row>
        <row r="2007">
          <cell r="A2007">
            <v>100690</v>
          </cell>
          <cell r="B2007" t="str">
            <v>KIT DE PORTA DE MADEIRA FRISADA, SEMI-OCA (LEVE OU MÉDIA), PADRÃO POPULAR, 80X210CM, ESPESSURA DE 3,5CM, ITENS INCLUSOS: DOBRADIÇAS, MONTAGEM E INSTALAÇÃO DE BATENTE, FECHADURA COM EXECUÇÃO DO FURO - FORNECIMENTO E INSTALAÇÃO. AF_12/2019</v>
          </cell>
          <cell r="D2007">
            <v>100690</v>
          </cell>
          <cell r="E2007">
            <v>724.05</v>
          </cell>
        </row>
        <row r="2008">
          <cell r="A2008">
            <v>100691</v>
          </cell>
          <cell r="B2008" t="str">
            <v>KIT DE PORTA DE MADEIRA TIPO VENEZIANA, 80X210CM (ESPESSURA DE 3CM), PADRÃO MÉDIO, ITENS INCLUSOS: DOBRADIÇAS, MONTAGEM E INSTALAÇÃO DE BATENTE, FECHADURA COM EXECUÇÃO DO FURO - FORNECIMENTO E INSTALAÇÃO. AF_12/2019</v>
          </cell>
          <cell r="D2008">
            <v>100691</v>
          </cell>
          <cell r="E2008">
            <v>1196.77</v>
          </cell>
        </row>
        <row r="2009">
          <cell r="A2009">
            <v>100692</v>
          </cell>
          <cell r="B2009" t="str">
            <v>KIT DE PORTA DE MADEIRA TIPO VENEZIANA, 80X210CM (ESPESSURA DE 3CM), PADRÃO POPULAR, ITENS INCLUSOS: DOBRADIÇAS, MONTAGEM E INSTALAÇÃO DE BATENTE, FECHADURA COM EXECUÇÃO DO FURO - FORNECIMENTO E INSTALAÇÃO. AF_12/2019</v>
          </cell>
          <cell r="D2009">
            <v>100692</v>
          </cell>
          <cell r="E2009">
            <v>1065.0899999999999</v>
          </cell>
        </row>
        <row r="2010">
          <cell r="A2010">
            <v>100693</v>
          </cell>
          <cell r="B2010" t="str">
            <v>KIT DE PORTA DE MADEIRA TIPO MEXICANA, MACIÇA (PESADA OU SUPERPESADA), PADRÃO MÉDIO, 80X210CM, ESPESSURA DE 3,5CM, ITENS INCLUSOS: DOBRADIÇAS, MONTAGEM E INSTALAÇÃO DE BATENTE, FECHADURA COM EXECUÇÃO DO FURO - FORNECIMENTO E INSTALAÇÃO. AF_12/2019</v>
          </cell>
          <cell r="D2010">
            <v>100693</v>
          </cell>
          <cell r="E2010">
            <v>1473.28</v>
          </cell>
        </row>
        <row r="2011">
          <cell r="A2011">
            <v>100694</v>
          </cell>
          <cell r="B2011" t="str">
            <v>KIT DE PORTA DE MADEIRA TIPO MEXICANA, MACIÇA (PESADA OU SUPERPESADA), PADRÃO POPULAR, 80X210CM, ESPESSURA DE 3,5CM, ITENS INCLUSOS: DOBRADIÇAS, MONTAGEM E INSTALAÇÃO DE BATENTE, FECHADURA COM EXECUÇÃO DO FURO - FORNECIMENTO E INSTALAÇÃO. AF_12/2019</v>
          </cell>
          <cell r="D2011">
            <v>100694</v>
          </cell>
          <cell r="E2011">
            <v>1341.6</v>
          </cell>
        </row>
        <row r="2012">
          <cell r="A2012">
            <v>100695</v>
          </cell>
          <cell r="B2012" t="str">
            <v>RECOLOCAÇÃO DE FOLHAS DE PORTA DE MADEIRA LEVE OU MÉDIA DE 60CM DE LARGURA, CONSIDERANDO REAPROVEITAMENTO DO MATERIAL. AF_12/2019</v>
          </cell>
          <cell r="D2012">
            <v>100695</v>
          </cell>
          <cell r="E2012">
            <v>44.2</v>
          </cell>
        </row>
        <row r="2013">
          <cell r="A2013">
            <v>100696</v>
          </cell>
          <cell r="B2013" t="str">
            <v>RECOLOCAÇÃO DE FOLHAS DE PORTA DE MADEIRA LEVE OU MÉDIA DE 70CM DE LARGURA, CONSIDERANDO REAPROVEITAMENTO DO MATERIAL. AF_12/2019</v>
          </cell>
          <cell r="D2013">
            <v>100696</v>
          </cell>
          <cell r="E2013">
            <v>49.15</v>
          </cell>
        </row>
        <row r="2014">
          <cell r="A2014">
            <v>100697</v>
          </cell>
          <cell r="B2014" t="str">
            <v>RECOLOCAÇÃO DE FOLHAS DE PORTA DE MADEIRA LEVE OU MÉDIA DE 80CM DE LARGURA, CONSIDERANDO REAPROVEITAMENTO DO MATERIAL. AF_12/2019</v>
          </cell>
          <cell r="D2014">
            <v>100697</v>
          </cell>
          <cell r="E2014">
            <v>54.15</v>
          </cell>
        </row>
        <row r="2015">
          <cell r="A2015">
            <v>100698</v>
          </cell>
          <cell r="B2015" t="str">
            <v>RECOLOCAÇÃO DE FOLHAS DE PORTA DE MADEIRA LEVE OU MÉDIA DE 90CM DE LARGURA, CONSIDERANDO REAPROVEITAMENTO DO MATERIAL. AF_12/2019</v>
          </cell>
          <cell r="D2015">
            <v>100698</v>
          </cell>
          <cell r="E2015">
            <v>59.13</v>
          </cell>
        </row>
        <row r="2016">
          <cell r="A2016">
            <v>100699</v>
          </cell>
          <cell r="B2016" t="str">
            <v>RECOLOCAÇÃO DE FOLHAS DE PORTA DE MADEIRA PESADA OU SUPERPESADA DE 80CM DE LARGURA, CONSIDERANDO REAPROVEITAMENTO DO MATERIAL. AF_12/2019</v>
          </cell>
          <cell r="D2016">
            <v>100699</v>
          </cell>
          <cell r="E2016">
            <v>70.27</v>
          </cell>
        </row>
        <row r="2017">
          <cell r="A2017">
            <v>100700</v>
          </cell>
          <cell r="B2017" t="str">
            <v>PORTA DE MADEIRA COMPENSADA LISA PARA PINTURA, 120X210X3,5CM, 2 FOLHAS, INCLUSO ADUELA 2A, ALIZAR 2A E DOBRADIÇAS. AF_12/2019</v>
          </cell>
          <cell r="D2017">
            <v>100700</v>
          </cell>
          <cell r="E2017">
            <v>670.04</v>
          </cell>
        </row>
        <row r="2018">
          <cell r="A2018">
            <v>100712</v>
          </cell>
          <cell r="B2018" t="str">
            <v>KIT DE PORTA DE MADEIRA PARA VERNIZ, SEMI-OCA (LEVE OU MÉDIA), PADRÃO POPULAR, 70X210CM, ESPESSURA DE 3,5CM, ITENS INCLUSOS: DOBRADIÇAS, MONTAGEM E INSTALAÇÃO DE BATENTE, FECHADURA COM EXECUÇÃO DO FURO - FORNECIMENTO E INSTALAÇÃO. AF_12/2019</v>
          </cell>
          <cell r="D2018">
            <v>100712</v>
          </cell>
          <cell r="E2018">
            <v>651.69000000000005</v>
          </cell>
        </row>
        <row r="2019">
          <cell r="A2019">
            <v>100665</v>
          </cell>
          <cell r="B2019" t="str">
            <v>JANELA DE MADEIRA - CEDRINHO/ANGELIM OU EQUIVALENTE DA REGIÃO - DE ABRIR COM 4 FOLHAS (2 VENEZIANAS E 2 GUILHOTINAS PARA VIDRO), COM BATENTE, ALIZAR E FERRAGENS. EXCLUSIVE VIDROS, ACABAMENTO E CONTRAMARCO. FORNECIMENTO E INSTALAÇÃO. AF_12/2019</v>
          </cell>
          <cell r="D2019">
            <v>100665</v>
          </cell>
          <cell r="E2019">
            <v>1038.47</v>
          </cell>
        </row>
        <row r="2020">
          <cell r="A2020">
            <v>100666</v>
          </cell>
          <cell r="B2020" t="str">
            <v>JANELA DE MADEIRA (PINUS/EUCALIPTO OU EQUIV.) DE ABRIR COM 4 FOLHAS (2 VENEZIANAS E 2 GUILHOTINAS PARA VIDRO), COM BATENTE, ALIZAR E FERRAGENS. EXCLUSIVE VIDROS, ACABAMENTO E CONTRAMARCO. FORNECIMENTO E INSTALAÇÃO. AF_12/2019</v>
          </cell>
          <cell r="D2020">
            <v>100666</v>
          </cell>
          <cell r="E2020">
            <v>813.33</v>
          </cell>
        </row>
        <row r="2021">
          <cell r="A2021">
            <v>100667</v>
          </cell>
          <cell r="B2021" t="str">
            <v>JANELA DE MADEIRA (IMBUIA/CEDRO OU EQUIV.) DE ABRIR COM 4 FOLHAS (2 VENEZIANAS E 2 GUILHOTINAS PARA VIDRO), COM BATENTE, ALIZAR E FERRAGENS. EXCLUSIVE VIDROS, ACABAMENTO E CONTRAMARCO. FORNECIMENTO E INSTALAÇÃO. AF_12/2019</v>
          </cell>
          <cell r="D2021">
            <v>100667</v>
          </cell>
          <cell r="E2021">
            <v>1356.75</v>
          </cell>
        </row>
        <row r="2022">
          <cell r="A2022">
            <v>100668</v>
          </cell>
          <cell r="B2022" t="str">
            <v>JANELA DE MADEIRA (CEDRINHO/ANGELIM OU EQUIV.) TIPO MAXIM-AR, PARA VIDRO, COM BATENTE, ALIZAR E FERRAGENS. EXCLUSIVE VIDRO, ACABAMENTO E CONTRAMARCO. FORNECIMENTO E INSTALAÇÃO. AF_12/2019</v>
          </cell>
          <cell r="D2022">
            <v>100668</v>
          </cell>
          <cell r="E2022">
            <v>1579.61</v>
          </cell>
        </row>
        <row r="2023">
          <cell r="A2023">
            <v>100669</v>
          </cell>
          <cell r="B2023" t="str">
            <v>JANELA DE MADEIRA (PINUS/EUCALIPTO OU EQUIV.) TIPO BASCULANTE COM 2 FOLHAS PARA VIDRO, COM BATENTE, ALIZAR E FERRAGENS. EXCLUSIVE VIDROS, ACABAMENTO E CONTRAMARCO. FORNECIMENTO E INSTALAÇÃO. AF_12/2019</v>
          </cell>
          <cell r="D2023">
            <v>100669</v>
          </cell>
          <cell r="E2023">
            <v>953.8</v>
          </cell>
        </row>
        <row r="2024">
          <cell r="A2024">
            <v>100670</v>
          </cell>
          <cell r="B2024" t="str">
            <v>JANELA DE MADEIRA (CEDRINHO/ANGELIM OU EQUIV.) DE CORRER COM 6 FOLHAS (2 VENEZ. FIXAS, 2 VENEZ. DE CORRER E 2 DE CORRER PARA VIDRO), COM BATENTE, ALIZAR E FERRAGENS. EXCLUSIVE VIDROS, ACABAMENTO E CONTRAMARCO. FORNECIMENTO E INSTALAÇÃO. AF_12/2019</v>
          </cell>
          <cell r="D2024">
            <v>100670</v>
          </cell>
          <cell r="E2024">
            <v>1299.57</v>
          </cell>
        </row>
        <row r="2025">
          <cell r="A2025">
            <v>100671</v>
          </cell>
          <cell r="B2025" t="str">
            <v>JANELA DE MADEIRA (IMBUIA/CEDRO OU EQUIV) DE CORRER COM 6 FOLHAS (2 VENEZIANAS FIXAS, 2 VENEZIANAS DE CORRER E 2 DE CORRER PARA VIDRO), COM BATENTE, ALIZAR E FERRAGENS. EXCLUSIVE VIDROS, ACABAMENTO E CONTRAMARCO. FORNECIMENTO E INSTALAÇÃO. AF_12/2019</v>
          </cell>
          <cell r="D2025">
            <v>100671</v>
          </cell>
          <cell r="E2025">
            <v>1623.04</v>
          </cell>
        </row>
        <row r="2026">
          <cell r="A2026">
            <v>100672</v>
          </cell>
          <cell r="B2026" t="str">
            <v>JANELA DE MADEIRA (PINUS/EUCALIPTO OU EQUIV.) DE CORRER COM 6 FOLHAS (2 VENEZ. FIXAS, 2 VENEZ. DE CORRER E 2 DE CORRER PARA VIDRO), COM BATENTE, ALIZAR E FERRAGENS. EXCLUSIVE VIDROS, ACABAMENTO E CONTRAMARCO. FORNECIMENTO EINSTALAÇÃO. AF_12/2019</v>
          </cell>
          <cell r="D2026">
            <v>100672</v>
          </cell>
          <cell r="E2026">
            <v>1032.75</v>
          </cell>
        </row>
        <row r="2027">
          <cell r="A2027">
            <v>100701</v>
          </cell>
          <cell r="B2027" t="str">
            <v>PORTA DE FERRO, DE ABRIR, TIPO GRADE COM CHAPA, COM GUARNIÇÕES. AF_12/2019</v>
          </cell>
          <cell r="D2027">
            <v>100701</v>
          </cell>
          <cell r="E2027">
            <v>554.9</v>
          </cell>
        </row>
        <row r="2028">
          <cell r="A2028">
            <v>94559</v>
          </cell>
          <cell r="B2028" t="str">
            <v>JANELA DE AÇO TIPO BASCULANTE PARA VIDROS, COM BATENTE, FERRAGENS E PINTURA ANTICORROSIVA. EXCLUSIVE VIDROS, ACABAMENTO, ALIZAR E CONTRAMARCO. FORNECIMENTO E INSTALAÇÃO. AF_12/2019</v>
          </cell>
          <cell r="D2028">
            <v>94559</v>
          </cell>
          <cell r="E2028">
            <v>776.68</v>
          </cell>
        </row>
        <row r="2029">
          <cell r="A2029">
            <v>94562</v>
          </cell>
          <cell r="B2029" t="str">
            <v>JANELA DE AÇO DE CORRER COM 4 FOLHAS PARA VIDRO, COM BATENTE, FERRAGENS E PINTURA ANTICORROSIVA. EXCLUSIVE VIDROS, ALIZAR E CONTRAMARCO. FORNECIMENTO E INSTALAÇÃO. AF_12/2019</v>
          </cell>
          <cell r="D2029">
            <v>94562</v>
          </cell>
          <cell r="E2029">
            <v>766.34</v>
          </cell>
        </row>
        <row r="2030">
          <cell r="A2030">
            <v>94587</v>
          </cell>
          <cell r="B2030" t="str">
            <v>CONTRAMARCO DE AÇO, FIXAÇÃO COM ARGAMASSA - FORNECIMENTO E INSTALAÇÃO. AF_12/2019</v>
          </cell>
          <cell r="D2030">
            <v>94587</v>
          </cell>
          <cell r="E2030">
            <v>66.540000000000006</v>
          </cell>
        </row>
        <row r="2031">
          <cell r="A2031">
            <v>94588</v>
          </cell>
          <cell r="B2031" t="str">
            <v>CONTRAMARCO DE AÇO, FIXAÇÃO COM PARAFUSO - FORNECIMENTO E INSTALAÇÃO. AF_12/2019</v>
          </cell>
          <cell r="D2031">
            <v>94588</v>
          </cell>
          <cell r="E2031">
            <v>60.63</v>
          </cell>
        </row>
        <row r="2032">
          <cell r="A2032">
            <v>99837</v>
          </cell>
          <cell r="B2032" t="str">
            <v>GUARDA-CORPO DE AÇO GALVANIZADO DE 1,10M, MONTANTES TUBULARES DE 1.1/4" ESPAÇADOS DE 1,20M, TRAVESSA SUPERIOR DE 1.1/2", GRADIL FORMADO POR TUBOS HORIZONTAIS DE 1" E VERTICAIS DE 3/4", FIXADO COM CHUMBADOR MECÂNICO. AF_04/2019_P</v>
          </cell>
          <cell r="D2032">
            <v>99837</v>
          </cell>
          <cell r="E2032">
            <v>571.69000000000005</v>
          </cell>
        </row>
        <row r="2033">
          <cell r="A2033">
            <v>99839</v>
          </cell>
          <cell r="B2033" t="str">
            <v>GUARDA-CORPO DE AÇO GALVANIZADO DE 1,10M DE ALTURA, MONTANTES TUBULARES DE 1.1/2 ESPAÇADOS DE 1,20M, TRAVESSA SUPERIOR DE 2, GRADIL FORMADO POR BARRAS CHATAS EM FERRO DE 32X4,8MM, FIXADO COM CHUMBADOR MECÂNICO. AF_04/2019_P</v>
          </cell>
          <cell r="D2033">
            <v>99839</v>
          </cell>
          <cell r="E2033">
            <v>471.6</v>
          </cell>
        </row>
        <row r="2034">
          <cell r="A2034">
            <v>99841</v>
          </cell>
          <cell r="B2034" t="str">
            <v>GUARDA-CORPO PANORÂMICO COM PERFIS DE ALUMÍNIO E VIDRO LAMINADO 8 MM, FIXADO COM CHUMBADOR MECÂNICO. AF_04/2019_P</v>
          </cell>
          <cell r="D2034">
            <v>99841</v>
          </cell>
          <cell r="E2034">
            <v>1473.32</v>
          </cell>
        </row>
        <row r="2035">
          <cell r="A2035">
            <v>99855</v>
          </cell>
          <cell r="B2035" t="str">
            <v>CORRIMÃO SIMPLES, DIÂMETRO EXTERNO = 1 1/2", EM AÇO GALVANIZADO. AF_04/2019_P</v>
          </cell>
          <cell r="D2035">
            <v>99855</v>
          </cell>
          <cell r="E2035">
            <v>103.01</v>
          </cell>
        </row>
        <row r="2036">
          <cell r="A2036">
            <v>99857</v>
          </cell>
          <cell r="B2036" t="str">
            <v>CORRIMÃO SIMPLES, DIÂMETRO EXTERNO = 1 1/2", EM ALUMÍNIO. AF_04/2019_P</v>
          </cell>
          <cell r="D2036">
            <v>99857</v>
          </cell>
          <cell r="E2036">
            <v>74.180000000000007</v>
          </cell>
        </row>
        <row r="2037">
          <cell r="A2037">
            <v>99861</v>
          </cell>
          <cell r="B2037" t="str">
            <v>GRADIL EM FERRO FIXADO EM VÃOS DE JANELAS, FORMADO POR BARRAS CHATAS DE 25X4,8 MM. AF_04/2019</v>
          </cell>
          <cell r="D2037">
            <v>99861</v>
          </cell>
          <cell r="E2037">
            <v>575.36</v>
          </cell>
        </row>
        <row r="2038">
          <cell r="A2038">
            <v>99862</v>
          </cell>
          <cell r="B2038" t="str">
            <v>GRADIL EM ALUMÍNIO FIXADO EM VÃOS DE JANELAS, FORMADO POR TUBOS DE 3/4". AF_04/2019</v>
          </cell>
          <cell r="D2038">
            <v>99862</v>
          </cell>
          <cell r="E2038">
            <v>495.92</v>
          </cell>
        </row>
        <row r="2039">
          <cell r="A2039">
            <v>90838</v>
          </cell>
          <cell r="B2039" t="str">
            <v>PORTA CORTA-FOGO 90X210X4CM - FORNECIMENTO E INSTALAÇÃO. AF_12/2019</v>
          </cell>
          <cell r="D2039">
            <v>90838</v>
          </cell>
          <cell r="E2039">
            <v>1385.82</v>
          </cell>
        </row>
        <row r="2040">
          <cell r="A2040">
            <v>91338</v>
          </cell>
          <cell r="B2040" t="str">
            <v>PORTA DE ALUMÍNIO DE ABRIR COM LAMBRI, COM GUARNIÇÃO, FIXAÇÃO COM PARAFUSOS - FORNECIMENTO E INSTALAÇÃO. AF_12/2019</v>
          </cell>
          <cell r="D2040">
            <v>91338</v>
          </cell>
          <cell r="E2040">
            <v>889.14</v>
          </cell>
        </row>
        <row r="2041">
          <cell r="A2041">
            <v>91341</v>
          </cell>
          <cell r="B2041" t="str">
            <v>PORTA EM ALUMÍNIO DE ABRIR TIPO VENEZIANA COM GUARNIÇÃO, FIXAÇÃO COM PARAFUSOS - FORNECIMENTO E INSTALAÇÃO. AF_12/2019</v>
          </cell>
          <cell r="D2041">
            <v>91341</v>
          </cell>
          <cell r="E2041">
            <v>712.25</v>
          </cell>
        </row>
        <row r="2042">
          <cell r="A2042">
            <v>94805</v>
          </cell>
          <cell r="B2042" t="str">
            <v>PORTA DE ALUMÍNIO DE ABRIR PARA VIDRO SEM GUARNIÇÃO, 87X210CM, FIXAÇÃO COM PARAFUSOS, INCLUSIVE VIDROS - FORNECIMENTO E INSTALAÇÃO. AF_12/2019</v>
          </cell>
          <cell r="D2042">
            <v>94805</v>
          </cell>
          <cell r="E2042">
            <v>777.34</v>
          </cell>
        </row>
        <row r="2043">
          <cell r="A2043">
            <v>94806</v>
          </cell>
          <cell r="B2043" t="str">
            <v>PORTA EM AÇO DE ABRIR PARA VIDRO SEM GUARNIÇÃO, 87X210CM, FIXAÇÃO COM PARAFUSOS, EXCLUSIVE VIDROS - FORNECIMENTO E INSTALAÇÃO. AF_12/2019</v>
          </cell>
          <cell r="D2043">
            <v>94806</v>
          </cell>
          <cell r="E2043">
            <v>642.61</v>
          </cell>
        </row>
        <row r="2044">
          <cell r="A2044">
            <v>94807</v>
          </cell>
          <cell r="B2044" t="str">
            <v>PORTA EM AÇO DE ABRIR TIPO VENEZIANA SEM GUARNIÇÃO, 87X210CM, FIXAÇÃO COM PARAFUSOS - FORNECIMENTO E INSTALAÇÃO. AF_12/2019</v>
          </cell>
          <cell r="D2044">
            <v>94807</v>
          </cell>
          <cell r="E2044">
            <v>584.62</v>
          </cell>
        </row>
        <row r="2045">
          <cell r="A2045">
            <v>100702</v>
          </cell>
          <cell r="B2045" t="str">
            <v>PORTA DE CORRER DE ALUMÍNIO, COM DUAS FOLHAS PARA VIDRO, INCLUSO VIDRO LISO INCOLOR, FECHADURA E PUXADOR, SEM ALIZAR. AF_12/2019</v>
          </cell>
          <cell r="D2045">
            <v>100702</v>
          </cell>
          <cell r="E2045">
            <v>470.79</v>
          </cell>
        </row>
        <row r="2046">
          <cell r="A2046">
            <v>102188</v>
          </cell>
          <cell r="B2046" t="str">
            <v>MOLA HIDRAULICA DE PISO PARA PORTA DE VIDRO TEMPERADO. AF_01/2021</v>
          </cell>
          <cell r="D2046">
            <v>102188</v>
          </cell>
          <cell r="E2046">
            <v>930.18</v>
          </cell>
        </row>
        <row r="2047">
          <cell r="A2047">
            <v>102189</v>
          </cell>
          <cell r="B2047" t="str">
            <v>JOGO DE FERRAGENS CROMADAS PARA PORTA DE VIDRO TEMPERADO, UMA FOLHA COMPOSTO DE DOBRADICAS SUPERIOR E INFERIOR, TRINCO, FECHADURA, CONTRA FECHADURA COM CAPUCHINHO SEM MOLA E PUXADOR. AF_01/2021</v>
          </cell>
          <cell r="D2047">
            <v>102189</v>
          </cell>
          <cell r="E2047">
            <v>228.85</v>
          </cell>
        </row>
        <row r="2048">
          <cell r="A2048">
            <v>100703</v>
          </cell>
          <cell r="B2048" t="str">
            <v>PUXADOR CENTRAL PARA ESQUADRIA DE MADEIRA. AF_12/2019</v>
          </cell>
          <cell r="D2048">
            <v>100703</v>
          </cell>
          <cell r="E2048">
            <v>30.71</v>
          </cell>
        </row>
        <row r="2049">
          <cell r="A2049">
            <v>100704</v>
          </cell>
          <cell r="B2049" t="str">
            <v>PORTA CADEADO ZINCADO OXIDADO PRETO COM CADEADO DE AÇO INOX, LARGURA DE *50* MM. AF_12/2019</v>
          </cell>
          <cell r="D2049">
            <v>100704</v>
          </cell>
          <cell r="E2049">
            <v>67.180000000000007</v>
          </cell>
        </row>
        <row r="2050">
          <cell r="A2050">
            <v>100705</v>
          </cell>
          <cell r="B2050" t="str">
            <v>TARJETA TIPO LIVRE/OCUPADO PARA PORTA DE BANHEIRO. AF_12/2019</v>
          </cell>
          <cell r="D2050">
            <v>100705</v>
          </cell>
          <cell r="E2050">
            <v>73.81</v>
          </cell>
        </row>
        <row r="2051">
          <cell r="A2051">
            <v>100706</v>
          </cell>
          <cell r="B2051" t="str">
            <v>CREMONA EM LATÃO CROMADO OU POLIDO, COMPLETA. AF_12/2019</v>
          </cell>
          <cell r="D2051">
            <v>100706</v>
          </cell>
          <cell r="E2051">
            <v>61.46</v>
          </cell>
        </row>
        <row r="2052">
          <cell r="A2052">
            <v>100707</v>
          </cell>
          <cell r="B2052" t="str">
            <v>FECHO DE EMBUTIR TIPO UNHA 22CM. AF_12/2019</v>
          </cell>
          <cell r="D2052">
            <v>100707</v>
          </cell>
          <cell r="E2052">
            <v>142.06</v>
          </cell>
        </row>
        <row r="2053">
          <cell r="A2053">
            <v>100708</v>
          </cell>
          <cell r="B2053" t="str">
            <v>FECHO DE EMBUTIR TIPO UNHA 40CM. AF_12/2019</v>
          </cell>
          <cell r="D2053">
            <v>100708</v>
          </cell>
          <cell r="E2053">
            <v>179.78</v>
          </cell>
        </row>
        <row r="2054">
          <cell r="A2054">
            <v>100709</v>
          </cell>
          <cell r="B2054" t="str">
            <v>DOBRADIÇA EM AÇO/FERRO, 3" X 21/2", E=1,9 A 2MM, SEN ANEL, CROMADO OU ZINCADO, TAMPA BOLA, COM PARAFUSOS. AF_12/2019</v>
          </cell>
          <cell r="D2054">
            <v>100709</v>
          </cell>
          <cell r="E2054">
            <v>36.35</v>
          </cell>
        </row>
        <row r="2055">
          <cell r="A2055">
            <v>100710</v>
          </cell>
          <cell r="B2055" t="str">
            <v>DOBRADIÇA TIPO VAI E VEM EM LATÃO POLIDO 3". AF_12/2019</v>
          </cell>
          <cell r="D2055">
            <v>100710</v>
          </cell>
          <cell r="E2055">
            <v>94.87</v>
          </cell>
        </row>
        <row r="2056">
          <cell r="A2056">
            <v>102151</v>
          </cell>
          <cell r="B2056" t="str">
            <v>INSTALAÇÃO DE VIDRO LISO INCOLOR, E = 3 MM, EM ESQUADRIA DE MADEIRA, FIXADO COM BAGUETE. AF_01/2021</v>
          </cell>
          <cell r="D2056">
            <v>102151</v>
          </cell>
          <cell r="E2056">
            <v>209.7</v>
          </cell>
        </row>
        <row r="2057">
          <cell r="A2057">
            <v>102152</v>
          </cell>
          <cell r="B2057" t="str">
            <v>INSTALAÇÃO DE VIDRO LISO, E = 4 MM, EM ESQUADRIA DE MADEIRA, FIXADO COM BAGUETE. AF_01/2021</v>
          </cell>
          <cell r="D2057">
            <v>102152</v>
          </cell>
          <cell r="E2057">
            <v>268.85000000000002</v>
          </cell>
        </row>
        <row r="2058">
          <cell r="A2058">
            <v>102153</v>
          </cell>
          <cell r="B2058" t="str">
            <v>INSTALAÇÃO DE VIDRO LISO FUME, E = 4 MM, EM ESQUADRIA DE MADEIRA, FIXADO COM BAGUETE. AF_01/2021</v>
          </cell>
          <cell r="D2058">
            <v>102153</v>
          </cell>
          <cell r="E2058">
            <v>347.74</v>
          </cell>
        </row>
        <row r="2059">
          <cell r="A2059">
            <v>102154</v>
          </cell>
          <cell r="B2059" t="str">
            <v>INSTALAÇÃO DE VIDRO LISO INCOLOR, E = 5 MM, EM ESQUADRIA DE MADEIRA, FIXADO COM BAGUETE. AF_01/2021</v>
          </cell>
          <cell r="D2059">
            <v>102154</v>
          </cell>
          <cell r="E2059">
            <v>302.01</v>
          </cell>
        </row>
        <row r="2060">
          <cell r="A2060">
            <v>102155</v>
          </cell>
          <cell r="B2060" t="str">
            <v>INSTALAÇÃO DE VIDRO LISO FUME, E = 5 MM, EM ESQUADRIA DE MADEIRA, FIXADO COM BAGUETE. AF_01/2021</v>
          </cell>
          <cell r="D2060">
            <v>102155</v>
          </cell>
          <cell r="E2060">
            <v>366.51</v>
          </cell>
        </row>
        <row r="2061">
          <cell r="A2061">
            <v>102156</v>
          </cell>
          <cell r="B2061" t="str">
            <v>INSTALAÇÃO DE VIDRO LISO INCOLOR, E = 6 MM, EM ESQUADRIA DE MADEIRA, FIXADO COM BAGUETE. AF_01/2021</v>
          </cell>
          <cell r="D2061">
            <v>102156</v>
          </cell>
          <cell r="E2061">
            <v>355.12</v>
          </cell>
        </row>
        <row r="2062">
          <cell r="A2062">
            <v>102157</v>
          </cell>
          <cell r="B2062" t="str">
            <v>INSTALAÇÃO DE VIDRO LISO FUME, E = 6 MM, EM ESQUADRIA DE MADEIRA, FIXADO COM BAGUETE. AF_01/2021</v>
          </cell>
          <cell r="D2062">
            <v>102157</v>
          </cell>
          <cell r="E2062">
            <v>493.16</v>
          </cell>
        </row>
        <row r="2063">
          <cell r="A2063">
            <v>102158</v>
          </cell>
          <cell r="B2063" t="str">
            <v>INSTALAÇÃO DE VIDRO LISO INCOLOR, E = 8 MM, EM ESQUADRIA DE MADEIRA, FIXADO COM BAGUETE. AF_01/2021</v>
          </cell>
          <cell r="D2063">
            <v>102158</v>
          </cell>
          <cell r="E2063">
            <v>503.81</v>
          </cell>
        </row>
        <row r="2064">
          <cell r="A2064">
            <v>102159</v>
          </cell>
          <cell r="B2064" t="str">
            <v>INSTALAÇÃO DE VIDRO LISO INCOLOR, E = 10 MM, EM ESQUADRIA DE MADEIRA, FIXADO COM BAGUETE. AF_01/2021</v>
          </cell>
          <cell r="D2064">
            <v>102159</v>
          </cell>
          <cell r="E2064">
            <v>604.5</v>
          </cell>
        </row>
        <row r="2065">
          <cell r="A2065">
            <v>102160</v>
          </cell>
          <cell r="B2065" t="str">
            <v>INSTALAÇÃO DE VIDRO IMPRESSO, E = 4 MM, EM ESQUADRIA DE MADEIRA, FIXADO COM BAGUETE. AF_01/2021</v>
          </cell>
          <cell r="D2065">
            <v>102160</v>
          </cell>
          <cell r="E2065">
            <v>229.41</v>
          </cell>
        </row>
        <row r="2066">
          <cell r="A2066">
            <v>102161</v>
          </cell>
          <cell r="B2066" t="str">
            <v>INSTALAÇÃO DE VIDRO LISO INCOLOR, E = 3 MM, EM ESQUADRIA DE ALUMÍNIO OU PVC, FIXADO COM BAGUETE. AF_01/2021_P</v>
          </cell>
          <cell r="D2066">
            <v>102161</v>
          </cell>
          <cell r="E2066">
            <v>305.14999999999998</v>
          </cell>
        </row>
        <row r="2067">
          <cell r="A2067">
            <v>102162</v>
          </cell>
          <cell r="B2067" t="str">
            <v>INSTALAÇÃO DE VIDRO LISO INCOLOR, E = 4 MM, EM ESQUADRIA DE ALUMÍNIO OU PVC, FIXADO COM BAGUETE. AF_01/2021_P</v>
          </cell>
          <cell r="D2067">
            <v>102162</v>
          </cell>
          <cell r="E2067">
            <v>364.3</v>
          </cell>
        </row>
        <row r="2068">
          <cell r="A2068">
            <v>102163</v>
          </cell>
          <cell r="B2068" t="str">
            <v>INSTALAÇÃO DE VIDRO LISO FUME, E = 4 MM, EM ESQUADRIA DE ALUMÍNIO OU PVC, FIXADO COM BAGUETE. AF_01/2021_P</v>
          </cell>
          <cell r="D2068">
            <v>102163</v>
          </cell>
          <cell r="E2068">
            <v>443.19</v>
          </cell>
        </row>
        <row r="2069">
          <cell r="A2069">
            <v>102164</v>
          </cell>
          <cell r="B2069" t="str">
            <v>INSTALAÇÃO DE VIDRO LISO INCOLOR, E = 5 MM, EM ESQUADRIA DE ALUMÍNIO OU PVC, FIXADO COM BAGUETE. AF_01/2021_P</v>
          </cell>
          <cell r="D2069">
            <v>102164</v>
          </cell>
          <cell r="E2069">
            <v>379.9</v>
          </cell>
        </row>
        <row r="2070">
          <cell r="A2070">
            <v>102165</v>
          </cell>
          <cell r="B2070" t="str">
            <v>INSTALAÇÃO DE VIDRO LISO FUME, E = 5 MM, EM ESQUADRIA DE ALUMÍNIO OU PVC, FIXADO COM BAGUETE. AF_01/2021_P</v>
          </cell>
          <cell r="D2070">
            <v>102165</v>
          </cell>
          <cell r="E2070">
            <v>444.4</v>
          </cell>
        </row>
        <row r="2071">
          <cell r="A2071">
            <v>102166</v>
          </cell>
          <cell r="B2071" t="str">
            <v>INSTALAÇÃO DE VIDRO LISO INCOLOR, E = 6 MM, EM ESQUADRIA DE ALUMÍNIO OU PVC, FIXADO COM BAGUETE. AF_01/2021_P</v>
          </cell>
          <cell r="D2071">
            <v>102166</v>
          </cell>
          <cell r="E2071">
            <v>415.45</v>
          </cell>
        </row>
        <row r="2072">
          <cell r="A2072">
            <v>102167</v>
          </cell>
          <cell r="B2072" t="str">
            <v>INSTALAÇÃO DE VIDRO LISO FUME, E = 6 MM, EM ESQUADRIA DE ALUMÍNIO OU PVC, FIXADO COM BAGUETE. AF_01/2021_P</v>
          </cell>
          <cell r="D2072">
            <v>102167</v>
          </cell>
          <cell r="E2072">
            <v>553.49</v>
          </cell>
        </row>
        <row r="2073">
          <cell r="A2073">
            <v>102168</v>
          </cell>
          <cell r="B2073" t="str">
            <v>INSTALAÇÃO DE VIDRO LISO INCOLOR, E = 8 MM, EM ESQUADRIA DE ALUMÍNIO OU PVC, FIXADO COM BAGUETE. AF_01/2021_P</v>
          </cell>
          <cell r="D2073">
            <v>102168</v>
          </cell>
          <cell r="E2073">
            <v>548.52</v>
          </cell>
        </row>
        <row r="2074">
          <cell r="A2074">
            <v>102169</v>
          </cell>
          <cell r="B2074" t="str">
            <v>INSTALAÇÃO DE VIDRO LISO INCOLOR, E = 10 MM, EM ESQUADRIA DE ALUMÍNIO OU PVC, FIXADO COM BAGUETE. AF_01/2021_P</v>
          </cell>
          <cell r="D2074">
            <v>102169</v>
          </cell>
          <cell r="E2074">
            <v>643.44000000000005</v>
          </cell>
        </row>
        <row r="2075">
          <cell r="A2075">
            <v>102170</v>
          </cell>
          <cell r="B2075" t="str">
            <v>INSTALAÇÃO DE VIDRO IMPRESSO, E = 4 MM, EM ESQUADRIA DE ALUMÍNIO OU PVC, FIXADO COM BAGUETE. AF_01/2021_P</v>
          </cell>
          <cell r="D2075">
            <v>102170</v>
          </cell>
          <cell r="E2075">
            <v>324.86</v>
          </cell>
        </row>
        <row r="2076">
          <cell r="A2076">
            <v>102171</v>
          </cell>
          <cell r="B2076" t="str">
            <v>INSTALAÇÃO DE VIDRO ARAMADO, E = 6 MM, EM ESQUADRIA DE ALUMÍNIO OU PVC, FIXADO COM BAGUETE. AF_01/2021_P</v>
          </cell>
          <cell r="D2076">
            <v>102171</v>
          </cell>
          <cell r="E2076">
            <v>695.41</v>
          </cell>
        </row>
        <row r="2077">
          <cell r="A2077">
            <v>102172</v>
          </cell>
          <cell r="B2077" t="str">
            <v>INSTALAÇÃO DE VIDRO ARAMADO, E = 7 MM, EM ESQUADRIA DE ALUMÍNIO OU PVC, FIXADO COM BAGUETE. AF_01/2021_P</v>
          </cell>
          <cell r="D2077">
            <v>102172</v>
          </cell>
          <cell r="E2077">
            <v>691.52</v>
          </cell>
        </row>
        <row r="2078">
          <cell r="A2078">
            <v>102176</v>
          </cell>
          <cell r="B2078" t="str">
            <v>INSTALAÇÃO DE VIDRO LAMINADO, E = 8 MM (4+4), ENCAIXADO EM PERFIL U. AF_01/2021_P</v>
          </cell>
          <cell r="D2078">
            <v>102176</v>
          </cell>
          <cell r="E2078">
            <v>1278.9000000000001</v>
          </cell>
        </row>
        <row r="2079">
          <cell r="A2079">
            <v>102177</v>
          </cell>
          <cell r="B2079" t="str">
            <v>INSTALAÇÃO DE VIDRO LAMINADO, E = 12 MM (4+4+4), ENCAIXADO EM PERFIL U. AF_01/2021_P</v>
          </cell>
          <cell r="D2079">
            <v>102177</v>
          </cell>
          <cell r="E2079">
            <v>2693.05</v>
          </cell>
        </row>
        <row r="2080">
          <cell r="A2080">
            <v>102178</v>
          </cell>
          <cell r="B2080" t="str">
            <v>INSTALAÇÃO DE VIDRO LAMINADO, E = 15 MM (5+5+5), ENCAIXADO EM PERFIL U. AF_01/2021_P</v>
          </cell>
          <cell r="D2080">
            <v>102178</v>
          </cell>
          <cell r="E2080">
            <v>3114.09</v>
          </cell>
        </row>
        <row r="2081">
          <cell r="A2081">
            <v>102179</v>
          </cell>
          <cell r="B2081" t="str">
            <v>INSTALAÇÃO DE VIDRO TEMPERADO, E = 6 MM, ENCAIXADO EM PERFIL U. AF_01/2021_P</v>
          </cell>
          <cell r="D2081">
            <v>102179</v>
          </cell>
          <cell r="E2081">
            <v>385.61</v>
          </cell>
        </row>
        <row r="2082">
          <cell r="A2082">
            <v>102180</v>
          </cell>
          <cell r="B2082" t="str">
            <v>INSTALAÇÃO DE VIDRO TEMPERADO, E = 8 MM, ENCAIXADO EM PERFIL U. AF_01/2021_P</v>
          </cell>
          <cell r="D2082">
            <v>102180</v>
          </cell>
          <cell r="E2082">
            <v>458.67</v>
          </cell>
        </row>
        <row r="2083">
          <cell r="A2083">
            <v>102181</v>
          </cell>
          <cell r="B2083" t="str">
            <v>INSTALAÇÃO DE VIDRO TEMPERADO, E = 10 MM, ENCAIXADO EM PERFIL U. AF_01/2021_P</v>
          </cell>
          <cell r="D2083">
            <v>102181</v>
          </cell>
          <cell r="E2083">
            <v>556.09</v>
          </cell>
        </row>
        <row r="2084">
          <cell r="A2084">
            <v>102182</v>
          </cell>
          <cell r="B2084" t="str">
            <v>PORTA PIVOTANTE DE VIDRO TEMPERADO, 90X210 CM, ESPESSURA 10 MM, INCLUSIVE ACESSÓRIOS. AF_01/2021</v>
          </cell>
          <cell r="D2084">
            <v>102182</v>
          </cell>
          <cell r="E2084">
            <v>1170.47</v>
          </cell>
        </row>
        <row r="2085">
          <cell r="A2085">
            <v>102183</v>
          </cell>
          <cell r="B2085" t="str">
            <v>PORTA PIVOTANTE DE VIDRO TEMPERADO, 2 FOLHAS DE 90X210 CM, ESPESSURA DE 10MM, INCLUSIVE ACESSÓRIOS. AF_01/2021</v>
          </cell>
          <cell r="D2085">
            <v>102183</v>
          </cell>
          <cell r="E2085">
            <v>2349.66</v>
          </cell>
        </row>
        <row r="2086">
          <cell r="A2086">
            <v>102184</v>
          </cell>
          <cell r="B2086" t="str">
            <v>PORTA DE ABRIR COM MOLA HIDRÁULICA, EM VIDRO TEMPERADO, 90X210 CM, ESPESSURA 10 MM, INCLUSIVE ACESSÓRIOS. AF_01/2021</v>
          </cell>
          <cell r="D2086">
            <v>102184</v>
          </cell>
          <cell r="E2086">
            <v>2084.46</v>
          </cell>
        </row>
        <row r="2087">
          <cell r="A2087">
            <v>102185</v>
          </cell>
          <cell r="B2087" t="str">
            <v>PORTA DE ABRIR COM MOLA HIDRÁULICA, EM VIDRO TEMPERADO, 2 FOLHAS DE 90X210 CM, ESPESSURA DD 10MM, INCLUSIVE ACESSÓRIOS. AF_01/2021</v>
          </cell>
          <cell r="D2087">
            <v>102185</v>
          </cell>
          <cell r="E2087">
            <v>4177.3999999999996</v>
          </cell>
        </row>
        <row r="2088">
          <cell r="A2088">
            <v>102190</v>
          </cell>
          <cell r="B2088" t="str">
            <v>REMOÇÃO DE VIDRO LISO COMUM DE ESQUADRIA COM BAGUETE DE MADEIRA. AF_01/2021</v>
          </cell>
          <cell r="D2088">
            <v>102190</v>
          </cell>
          <cell r="E2088">
            <v>13.38</v>
          </cell>
        </row>
        <row r="2089">
          <cell r="A2089">
            <v>102191</v>
          </cell>
          <cell r="B2089" t="str">
            <v>REMOÇÃO DE VIDRO LISO COMUM DE ESQUADRIA COM BAGUETE DE ALUMÍNIO OU PVC. AF_01/2021</v>
          </cell>
          <cell r="D2089">
            <v>102191</v>
          </cell>
          <cell r="E2089">
            <v>16.27</v>
          </cell>
        </row>
        <row r="2090">
          <cell r="A2090">
            <v>102192</v>
          </cell>
          <cell r="B2090" t="str">
            <v>REMOÇÃO DE VIDRO TEMPERADO FIXADO EM PERFIL U. AF_01/2021</v>
          </cell>
          <cell r="D2090">
            <v>102192</v>
          </cell>
          <cell r="E2090">
            <v>11.61</v>
          </cell>
        </row>
        <row r="2091">
          <cell r="A2091">
            <v>94569</v>
          </cell>
          <cell r="B2091" t="str">
            <v>JANELA DE ALUMÍNIO TIPO MAXIM-AR, COM VIDROS, BATENTE E FERRAGENS. EXCLUSIVE ALIZAR, ACABAMENTO E CONTRAMARCO. FORNECIMENTO E INSTALAÇÃO. AF_12/2019</v>
          </cell>
          <cell r="D2091">
            <v>94569</v>
          </cell>
          <cell r="E2091">
            <v>917.64</v>
          </cell>
        </row>
        <row r="2092">
          <cell r="A2092">
            <v>94570</v>
          </cell>
          <cell r="B2092" t="str">
            <v>JANELA DE ALUMÍNIO DE CORRER COM 2 FOLHAS PARA VIDROS, COM VIDROS, BATENTE, ACABAMENTO COM ACETATO OU BRILHANTE E FERRAGENS. EXCLUSIVE ALIZAR E CONTRAMARCO. FORNECIMENTO E INSTALAÇÃO. AF_12/2019</v>
          </cell>
          <cell r="D2092">
            <v>94570</v>
          </cell>
          <cell r="E2092">
            <v>485.29</v>
          </cell>
        </row>
        <row r="2093">
          <cell r="A2093">
            <v>94572</v>
          </cell>
          <cell r="B2093" t="str">
            <v>JANELA DE ALUMÍNIO DE CORRER COM 3 FOLHAS (2 VENEZIANAS E 1 PARA VIDRO), COM VIDROS, BATENTE E FERRAGENS. EXCLUSIVE ACABAMENTO, ALIZAR E CONTRAMARCO. FORNECIMENTO E INSTALAÇÃO. AF_12/2019</v>
          </cell>
          <cell r="D2093">
            <v>94572</v>
          </cell>
          <cell r="E2093">
            <v>697.09</v>
          </cell>
        </row>
        <row r="2094">
          <cell r="A2094">
            <v>94573</v>
          </cell>
          <cell r="B2094" t="str">
            <v>JANELA DE ALUMÍNIO DE CORRER COM 4 FOLHAS PARA VIDROS, COM VIDROS, BATENTE, ACABAMENTO COM ACETATO OU BRILHANTE E FERRAGENS. EXCLUSIVE ALIZAR E CONTRAMARCO. FORNECIMENTO E INSTALAÇÃO. AF_12/2019</v>
          </cell>
          <cell r="D2094">
            <v>94573</v>
          </cell>
          <cell r="E2094">
            <v>555.94000000000005</v>
          </cell>
        </row>
        <row r="2095">
          <cell r="A2095">
            <v>94580</v>
          </cell>
          <cell r="B2095" t="str">
            <v>JANELA DE ALUMÍNIO DE CORRER COM 6 FOLHAS (2 VENEZIANAS FIXAS, 2 VENEZIANAS DE CORRER E 2 PARA VIDRO), COM VIDROS, BATENTE, ACABAMENTO COM ACETATO OU BRILHANTE E FERRAGENS. EXCLUSIVE ALIZAR E CONTRAMARCO. FORNECIMENTO E INSTALAÇÃO. AF_12/2019</v>
          </cell>
          <cell r="D2095">
            <v>94580</v>
          </cell>
          <cell r="E2095">
            <v>770.5</v>
          </cell>
        </row>
        <row r="2096">
          <cell r="A2096">
            <v>94589</v>
          </cell>
          <cell r="B2096" t="str">
            <v>CONTRAMARCO DE ALUMÍNIO, FIXAÇÃO COM ARGAMASSA - FORNECIMENTO E INSTALAÇÃO. AF_12/2019</v>
          </cell>
          <cell r="D2096">
            <v>94589</v>
          </cell>
          <cell r="E2096">
            <v>21.46</v>
          </cell>
        </row>
        <row r="2097">
          <cell r="A2097">
            <v>94590</v>
          </cell>
          <cell r="B2097" t="str">
            <v>CONTRAMARCO DE ALUMÍNIO, FIXAÇÃO COM PARAFUSO - FORNECIMENTO E INSTALAÇÃO. AF_12/2019</v>
          </cell>
          <cell r="D2097">
            <v>94590</v>
          </cell>
          <cell r="E2097">
            <v>18.809999999999999</v>
          </cell>
        </row>
        <row r="2098">
          <cell r="A2098">
            <v>100674</v>
          </cell>
          <cell r="B2098" t="str">
            <v>JANELA FIXA DE ALUMÍNIO PARA VIDRO, COM VIDRO, BATENTE E FERRAGENS. EXCLUSIVE ACABAMENTO, ALIZAR E CONTRAMARCO. FORNECIMENTO E INSTALAÇÃO. AF_12/2019</v>
          </cell>
          <cell r="D2098">
            <v>100674</v>
          </cell>
          <cell r="E2098">
            <v>1033.76</v>
          </cell>
        </row>
        <row r="2099">
          <cell r="A2099">
            <v>101096</v>
          </cell>
          <cell r="B2099" t="str">
            <v>TUBULÃO A CÉU ABERTO, DIÂMETRO DO FUSTE DE 70CM, ESCAVAÇÃO MANUAL, SEM ALARGAMENTO DE BASE, CONCRETO FEITO EM OBRA E LANÇADO COM JERICA. AF_05/2020</v>
          </cell>
          <cell r="D2099">
            <v>101096</v>
          </cell>
          <cell r="E2099">
            <v>1060.0999999999999</v>
          </cell>
        </row>
        <row r="2100">
          <cell r="A2100">
            <v>101097</v>
          </cell>
          <cell r="B2100" t="str">
            <v>TUBULÃO A CÉU ABERTO, DIÂMETRO DO FUSTE DE 80CM, ESCAVAÇÃO MANUAL, SEM ALARGAMENTO DE BASE, CONCRETO FEITO EM OBRA E LANÇADO COM JERICA. AF_05/2020</v>
          </cell>
          <cell r="D2100">
            <v>101097</v>
          </cell>
          <cell r="E2100">
            <v>1015.27</v>
          </cell>
        </row>
        <row r="2101">
          <cell r="A2101">
            <v>101098</v>
          </cell>
          <cell r="B2101" t="str">
            <v>TUBULÃO A CÉU ABERTO, DIÂMETRO DO FUSTE DE 100CM, ESCAVAÇÃO MANUAL, SEM ALARGAMENTO DE BASE, CONCRETO FEITO EM OBRA E LANÇADO COM JERICA. AF_05/2020</v>
          </cell>
          <cell r="D2101">
            <v>101098</v>
          </cell>
          <cell r="E2101">
            <v>963.31</v>
          </cell>
        </row>
        <row r="2102">
          <cell r="A2102">
            <v>101099</v>
          </cell>
          <cell r="B2102" t="str">
            <v>TUBULÃO A CÉU ABERTO, DIÂMETRO DO FUSTE DE 120CM, ESCAVAÇÃO MANUAL, SEM ALARGAMENTO DE BASE, CONCRETO FEITO EM OBRA E LANÇADO COM JERICA. AF_05/2020</v>
          </cell>
          <cell r="D2102">
            <v>101099</v>
          </cell>
          <cell r="E2102">
            <v>887.43</v>
          </cell>
        </row>
        <row r="2103">
          <cell r="A2103">
            <v>101100</v>
          </cell>
          <cell r="B2103" t="str">
            <v>TUBULÃO A CÉU ABERTO, DIÂMETRO DO FUSTE DE 70CM, ESCAVAÇÃO MECÂNICA, SEM ALARGAMENTO DE BASE, CONCRETO FEITO EM OBRA E LANÇADO COM JERICA. AF_05/2020</v>
          </cell>
          <cell r="D2103">
            <v>101100</v>
          </cell>
          <cell r="E2103">
            <v>864.64</v>
          </cell>
        </row>
        <row r="2104">
          <cell r="A2104">
            <v>101101</v>
          </cell>
          <cell r="B2104" t="str">
            <v>TUBULÃO A CÉU ABERTO, DIÂMETRO DO FUSTE DE 80CM, ESCAVAÇÃO MECÂNICA, SEM ALARGAMENTO DE BASE, CONCRETO FEITO EM OBRA E LANÇADO COM JERICA. AF_05/2020</v>
          </cell>
          <cell r="D2104">
            <v>101101</v>
          </cell>
          <cell r="E2104">
            <v>847.56</v>
          </cell>
        </row>
        <row r="2105">
          <cell r="A2105">
            <v>101102</v>
          </cell>
          <cell r="B2105" t="str">
            <v>TUBULÃO A CÉU ABERTO, DIÂMETRO DO FUSTE DE 100CM, ESCAVAÇÃO MECÂNICA, SEM ALARGAMENTO DE BASE, CONCRETO FEITO EM OBRA E LANÇADO COM JERICA. AF_05/2020</v>
          </cell>
          <cell r="D2105">
            <v>101102</v>
          </cell>
          <cell r="E2105">
            <v>834.05</v>
          </cell>
        </row>
        <row r="2106">
          <cell r="A2106">
            <v>101103</v>
          </cell>
          <cell r="B2106" t="str">
            <v>TUBULÃO A CÉU ABERTO, DIÂMETRO DO FUSTE DE 120CM, ESCAVAÇÃO MECÂNICA, SEM ALARGAMENTO DE BASE, CONCRETO FEITO EM OBRA E LANÇADO COM JERICA. AF_05/2020</v>
          </cell>
          <cell r="D2106">
            <v>101103</v>
          </cell>
          <cell r="E2106">
            <v>783.12</v>
          </cell>
        </row>
        <row r="2107">
          <cell r="A2107">
            <v>101104</v>
          </cell>
          <cell r="B2107" t="str">
            <v>TUBULÃO A CÉU ABERTO, DIÂMETRO DO FUSTE DE 70CM, ESCAVAÇÃO MANUAL, SEM ALARGAMENTO DE BASE, CONCRETO USINADO E LANÇADO COM BOMBA OU DIRETAMENTE DO CAMINHÃO. AF_05/2020</v>
          </cell>
          <cell r="D2107">
            <v>101104</v>
          </cell>
          <cell r="E2107">
            <v>1250.6300000000001</v>
          </cell>
        </row>
        <row r="2108">
          <cell r="A2108">
            <v>101105</v>
          </cell>
          <cell r="B2108" t="str">
            <v>TUBULÃO A CÉU ABERTO, DIÂMETRO DO FUSTE DE 80CM, ESCAVAÇÃO MANUAL, SEM ALARGAMENTO DE BASE, CONCRETO USINADO E LANÇADO COM BOMBA OU DIRETAMENTE DO CAMINHÃO. AF_05/2020</v>
          </cell>
          <cell r="D2108">
            <v>101105</v>
          </cell>
          <cell r="E2108">
            <v>1202.82</v>
          </cell>
        </row>
        <row r="2109">
          <cell r="A2109">
            <v>101106</v>
          </cell>
          <cell r="B2109" t="str">
            <v>TUBULÃO A CÉU ABERTO, DIÂMETRO DO FUSTE DE 100CM, ESCAVAÇÃO MANUAL, SEM ALARGAMENTO DE BASE, CONCRETO USINADO E LANÇADO COM BOMBA OU DIRETAMENTE DO CAMINHÃO. AF_05/2020</v>
          </cell>
          <cell r="D2109">
            <v>101106</v>
          </cell>
          <cell r="E2109">
            <v>1146.74</v>
          </cell>
        </row>
        <row r="2110">
          <cell r="A2110">
            <v>101107</v>
          </cell>
          <cell r="B2110" t="str">
            <v>TUBULÃO A CÉU ABERTO, DIÂMETRO DO FUSTE DE 120CM, ESCAVAÇÃO MANUAL, SEM ALARGAMENTO DE BASE, CONCRETO USINADO E LANÇADO COM BOMBA OU DIRETAMENTE DO CAMINHÃO. AF_05/2020</v>
          </cell>
          <cell r="D2110">
            <v>101107</v>
          </cell>
          <cell r="E2110">
            <v>1064.9100000000001</v>
          </cell>
        </row>
        <row r="2111">
          <cell r="A2111">
            <v>101108</v>
          </cell>
          <cell r="B2111" t="str">
            <v>TUBULÃO A CÉU ABERTO, DIÂMETRO DO FUSTE DE 70CM, ESCAVAÇÃO MECÂNICA, SEM ALARGAMENTO DE BASE, CONCRETO USINADO E LANÇADO COM BOMBA OU DIRETAMENTE DO CAMINHÃO. AF_05/2020</v>
          </cell>
          <cell r="D2111">
            <v>101108</v>
          </cell>
          <cell r="E2111">
            <v>1051.2</v>
          </cell>
        </row>
        <row r="2112">
          <cell r="A2112">
            <v>101109</v>
          </cell>
          <cell r="B2112" t="str">
            <v>TUBULÃO A CÉU ABERTO, DIÂMETRO DO FUSTE DE 80CM, ESCAVAÇÃO MECÂNICA, SEM ALARGAMENTO DE BASE, CONCRETO USINADO E LANÇADO COM BOMBA OU DIRETAMENTE DO CAMINHÃO. AF_05/2020</v>
          </cell>
          <cell r="D2112">
            <v>101109</v>
          </cell>
          <cell r="E2112">
            <v>1031.3499999999999</v>
          </cell>
        </row>
        <row r="2113">
          <cell r="A2113">
            <v>101110</v>
          </cell>
          <cell r="B2113" t="str">
            <v>TUBULÃO A CÉU ABERTO, DIÂMETRO DO FUSTE DE 100CM, ESCAVAÇÃO MECÂNICA, SEM ALARGAMENTO DE BASE, CONCRETO USINADO E LANÇADO COM BOMBA OU DIRETAMENTE DO CAMINHÃO. AF_05/2020</v>
          </cell>
          <cell r="D2113">
            <v>101110</v>
          </cell>
          <cell r="E2113">
            <v>1014.17</v>
          </cell>
        </row>
        <row r="2114">
          <cell r="A2114">
            <v>101111</v>
          </cell>
          <cell r="B2114" t="str">
            <v>TUBULÃO A CÉU ABERTO, DIÂMETRO DO FUSTE DE 120CM, ESCAVAÇÃO MECÂNICA, SEM ALARGAMENTO DE BASE, CONCRETO USINADO E LANÇADO COM BOMBA OU DIRETAMENTE DO CAMINHÃO. AF_05/2020</v>
          </cell>
          <cell r="D2114">
            <v>101111</v>
          </cell>
          <cell r="E2114">
            <v>957.75</v>
          </cell>
        </row>
        <row r="2115">
          <cell r="A2115">
            <v>101112</v>
          </cell>
          <cell r="B2115" t="str">
            <v>ALARGAMENTO DE BASE DE TUBULÃO A CÉU ABERTO, ESCAVAÇÃO MANUAL, CONCRETO FEITO EM OBRA E LANÇADO COM JERICA. AF_05/2020</v>
          </cell>
          <cell r="D2115">
            <v>101112</v>
          </cell>
          <cell r="E2115">
            <v>749.88</v>
          </cell>
        </row>
        <row r="2116">
          <cell r="A2116">
            <v>101113</v>
          </cell>
          <cell r="B2116" t="str">
            <v>ALARGAMENTO DE BASE DE TUBULÃO A CÉU ABERTO, ESCAVAÇÃO MANUAL, CONCRETO USINADO E LANÇADO COM BOMBA OU DIRETAMENTE DO CAMINHÃO. AF_05/2020</v>
          </cell>
          <cell r="D2116">
            <v>101113</v>
          </cell>
          <cell r="E2116">
            <v>946.89</v>
          </cell>
        </row>
        <row r="2117">
          <cell r="A2117">
            <v>95601</v>
          </cell>
          <cell r="B2117" t="str">
            <v>ARRASAMENTO MECANICO DE ESTACA DE CONCRETO ARMADO, DIAMETROS DE ATÉ 40 CM. AF_05/2021</v>
          </cell>
          <cell r="D2117">
            <v>95601</v>
          </cell>
          <cell r="E2117">
            <v>11.12</v>
          </cell>
        </row>
        <row r="2118">
          <cell r="A2118">
            <v>95602</v>
          </cell>
          <cell r="B2118" t="str">
            <v>ARRASAMENTO MECANICO DE ESTACA DE CONCRETO ARMADO, DIAMETROS DE 41 CM A 60 CM. AF_05/2021</v>
          </cell>
          <cell r="D2118">
            <v>95602</v>
          </cell>
          <cell r="E2118">
            <v>17.79</v>
          </cell>
        </row>
        <row r="2119">
          <cell r="A2119">
            <v>95603</v>
          </cell>
          <cell r="B2119" t="str">
            <v>ARRASAMENTO MECANICO DE ESTACA DE CONCRETO ARMADO, DIAMETROS DE 61 CM A 80 CM. AF_05/2021</v>
          </cell>
          <cell r="D2119">
            <v>95603</v>
          </cell>
          <cell r="E2119">
            <v>30.37</v>
          </cell>
        </row>
        <row r="2120">
          <cell r="A2120">
            <v>95604</v>
          </cell>
          <cell r="B2120" t="str">
            <v>ARRASAMENTO MECANICO DE ESTACA DE CONCRETO ARMADO, DIAMETROS DE 81 CM A 100 CM. AF_05/2021</v>
          </cell>
          <cell r="D2120">
            <v>95604</v>
          </cell>
          <cell r="E2120">
            <v>47.12</v>
          </cell>
        </row>
        <row r="2121">
          <cell r="A2121">
            <v>95605</v>
          </cell>
          <cell r="B2121" t="str">
            <v>ARRASAMENTO MECANICO DE ESTACA DE CONCRETO ARMADO, DIAMETROS DE 101 CM A 150 CM. AF_05/2021</v>
          </cell>
          <cell r="D2121">
            <v>95605</v>
          </cell>
          <cell r="E2121">
            <v>86.55</v>
          </cell>
        </row>
        <row r="2122">
          <cell r="A2122">
            <v>95607</v>
          </cell>
          <cell r="B2122" t="str">
            <v>ARRASAMENTO DE ESTACA METÁLICA, PERFIL LAMINADO TIPO  I  FAMÍLIA 250. AF_05/2021</v>
          </cell>
          <cell r="D2122">
            <v>95607</v>
          </cell>
          <cell r="E2122">
            <v>12.42</v>
          </cell>
        </row>
        <row r="2123">
          <cell r="A2123">
            <v>95608</v>
          </cell>
          <cell r="B2123" t="str">
            <v>ARRASAMENTO MECÂNICO DE ESTACA METÁLICA, PERFIL LAMINADO TIPO  H - FAMÍLIA 250. AF_05/2021</v>
          </cell>
          <cell r="D2123">
            <v>95608</v>
          </cell>
          <cell r="E2123">
            <v>18.03</v>
          </cell>
        </row>
        <row r="2124">
          <cell r="A2124">
            <v>95609</v>
          </cell>
          <cell r="B2124" t="str">
            <v>ARRASAMENTO MECÂNICO DE ESTACA METÁLICA, PERFIL LAMINADO TIPO  H - FAMÍLIA 310. AF_05/2021</v>
          </cell>
          <cell r="D2124">
            <v>95609</v>
          </cell>
          <cell r="E2124">
            <v>22.87</v>
          </cell>
        </row>
        <row r="2125">
          <cell r="A2125">
            <v>100651</v>
          </cell>
          <cell r="B2125" t="str">
            <v>ESTACA HÉLICE CONTÍNUA, DIÂMETRO DE 30 CM, INCLUSO CONCRETO FCK=30MPA E ARMADURA MÍNIMA (EXCLUSIVE MOBILIZAÇÃO, DESMOBILIZAÇÃO E BOMBEAMENTO). AF_12/2019</v>
          </cell>
          <cell r="D2125">
            <v>100651</v>
          </cell>
          <cell r="E2125">
            <v>147.94</v>
          </cell>
        </row>
        <row r="2126">
          <cell r="A2126">
            <v>100652</v>
          </cell>
          <cell r="B2126" t="str">
            <v>ESTACA HÉLICE CONTÍNUA , DIÂMETRO DE 50 CM, INCLUSO CONCRETO FCK=30MPA E ARMADURA MÍNIMA (EXCLUSIVE MOBILIZAÇÃO, DESMOBILIZAÇÃO E BOMBEAMENTO). AF_12/2019</v>
          </cell>
          <cell r="D2126">
            <v>100652</v>
          </cell>
          <cell r="E2126">
            <v>290.88</v>
          </cell>
        </row>
        <row r="2127">
          <cell r="A2127">
            <v>100653</v>
          </cell>
          <cell r="B2127" t="str">
            <v>ESTACA HÉLICE CONTÍNUA, DIÂMETRO DE 70 CM, INCLUSO CONCRETO FCK=30MPA E ARMADURA MÍNIMA (EXCLUSIVE MOBILIZAÇÃO, DESMOBILIZAÇÃO E BOMBEAMENTO). AF_12/2019</v>
          </cell>
          <cell r="D2127">
            <v>100653</v>
          </cell>
          <cell r="E2127">
            <v>491.55</v>
          </cell>
        </row>
        <row r="2128">
          <cell r="A2128">
            <v>100654</v>
          </cell>
          <cell r="B2128" t="str">
            <v>ESTACA HÉLICE CONTÍNUA, DIÂMETRO DE 80 CM, INCLUSO CONCRETO FCK=30MPA E ARMADURA MÍNIMA (EXCLUSIVE MOBILIZAÇÃO, DESMOBILIZAÇÃO E BOMBEAMENTO). AF_12/2019.</v>
          </cell>
          <cell r="D2128">
            <v>100654</v>
          </cell>
          <cell r="E2128">
            <v>666.96</v>
          </cell>
        </row>
        <row r="2129">
          <cell r="A2129">
            <v>100655</v>
          </cell>
          <cell r="B2129" t="str">
            <v>ESTACA HÉLICE CONTÍNUA, DIÂMETRO DE 90 CM, INCLUSO CONCRETO FCK=30MPA E ARMADURA MÍNIMA (EXCLUSIVE MOBILIZAÇÃO, DESMOBILIZAÇÃO E BOMBEAMENTO). AF_12/2019.</v>
          </cell>
          <cell r="D2129">
            <v>100655</v>
          </cell>
          <cell r="E2129">
            <v>777.16</v>
          </cell>
        </row>
        <row r="2130">
          <cell r="A2130">
            <v>100656</v>
          </cell>
          <cell r="B2130" t="str">
            <v>ESTACA PRÉ-MOLDADA DE CONCRETO, SEÇÃO QUADRADA, CAPACIDADE DE 25 TONELADAS, INCLUSO EMENDA (EXCLUSIVE MOBILIZAÇÃO E DESMOBILIZAÇÃO). AF_12/2019</v>
          </cell>
          <cell r="D2130">
            <v>100656</v>
          </cell>
          <cell r="E2130">
            <v>100.82</v>
          </cell>
        </row>
        <row r="2131">
          <cell r="A2131">
            <v>100657</v>
          </cell>
          <cell r="B2131" t="str">
            <v>ESTACA PRÉ-MOLDADA DE CONCRETO SEÇÃO QUADRADA, CAPACIDADE DE 50 TONELADAS, INCLUSO EMENDA (EXCLUSIVE MOBILIZAÇÃO E DESMOBILIZAÇÃO). AF_12/2019</v>
          </cell>
          <cell r="D2131">
            <v>100657</v>
          </cell>
          <cell r="E2131">
            <v>131.05000000000001</v>
          </cell>
        </row>
        <row r="2132">
          <cell r="A2132">
            <v>100658</v>
          </cell>
          <cell r="B2132" t="str">
            <v>ESTACA PRÉ-MOLDADA DE CONCRETO CENTRIFUGADO, SEÇÃO CIRCULAR, CAPACIDADE DE 100 TONELADAS, INCLUSO EMENDA (EXCLUSIVE MOBILIZAÇÃO E DESMOBILIZAÇÃO). AF_12/2019</v>
          </cell>
          <cell r="D2132">
            <v>100658</v>
          </cell>
          <cell r="E2132">
            <v>306.94</v>
          </cell>
        </row>
        <row r="2133">
          <cell r="A2133">
            <v>100889</v>
          </cell>
          <cell r="B2133" t="str">
            <v>ESTACA METÁLICA PARA FUNDAÇÃO, UTILIZANDO PERFIL LAMINADO HP250X62 (EXCLUSIVE MOBILIZAÇÃO E DESMOBILIZAÇÃO). AF_01/2020</v>
          </cell>
          <cell r="D2133">
            <v>100889</v>
          </cell>
          <cell r="E2133">
            <v>16.170000000000002</v>
          </cell>
        </row>
        <row r="2134">
          <cell r="A2134">
            <v>100890</v>
          </cell>
          <cell r="B2134" t="str">
            <v>ESTACA METÁLICA PARA FUNDAÇÃO, UTILIZANDO PERFIL LAMINADO HP310X79 (EXCLUSIVE MOBILIZAÇÃO E DESMOBILIZAÇÃO). AF_01/2020</v>
          </cell>
          <cell r="D2134">
            <v>100890</v>
          </cell>
          <cell r="E2134">
            <v>16.04</v>
          </cell>
        </row>
        <row r="2135">
          <cell r="A2135">
            <v>100892</v>
          </cell>
          <cell r="B2135" t="str">
            <v>ESTACA METÁLICA PARA CONTENÇÃO, UTILIZANDO PERFIL LAMINADO W250X32,7 (EXCLUSIVE MOBILIZAÇÃO E DESMOBILIZAÇÃO). AF_01/2020</v>
          </cell>
          <cell r="D2135">
            <v>100892</v>
          </cell>
          <cell r="E2135">
            <v>15.21</v>
          </cell>
        </row>
        <row r="2136">
          <cell r="A2136">
            <v>100893</v>
          </cell>
          <cell r="B2136" t="str">
            <v>ESTACA METÁLICA PARA CONTENÇÃO, UTILIZANDO PERFIL LAMINADO W250X38,5 (EXCLUSIVE MOBILIZAÇÃO E DESMOBILIZAÇÃO). AF_01/2020</v>
          </cell>
          <cell r="D2136">
            <v>100893</v>
          </cell>
          <cell r="E2136">
            <v>15.07</v>
          </cell>
        </row>
        <row r="2137">
          <cell r="A2137">
            <v>100894</v>
          </cell>
          <cell r="B2137" t="str">
            <v>ESTACA METÁLICA PARA CONTENÇÃO, UTILIZANDO PERFIL LAMINADO W250X44,8 (EXCLUSIVE MOBILIZAÇÃO E DESMOBILIZAÇÃO). AF_01/2020</v>
          </cell>
          <cell r="D2137">
            <v>100894</v>
          </cell>
          <cell r="E2137">
            <v>14.98</v>
          </cell>
        </row>
        <row r="2138">
          <cell r="A2138">
            <v>100896</v>
          </cell>
          <cell r="B2138" t="str">
            <v>ESTACA ESCAVADA MECANICAMENTE, SEM FLUIDO ESTABILIZANTE, COM 25CM DE DIÂMETRO, CONCRETO LANÇADO POR CAMINHÃO BETONEIRA (EXCLUSIVE MOBILIZAÇÃO E DESMOBILIZAÇÃO). AF_01/2020</v>
          </cell>
          <cell r="D2138">
            <v>100896</v>
          </cell>
          <cell r="E2138">
            <v>64.28</v>
          </cell>
        </row>
        <row r="2139">
          <cell r="A2139">
            <v>100897</v>
          </cell>
          <cell r="B2139" t="str">
            <v>ESTACA ESCAVADA MECANICAMENTE, SEM FLUIDO ESTABILIZANTE, COM 40CM DE DIÂMETRO, CONCRETO LANÇADO POR CAMINHÃO BETONEIRA (EXCLUSIVE MOBILIZAÇÃO E DESMOBILIZAÇÃO). AF_01/2020</v>
          </cell>
          <cell r="D2139">
            <v>100897</v>
          </cell>
          <cell r="E2139">
            <v>130.16</v>
          </cell>
        </row>
        <row r="2140">
          <cell r="A2140">
            <v>100898</v>
          </cell>
          <cell r="B2140" t="str">
            <v>ESTACA ESCAVADA MECANICAMENTE, SEM FLUIDO ESTABILIZANTE, COM 60CM DE DIÂMETRO, CONCRETO LANÇADO POR CAMINHÃO BETONEIRA (EXCLUSIVE MOBILIZAÇÃO E DESMOBILIZAÇÃO). AF_01/2020</v>
          </cell>
          <cell r="D2140">
            <v>100898</v>
          </cell>
          <cell r="E2140">
            <v>257.95999999999998</v>
          </cell>
        </row>
        <row r="2141">
          <cell r="A2141">
            <v>100899</v>
          </cell>
          <cell r="B2141" t="str">
            <v>ESTACA ESCAVADA MECANICAMENTE, SEM FLUIDO ESTABILIZANTE, COM 25CM DE DIÂMETRO, CONCRETO LANÇADO MANUALMENTE (EXCLUSIVE MOBILIZAÇÃO E DESMOBILIZAÇÃO). AF_01/2020</v>
          </cell>
          <cell r="D2141">
            <v>100899</v>
          </cell>
          <cell r="E2141">
            <v>82.01</v>
          </cell>
        </row>
        <row r="2142">
          <cell r="A2142">
            <v>100900</v>
          </cell>
          <cell r="B2142" t="str">
            <v>ESTACA ESCAVADA MECANICAMENTE, SEM FLUIDO ESTABILIZANTE, COM 60CM DE DIÂMETRO, CONCRETO LANÇADO POR BOMBA LANÇA (EXCLUSIVE MOBILIZAÇÃO E DESMOBILIZAÇÃO). AF_01/2020</v>
          </cell>
          <cell r="D2142">
            <v>100900</v>
          </cell>
          <cell r="E2142">
            <v>296.20999999999998</v>
          </cell>
        </row>
        <row r="2143">
          <cell r="A2143">
            <v>101173</v>
          </cell>
          <cell r="B2143" t="str">
            <v>ESTACA BROCA DE CONCRETO, DIÂMETRO DE 20CM, ESCAVAÇÃO MANUAL COM TRADO CONCHA, COM ARMADURA DE ARRANQUE. AF_05/2020</v>
          </cell>
          <cell r="D2143">
            <v>101173</v>
          </cell>
          <cell r="E2143">
            <v>54.18</v>
          </cell>
        </row>
        <row r="2144">
          <cell r="A2144">
            <v>101174</v>
          </cell>
          <cell r="B2144" t="str">
            <v>ESTACA BROCA DE CONCRETO, DIÂMETRO DE 25CM, ESCAVAÇÃO MANUAL COM TRADO CONCHA, COM ARMADURA DE ARRANQUE. AF_05/2020</v>
          </cell>
          <cell r="D2144">
            <v>101174</v>
          </cell>
          <cell r="E2144">
            <v>73.5</v>
          </cell>
        </row>
        <row r="2145">
          <cell r="A2145">
            <v>101175</v>
          </cell>
          <cell r="B2145" t="str">
            <v>ESTACA BROCA DE CONCRETO, DIÂMETRO DE 30CM, ESCAVAÇÃO MANUAL COM TRADO CONCHA, COM ARMADURA DE ARRANQUE. AF_05/2020</v>
          </cell>
          <cell r="D2145">
            <v>101175</v>
          </cell>
          <cell r="E2145">
            <v>100.33</v>
          </cell>
        </row>
        <row r="2146">
          <cell r="A2146">
            <v>101176</v>
          </cell>
          <cell r="B2146" t="str">
            <v>ESTACA BROCA DE CONCRETO, DIÂMETRO DE 30CM, ESCAVAÇÃO MANUAL COM TRADO CONCHA, INTEIRAMENTE ARMADA. AF_05/2020</v>
          </cell>
          <cell r="D2146">
            <v>101176</v>
          </cell>
          <cell r="E2146">
            <v>130.66</v>
          </cell>
        </row>
        <row r="2147">
          <cell r="A2147">
            <v>102521</v>
          </cell>
          <cell r="B2147" t="str">
            <v>ARRASAMENTO MECÂNICO DE ESTACA BARRETE DE CONCRETO ARMADO, SEÇÃO DE 0,40 X 2,50 M. AF_05/2021</v>
          </cell>
          <cell r="D2147">
            <v>102521</v>
          </cell>
          <cell r="E2147">
            <v>71.39</v>
          </cell>
        </row>
        <row r="2148">
          <cell r="A2148">
            <v>102522</v>
          </cell>
          <cell r="B2148" t="str">
            <v>ARRASAMENTO MECÂNICO DE ESTACA BARRETE DE CONCRETO ARMADO, SEÇÃO DE 0,60 X 2,50 M. AF_05/2021</v>
          </cell>
          <cell r="D2148">
            <v>102522</v>
          </cell>
          <cell r="E2148">
            <v>104.74</v>
          </cell>
        </row>
        <row r="2149">
          <cell r="A2149">
            <v>102523</v>
          </cell>
          <cell r="B2149" t="str">
            <v>ARRASAMENTO MECÂNICO DE ESTACA BARRETE DE CONCRETO ARMADO, SEÇÃO DE 0,80 X 2,50 M. AF_05/2021</v>
          </cell>
          <cell r="D2149">
            <v>102523</v>
          </cell>
          <cell r="E2149">
            <v>138.08000000000001</v>
          </cell>
        </row>
        <row r="2150">
          <cell r="A2150">
            <v>95240</v>
          </cell>
          <cell r="B2150" t="str">
            <v>LASTRO DE CONCRETO MAGRO, APLICADO EM PISOS, LAJES SOBRE SOLO OU RADIERS, ESPESSURA DE 3 CM. AF_07/2016</v>
          </cell>
          <cell r="D2150">
            <v>95240</v>
          </cell>
          <cell r="E2150">
            <v>15.45</v>
          </cell>
        </row>
        <row r="2151">
          <cell r="A2151">
            <v>95241</v>
          </cell>
          <cell r="B2151" t="str">
            <v>LASTRO DE CONCRETO MAGRO, APLICADO EM PISOS, LAJES SOBRE SOLO OU RADIERS, ESPESSURA DE 5 CM. AF_07/2016</v>
          </cell>
          <cell r="D2151">
            <v>95241</v>
          </cell>
          <cell r="E2151">
            <v>25.76</v>
          </cell>
        </row>
        <row r="2152">
          <cell r="A2152">
            <v>96616</v>
          </cell>
          <cell r="B2152" t="str">
            <v>LASTRO DE CONCRETO MAGRO, APLICADO EM BLOCOS DE COROAMENTO OU SAPATAS. AF_08/2017</v>
          </cell>
          <cell r="D2152">
            <v>96616</v>
          </cell>
          <cell r="E2152">
            <v>534.27</v>
          </cell>
        </row>
        <row r="2153">
          <cell r="A2153">
            <v>96617</v>
          </cell>
          <cell r="B2153" t="str">
            <v>LASTRO DE CONCRETO MAGRO, APLICADO EM BLOCOS DE COROAMENTO OU SAPATAS, ESPESSURA DE 3 CM. AF_08/2017</v>
          </cell>
          <cell r="D2153">
            <v>96617</v>
          </cell>
          <cell r="E2153">
            <v>16.02</v>
          </cell>
        </row>
        <row r="2154">
          <cell r="A2154">
            <v>96619</v>
          </cell>
          <cell r="B2154" t="str">
            <v>LASTRO DE CONCRETO MAGRO, APLICADO EM BLOCOS DE COROAMENTO OU SAPATAS, ESPESSURA DE 5 CM. AF_08/2017</v>
          </cell>
          <cell r="D2154">
            <v>96619</v>
          </cell>
          <cell r="E2154">
            <v>26.7</v>
          </cell>
        </row>
        <row r="2155">
          <cell r="A2155">
            <v>96620</v>
          </cell>
          <cell r="B2155" t="str">
            <v>LASTRO DE CONCRETO MAGRO, APLICADO EM PISOS, LAJES SOBRE SOLO OU RADIERS. AF_08/2017</v>
          </cell>
          <cell r="D2155">
            <v>96620</v>
          </cell>
          <cell r="E2155">
            <v>515.41</v>
          </cell>
        </row>
        <row r="2156">
          <cell r="A2156">
            <v>96621</v>
          </cell>
          <cell r="B2156" t="str">
            <v>LASTRO COM MATERIAL GRANULAR, APLICAÇÃO EM BLOCOS DE COROAMENTO, ESPESSURA DE *5 CM*. AF_08/2017</v>
          </cell>
          <cell r="D2156">
            <v>96621</v>
          </cell>
          <cell r="E2156">
            <v>182.51</v>
          </cell>
        </row>
        <row r="2157">
          <cell r="A2157">
            <v>96622</v>
          </cell>
          <cell r="B2157" t="str">
            <v>LASTRO COM MATERIAL GRANULAR, APLICADO EM PISOS OU LAJES SOBRE SOLO, ESPESSURA DE *5 CM*. AF_08/2017</v>
          </cell>
          <cell r="D2157">
            <v>96622</v>
          </cell>
          <cell r="E2157">
            <v>126.86</v>
          </cell>
        </row>
        <row r="2158">
          <cell r="A2158">
            <v>96623</v>
          </cell>
          <cell r="B2158" t="str">
            <v>LASTRO COM MATERIAL GRANULAR, APLICADO EM BLOCOS DE COROAMENTO, ESPESSURA DE *10 CM*. AF_08/2017</v>
          </cell>
          <cell r="D2158">
            <v>96623</v>
          </cell>
          <cell r="E2158">
            <v>169.6</v>
          </cell>
        </row>
        <row r="2159">
          <cell r="A2159">
            <v>96624</v>
          </cell>
          <cell r="B2159" t="str">
            <v>LASTRO COM MATERIAL GRANULAR (PEDRA BRITADA N.2), APLICADO EM PISOS OU LAJES SOBRE SOLO, ESPESSURA DE *10 CM*. AF_08/2017</v>
          </cell>
          <cell r="D2159">
            <v>96624</v>
          </cell>
          <cell r="E2159">
            <v>122.3</v>
          </cell>
        </row>
        <row r="2160">
          <cell r="A2160">
            <v>97082</v>
          </cell>
          <cell r="B2160" t="str">
            <v>ESCAVAÇÃO MANUAL DE VIGA DE BORDA PARA RADIER. AF_09/2021</v>
          </cell>
          <cell r="D2160">
            <v>97082</v>
          </cell>
          <cell r="E2160">
            <v>46.52</v>
          </cell>
        </row>
        <row r="2161">
          <cell r="A2161">
            <v>97083</v>
          </cell>
          <cell r="B2161" t="str">
            <v>COMPACTAÇÃO MECÂNICA DE SOLO PARA EXECUÇÃO DE RADIER, PISO DE CONCRETO OU LAJE SOBRE SOLO, COM COMPACTADOR DE SOLOS A PERCUSSÃO. AF_09/2021</v>
          </cell>
          <cell r="D2161">
            <v>97083</v>
          </cell>
          <cell r="E2161">
            <v>2.5299999999999998</v>
          </cell>
        </row>
        <row r="2162">
          <cell r="A2162">
            <v>97084</v>
          </cell>
          <cell r="B2162" t="str">
            <v>COMPACTAÇÃO MECÂNICA DE SOLO PARA EXECUÇÃO DE RADIER, PISO DE CONCRETO OU LAJE SOBRE SOLO, COM COMPACTADOR DE SOLOS TIPO PLACA VIBRATÓRIA. AF_09/2021</v>
          </cell>
          <cell r="D2162">
            <v>97084</v>
          </cell>
          <cell r="E2162">
            <v>0.52</v>
          </cell>
        </row>
        <row r="2163">
          <cell r="A2163">
            <v>97086</v>
          </cell>
          <cell r="B2163" t="str">
            <v>FABRICAÇÃO, MONTAGEM E DESMONTAGEM DE FORMA PARA RADIER, PISO DE CONCRETO OU LAJE SOBRE SOLO, EM MADEIRA SERRADA, 4 UTILIZAÇÕES. AF_09/2021</v>
          </cell>
          <cell r="D2163">
            <v>97086</v>
          </cell>
          <cell r="E2163">
            <v>99.85</v>
          </cell>
        </row>
        <row r="2164">
          <cell r="A2164">
            <v>97087</v>
          </cell>
          <cell r="B2164" t="str">
            <v>CAMADA SEPARADORA PARA EXECUÇÃO DE RADIER, PISO DE CONCRETO OU LAJE SOBRE SOLO, EM LONA PLÁSTICA. AF_09/2021</v>
          </cell>
          <cell r="D2164">
            <v>97087</v>
          </cell>
          <cell r="E2164">
            <v>1.77</v>
          </cell>
        </row>
        <row r="2165">
          <cell r="A2165">
            <v>97088</v>
          </cell>
          <cell r="B2165" t="str">
            <v>ARMAÇÃO PARA EXECUÇÃO DE RADIER, PISO DE CONCRETO OU LAJE SOBRE SOLO, COM USO DE TELA Q-92. AF_09/2021</v>
          </cell>
          <cell r="D2165">
            <v>97088</v>
          </cell>
          <cell r="E2165">
            <v>25.28</v>
          </cell>
        </row>
        <row r="2166">
          <cell r="A2166">
            <v>97089</v>
          </cell>
          <cell r="B2166" t="str">
            <v>ARMAÇÃO PARA EXECUÇÃO DE RADIER, PISO DE CONCRETO OU LAJE SOBRE SOLO, COM USO DE TELA Q-113. AF_09/2021</v>
          </cell>
          <cell r="D2166">
            <v>97089</v>
          </cell>
          <cell r="E2166">
            <v>23.13</v>
          </cell>
        </row>
        <row r="2167">
          <cell r="A2167">
            <v>97090</v>
          </cell>
          <cell r="B2167" t="str">
            <v>ARMAÇÃO PARA EXECUÇÃO DE RADIER, PISO DE CONCRETO OU LAJE SOBRE SOLO, COM USO DE TELA Q-138. AF_09/2021</v>
          </cell>
          <cell r="D2167">
            <v>97090</v>
          </cell>
          <cell r="E2167">
            <v>22.8</v>
          </cell>
        </row>
        <row r="2168">
          <cell r="A2168">
            <v>97091</v>
          </cell>
          <cell r="B2168" t="str">
            <v>ARMAÇÃO PARA EXECUÇÃO DE RADIER, PISO DE CONCRETO OU LAJE SOBRE SOLO, COM USO DE TELA Q-159. AF_09/2021</v>
          </cell>
          <cell r="D2168">
            <v>97091</v>
          </cell>
          <cell r="E2168">
            <v>22.14</v>
          </cell>
        </row>
        <row r="2169">
          <cell r="A2169">
            <v>97092</v>
          </cell>
          <cell r="B2169" t="str">
            <v>ARMAÇÃO PARA EXECUÇÃO DE RADIER, PISO DE CONCRETO OU LAJE SOBRE SOLO, COM USO DE TELA Q-196. AF_09/2021</v>
          </cell>
          <cell r="D2169">
            <v>97092</v>
          </cell>
          <cell r="E2169">
            <v>21.49</v>
          </cell>
        </row>
        <row r="2170">
          <cell r="A2170">
            <v>97093</v>
          </cell>
          <cell r="B2170" t="str">
            <v>ARMAÇÃO PARA EXECUÇÃO DE RADIER, PISO DE CONCRETO OU LAJE SOBRE SOLO, COM USO DE TELA Q-283. AF_09/2021</v>
          </cell>
          <cell r="D2170">
            <v>97093</v>
          </cell>
          <cell r="E2170">
            <v>20.239999999999998</v>
          </cell>
        </row>
        <row r="2171">
          <cell r="A2171">
            <v>97096</v>
          </cell>
          <cell r="B2171" t="str">
            <v>CONCRETAGEM DE RADIER, PISO DE CONCRETO OU LAJE SOBRE SOLO, FCK 30 MPA - LANÇAMENTO, ADENSAMENTO E ACABAMENTO. AF_09/2021</v>
          </cell>
          <cell r="D2171">
            <v>97096</v>
          </cell>
          <cell r="E2171">
            <v>711.61</v>
          </cell>
        </row>
        <row r="2172">
          <cell r="A2172">
            <v>97097</v>
          </cell>
          <cell r="B2172" t="str">
            <v>ACABAMENTO POLIDO PARA PISO DE CONCRETO ARMADO OU LAJE SOBRE SOLO DE ALTA RESISTÊNCIA. AF_09/2021</v>
          </cell>
          <cell r="D2172">
            <v>97097</v>
          </cell>
          <cell r="E2172">
            <v>28.7</v>
          </cell>
        </row>
        <row r="2173">
          <cell r="A2173">
            <v>97101</v>
          </cell>
          <cell r="B2173" t="str">
            <v>EXECUÇÃO DE RADIER, ESPESSURA DE 10 CM, FCK = 30 MPA, COM USO DE FORMAS EM MADEIRA SERRADA. AF_09/2021</v>
          </cell>
          <cell r="D2173">
            <v>97101</v>
          </cell>
          <cell r="E2173">
            <v>205.87</v>
          </cell>
        </row>
        <row r="2174">
          <cell r="A2174">
            <v>97102</v>
          </cell>
          <cell r="B2174" t="str">
            <v>EXECUÇÃO DE RADIER, ESPESSURA DE 15 CM, FCK = 30 MPA, COM USO DE FORMAS EM MADEIRA SERRADA. AF_09/2021</v>
          </cell>
          <cell r="D2174">
            <v>97102</v>
          </cell>
          <cell r="E2174">
            <v>260.51</v>
          </cell>
        </row>
        <row r="2175">
          <cell r="A2175">
            <v>97103</v>
          </cell>
          <cell r="B2175" t="str">
            <v>EXECUÇÃO DE RADIER, ESPESSURA DE 20 CM, FCK = 30 MPA, COM USO DE FORMAS EM MADEIRA SERRADA. AF_09/2021</v>
          </cell>
          <cell r="D2175">
            <v>97103</v>
          </cell>
          <cell r="E2175">
            <v>309.35000000000002</v>
          </cell>
        </row>
        <row r="2176">
          <cell r="A2176">
            <v>100322</v>
          </cell>
          <cell r="B2176" t="str">
            <v>LASTRO COM MATERIAL GRANULAR (PEDRA BRITADA N.3), APLICADO EM PISOS OU LAJES SOBRE SOLO, ESPESSURA DE *10 CM*. AF_07/2019</v>
          </cell>
          <cell r="D2176">
            <v>100322</v>
          </cell>
          <cell r="E2176">
            <v>116.51</v>
          </cell>
        </row>
        <row r="2177">
          <cell r="A2177">
            <v>100323</v>
          </cell>
          <cell r="B2177" t="str">
            <v>LASTRO COM MATERIAL GRANULAR (AREIA MÉDIA), APLICADO EM PISOS OU LAJES SOBRE SOLO, ESPESSURA DE *10 CM*. AF_07/2019</v>
          </cell>
          <cell r="D2177">
            <v>100323</v>
          </cell>
          <cell r="E2177">
            <v>133.13999999999999</v>
          </cell>
        </row>
        <row r="2178">
          <cell r="A2178">
            <v>100324</v>
          </cell>
          <cell r="B2178" t="str">
            <v>LASTRO COM MATERIAL GRANULAR (PEDRA BRITADA N.1 E PEDRA BRITADA N.2), APLICADO EM PISOS OU LAJES SOBRE SOLO, ESPESSURA DE *10 CM*. AF_07/2019</v>
          </cell>
          <cell r="D2178">
            <v>100324</v>
          </cell>
          <cell r="E2178">
            <v>122.04</v>
          </cell>
        </row>
        <row r="2179">
          <cell r="A2179">
            <v>103072</v>
          </cell>
          <cell r="B2179" t="str">
            <v>EXECUÇÃO DE RADIER, ESPESSURA DE 25 CM, FCK = 30 MPA, COM USO DE FORMAS EM MADEIRA SERRADA. AF_09/2021</v>
          </cell>
          <cell r="D2179">
            <v>103072</v>
          </cell>
          <cell r="E2179">
            <v>369</v>
          </cell>
        </row>
        <row r="2180">
          <cell r="A2180">
            <v>103073</v>
          </cell>
          <cell r="B2180" t="str">
            <v>EXECUÇÃO DE RADIER, ESPESSURA DE 30 CM, FCK = 30 MPA, COM USO DE FORMAS EM MADEIRA SERRADA. AF_09/2021</v>
          </cell>
          <cell r="D2180">
            <v>103073</v>
          </cell>
          <cell r="E2180">
            <v>454.27</v>
          </cell>
        </row>
        <row r="2181">
          <cell r="A2181">
            <v>103074</v>
          </cell>
          <cell r="B2181" t="str">
            <v>EXECUÇÃO DE PISO DE CONCRETO, SEM ACABAMENTO SUPERFICIAL, ESPESSURA DE 15 CM, FCK = 30 MPA, COM USO DE FORMAS EM MADEIRA SERRADA. AF_09/2021</v>
          </cell>
          <cell r="D2181">
            <v>103074</v>
          </cell>
          <cell r="E2181">
            <v>200.08</v>
          </cell>
        </row>
        <row r="2182">
          <cell r="A2182">
            <v>103075</v>
          </cell>
          <cell r="B2182" t="str">
            <v>EXECUÇÃO DE PISO DE CONCRETO, COM ACABAMENTO SUPERFICIAL, ESPESSURA DE 15 CM, FCK = 30 MPA, COM USO DE FORMAS EM MADEIRA SERRADA. AF_09/2021</v>
          </cell>
          <cell r="D2182">
            <v>103075</v>
          </cell>
          <cell r="E2182">
            <v>228.78</v>
          </cell>
        </row>
        <row r="2183">
          <cell r="A2183">
            <v>103076</v>
          </cell>
          <cell r="B2183" t="str">
            <v>EXECUÇÃO DE LAJE SOBRE SOLO, ESPESSURA DE 10 CM, FCK = 30 MPA, COM USO DE FORMAS EM MADEIRA SERRADA. AF_09/2021</v>
          </cell>
          <cell r="D2183">
            <v>103076</v>
          </cell>
          <cell r="E2183">
            <v>178.93</v>
          </cell>
        </row>
        <row r="2184">
          <cell r="A2184">
            <v>103077</v>
          </cell>
          <cell r="B2184" t="str">
            <v>EXECUÇÃO DE LAJE SOBRE SOLO, ESPESSURA DE 15 CM, FCK = 30 MPA, COM USO DE FORMAS EM MADEIRA SERRADA. AF_09/2021</v>
          </cell>
          <cell r="D2184">
            <v>103077</v>
          </cell>
          <cell r="E2184">
            <v>233.57</v>
          </cell>
        </row>
        <row r="2185">
          <cell r="A2185">
            <v>103078</v>
          </cell>
          <cell r="B2185" t="str">
            <v>EXECUÇÃO DE LAJE SOBRE SOLO, ESPESSURA DE 20 CM, FCK = 30 MPA, COM USO DE FORMAS EM MADEIRA SERRADA. AF_09/2021</v>
          </cell>
          <cell r="D2185">
            <v>103078</v>
          </cell>
          <cell r="E2185">
            <v>282.41000000000003</v>
          </cell>
        </row>
        <row r="2186">
          <cell r="A2186">
            <v>103079</v>
          </cell>
          <cell r="B2186" t="str">
            <v>EXECUÇÃO DE LAJE SOBRE SOLO, ESPESSURA DE 25 CM, FCK = 30 MPA, COM USO DE FORMAS EM MADEIRA SERRADA. AF_09/2021</v>
          </cell>
          <cell r="D2186">
            <v>103079</v>
          </cell>
          <cell r="E2186">
            <v>342.06</v>
          </cell>
        </row>
        <row r="2187">
          <cell r="A2187">
            <v>103080</v>
          </cell>
          <cell r="B2187" t="str">
            <v>EXECUÇÃO DE LAJE SOBRE SOLO, ESPESSURA DE 30 CM, FCK = 30 MPA, COM USO DE FORMAS EM MADEIRA SERRADA. AF_09/2021</v>
          </cell>
          <cell r="D2187">
            <v>103080</v>
          </cell>
          <cell r="E2187">
            <v>427.33</v>
          </cell>
        </row>
        <row r="2188">
          <cell r="A2188">
            <v>92263</v>
          </cell>
          <cell r="B2188" t="str">
            <v>FABRICAÇÃO DE FÔRMA PARA PILARES E ESTRUTURAS SIMILARES, EM CHAPA DE MADEIRA COMPENSADA RESINADA, E = 17 MM. AF_09/2020</v>
          </cell>
          <cell r="D2188">
            <v>92263</v>
          </cell>
          <cell r="E2188">
            <v>174.2</v>
          </cell>
        </row>
        <row r="2189">
          <cell r="A2189">
            <v>92264</v>
          </cell>
          <cell r="B2189" t="str">
            <v>FABRICAÇÃO DE FÔRMA PARA PILARES E ESTRUTURAS SIMILARES, EM CHAPA DE MADEIRA COMPENSADA PLASTIFICADA, E = 18 MM. AF_09/2020</v>
          </cell>
          <cell r="D2189">
            <v>92264</v>
          </cell>
          <cell r="E2189">
            <v>234.36</v>
          </cell>
        </row>
        <row r="2190">
          <cell r="A2190">
            <v>92265</v>
          </cell>
          <cell r="B2190" t="str">
            <v>FABRICAÇÃO DE FÔRMA PARA VIGAS, EM CHAPA DE MADEIRA COMPENSADA RESINADA, E = 17 MM. AF_09/2020</v>
          </cell>
          <cell r="D2190">
            <v>92265</v>
          </cell>
          <cell r="E2190">
            <v>127.5</v>
          </cell>
        </row>
        <row r="2191">
          <cell r="A2191">
            <v>92266</v>
          </cell>
          <cell r="B2191" t="str">
            <v>FABRICAÇÃO DE FÔRMA PARA VIGAS, EM CHAPA DE MADEIRA COMPENSADA PLASTIFICADA, E = 18 MM. AF_09/2020</v>
          </cell>
          <cell r="D2191">
            <v>92266</v>
          </cell>
          <cell r="E2191">
            <v>179.11</v>
          </cell>
        </row>
        <row r="2192">
          <cell r="A2192">
            <v>92267</v>
          </cell>
          <cell r="B2192" t="str">
            <v>FABRICAÇÃO DE FÔRMA PARA LAJES, EM CHAPA DE MADEIRA COMPENSADA RESINADA, E = 17 MM. AF_09/2020</v>
          </cell>
          <cell r="D2192">
            <v>92267</v>
          </cell>
          <cell r="E2192">
            <v>68.75</v>
          </cell>
        </row>
        <row r="2193">
          <cell r="A2193">
            <v>92268</v>
          </cell>
          <cell r="B2193" t="str">
            <v>FABRICAÇÃO DE FÔRMA PARA LAJES, EM CHAPA DE MADEIRA COMPENSADA PLASTIFICADA, E = 18 MM. AF_09/2020</v>
          </cell>
          <cell r="D2193">
            <v>92268</v>
          </cell>
          <cell r="E2193">
            <v>116.03</v>
          </cell>
        </row>
        <row r="2194">
          <cell r="A2194">
            <v>92269</v>
          </cell>
          <cell r="B2194" t="str">
            <v>FABRICAÇÃO DE FÔRMA PARA PILARES E ESTRUTURAS SIMILARES, EM MADEIRA SERRADA, E=25 MM. AF_09/2020</v>
          </cell>
          <cell r="D2194">
            <v>92269</v>
          </cell>
          <cell r="E2194">
            <v>185.82</v>
          </cell>
        </row>
        <row r="2195">
          <cell r="A2195">
            <v>92270</v>
          </cell>
          <cell r="B2195" t="str">
            <v>FABRICAÇÃO DE FÔRMA PARA VIGAS, COM MADEIRA SERRADA, E = 25 MM. AF_09/2020</v>
          </cell>
          <cell r="D2195">
            <v>92270</v>
          </cell>
          <cell r="E2195">
            <v>142.61000000000001</v>
          </cell>
        </row>
        <row r="2196">
          <cell r="A2196">
            <v>92271</v>
          </cell>
          <cell r="B2196" t="str">
            <v>FABRICAÇÃO DE FÔRMA PARA LAJES, EM MADEIRA SERRADA, E=25 MM. AF_09/2020</v>
          </cell>
          <cell r="D2196">
            <v>92271</v>
          </cell>
          <cell r="E2196">
            <v>89.72</v>
          </cell>
        </row>
        <row r="2197">
          <cell r="A2197">
            <v>92272</v>
          </cell>
          <cell r="B2197" t="str">
            <v>FABRICAÇÃO DE ESCORAS DE VIGA DO TIPO GARFO, EM MADEIRA. AF_09/2020</v>
          </cell>
          <cell r="D2197">
            <v>92272</v>
          </cell>
          <cell r="E2197">
            <v>40.270000000000003</v>
          </cell>
        </row>
        <row r="2198">
          <cell r="A2198">
            <v>92273</v>
          </cell>
          <cell r="B2198" t="str">
            <v>FABRICAÇÃO DE ESCORAS DO TIPO PONTALETE, EM MADEIRA, PARA PÉ-DIREITO SIMPLES. AF_09/2020</v>
          </cell>
          <cell r="D2198">
            <v>92273</v>
          </cell>
          <cell r="E2198">
            <v>15.1</v>
          </cell>
        </row>
        <row r="2199">
          <cell r="A2199">
            <v>92409</v>
          </cell>
          <cell r="B2199" t="str">
            <v>MONTAGEM E DESMONTAGEM DE FÔRMA DE PILARES RETANGULARES E ESTRUTURAS SIMILARES, PÉ-DIREITO SIMPLES, EM MADEIRA SERRADA, 1 UTILIZAÇÃO. AF_09/2020</v>
          </cell>
          <cell r="D2199">
            <v>92409</v>
          </cell>
          <cell r="E2199">
            <v>259.39999999999998</v>
          </cell>
        </row>
        <row r="2200">
          <cell r="A2200">
            <v>92411</v>
          </cell>
          <cell r="B2200" t="str">
            <v>MONTAGEM E DESMONTAGEM DE FÔRMA DE PILARES RETANGULARES E ESTRUTURAS SIMILARES, PÉ-DIREITO SIMPLES, EM MADEIRA SERRADA, 2 UTILIZAÇÕES. AF_09/2020</v>
          </cell>
          <cell r="D2200">
            <v>92411</v>
          </cell>
          <cell r="E2200">
            <v>160.24</v>
          </cell>
        </row>
        <row r="2201">
          <cell r="A2201">
            <v>92413</v>
          </cell>
          <cell r="B2201" t="str">
            <v>MONTAGEM E DESMONTAGEM DE FÔRMA DE PILARES RETANGULARES E ESTRUTURAS SIMILARES, PÉ-DIREITO SIMPLES, EM MADEIRA SERRADA, 4 UTILIZAÇÕES. AF_09/2020</v>
          </cell>
          <cell r="D2201">
            <v>92413</v>
          </cell>
          <cell r="E2201">
            <v>98.8</v>
          </cell>
        </row>
        <row r="2202">
          <cell r="A2202">
            <v>92415</v>
          </cell>
          <cell r="B2202" t="str">
            <v>MONTAGEM E DESMONTAGEM DE FÔRMA DE PILARES RETANGULARES E ESTRUTURAS SIMILARES, PÉ-DIREITO SIMPLES, EM CHAPA DE MADEIRA COMPENSADA RESINADA, 2 UTILIZAÇÕES. AF_09/2020</v>
          </cell>
          <cell r="D2202">
            <v>92415</v>
          </cell>
          <cell r="E2202">
            <v>134.19999999999999</v>
          </cell>
        </row>
        <row r="2203">
          <cell r="A2203">
            <v>92417</v>
          </cell>
          <cell r="B2203" t="str">
            <v>MONTAGEM E DESMONTAGEM DE FÔRMA DE PILARES RETANGULARES E ESTRUTURAS SIMILARES, PÉ-DIREITO DUPLO, EM CHAPA DE MADEIRA COMPENSADA RESINADA, 2 UTILIZAÇÕES. AF_09/2020</v>
          </cell>
          <cell r="D2203">
            <v>92417</v>
          </cell>
          <cell r="E2203">
            <v>150.80000000000001</v>
          </cell>
        </row>
        <row r="2204">
          <cell r="A2204">
            <v>92419</v>
          </cell>
          <cell r="B2204" t="str">
            <v>MONTAGEM E DESMONTAGEM DE FÔRMA DE PILARES RETANGULARES E ESTRUTURAS SIMILARES, PÉ-DIREITO SIMPLES, EM CHAPA DE MADEIRA COMPENSADA RESINADA, 4 UTILIZAÇÕES. AF_09/2020</v>
          </cell>
          <cell r="D2204">
            <v>92419</v>
          </cell>
          <cell r="E2204">
            <v>82.65</v>
          </cell>
        </row>
        <row r="2205">
          <cell r="A2205">
            <v>92421</v>
          </cell>
          <cell r="B2205" t="str">
            <v>MONTAGEM E DESMONTAGEM DE FÔRMA DE PILARES RETANGULARES E ESTRUTURAS SIMILARES, PÉ-DIREITO DUPLO, EM CHAPA DE MADEIRA COMPENSADA RESINADA, 4 UTILIZAÇÕES. AF_09/2020</v>
          </cell>
          <cell r="D2205">
            <v>92421</v>
          </cell>
          <cell r="E2205">
            <v>95.38</v>
          </cell>
        </row>
        <row r="2206">
          <cell r="A2206">
            <v>92423</v>
          </cell>
          <cell r="B2206" t="str">
            <v>MONTAGEM E DESMONTAGEM DE FÔRMA DE PILARES RETANGULARES E ESTRUTURAS SIMILARES, PÉ-DIREITO SIMPLES, EM CHAPA DE MADEIRA COMPENSADA RESINADA, 6 UTILIZAÇÕES. AF_09/2020</v>
          </cell>
          <cell r="D2206">
            <v>92423</v>
          </cell>
          <cell r="E2206">
            <v>66.98</v>
          </cell>
        </row>
        <row r="2207">
          <cell r="A2207">
            <v>92425</v>
          </cell>
          <cell r="B2207" t="str">
            <v>MONTAGEM E DESMONTAGEM DE FÔRMA DE PILARES RETANGULARES E ESTRUTURAS SIMILARES, PÉ-DIREITO DUPLO, EM CHAPA DE MADEIRA COMPENSADA RESINADA, 6 UTILIZAÇÕES. AF_09/2020</v>
          </cell>
          <cell r="D2207">
            <v>92425</v>
          </cell>
          <cell r="E2207">
            <v>78.05</v>
          </cell>
        </row>
        <row r="2208">
          <cell r="A2208">
            <v>92427</v>
          </cell>
          <cell r="B2208" t="str">
            <v>MONTAGEM E DESMONTAGEM DE FÔRMA DE PILARES RETANGULARES E ESTRUTURAS SIMILARES, PÉ-DIREITO SIMPLES, EM CHAPA DE MADEIRA COMPENSADA RESINADA, 8 UTILIZAÇÕES. AF_09/2020</v>
          </cell>
          <cell r="D2208">
            <v>92427</v>
          </cell>
          <cell r="E2208">
            <v>59.05</v>
          </cell>
        </row>
        <row r="2209">
          <cell r="A2209">
            <v>92429</v>
          </cell>
          <cell r="B2209" t="str">
            <v>MONTAGEM E DESMONTAGEM DE FÔRMA DE PILARES RETANGULARES E ESTRUTURAS SIMILARES, PÉ-DIREITO DUPLO, EM CHAPA DE MADEIRA COMPENSADA RESINADA, 8 UTILIZAÇÕES. AF_09/2020</v>
          </cell>
          <cell r="D2209">
            <v>92429</v>
          </cell>
          <cell r="E2209">
            <v>69.319999999999993</v>
          </cell>
        </row>
        <row r="2210">
          <cell r="A2210">
            <v>92431</v>
          </cell>
          <cell r="B2210" t="str">
            <v>MONTAGEM E DESMONTAGEM DE FÔRMA DE PILARES RETANGULARES E ESTRUTURAS SIMILARES, PÉ-DIREITO SIMPLES, EM CHAPA DE MADEIRA COMPENSADA PLASTIFICADA, 10 UTILIZAÇÕES. AF_09/2020</v>
          </cell>
          <cell r="D2210">
            <v>92431</v>
          </cell>
          <cell r="E2210">
            <v>56.72</v>
          </cell>
        </row>
        <row r="2211">
          <cell r="A2211">
            <v>92433</v>
          </cell>
          <cell r="B2211" t="str">
            <v>MONTAGEM E DESMONTAGEM DE FÔRMA DE PILARES RETANGULARES E ESTRUTURAS SIMILARES, PÉ-DIREITO DUPLO, EM CHAPA DE MADEIRA COMPENSADA PLASTIFICADA, 10 UTILIZAÇÕES. AF_09/2020</v>
          </cell>
          <cell r="D2211">
            <v>92433</v>
          </cell>
          <cell r="E2211">
            <v>66.47</v>
          </cell>
        </row>
        <row r="2212">
          <cell r="A2212">
            <v>92435</v>
          </cell>
          <cell r="B2212" t="str">
            <v>MONTAGEM E DESMONTAGEM DE FÔRMA DE PILARES RETANGULARES E ESTRUTURAS SIMILARES, PÉ-DIREITO SIMPLES, EM CHAPA DE MADEIRA COMPENSADA PLASTIFICADA, 12 UTILIZAÇÕES. AF_09/2020</v>
          </cell>
          <cell r="D2212">
            <v>92435</v>
          </cell>
          <cell r="E2212">
            <v>53.63</v>
          </cell>
        </row>
        <row r="2213">
          <cell r="A2213">
            <v>92437</v>
          </cell>
          <cell r="B2213" t="str">
            <v>MONTAGEM E DESMONTAGEM DE FÔRMA DE PILARES RETANGULARES E ESTRUTURAS SIMILARES, PÉ-DIREITO DUPLO, EM CHAPA DE MADEIRA COMPENSADA PLASTIFICADA, 12 UTILIZAÇÕES. AF_09/2020</v>
          </cell>
          <cell r="D2213">
            <v>92437</v>
          </cell>
          <cell r="E2213">
            <v>63.04</v>
          </cell>
        </row>
        <row r="2214">
          <cell r="A2214">
            <v>92439</v>
          </cell>
          <cell r="B2214" t="str">
            <v>MONTAGEM E DESMONTAGEM DE FÔRMA DE PILARES RETANGULARES E ESTRUTURAS SIMILARES, PÉ-DIREITO SIMPLES, EM CHAPA DE MADEIRA COMPENSADA PLASTIFICADA, 14 UTILIZAÇÕES. AF_09/2020</v>
          </cell>
          <cell r="D2214">
            <v>92439</v>
          </cell>
          <cell r="E2214">
            <v>51.39</v>
          </cell>
        </row>
        <row r="2215">
          <cell r="A2215">
            <v>92441</v>
          </cell>
          <cell r="B2215" t="str">
            <v>MONTAGEM E DESMONTAGEM DE FÔRMA DE PILARES RETANGULARES E ESTRUTURAS SIMILARES, PÉ-DIREITO DUPLO, EM CHAPA DE MADEIRA COMPENSADA PLASTIFICADA, 14 UTILIZAÇÕES. AF_09/2020</v>
          </cell>
          <cell r="D2215">
            <v>92441</v>
          </cell>
          <cell r="E2215">
            <v>60.57</v>
          </cell>
        </row>
        <row r="2216">
          <cell r="A2216">
            <v>92443</v>
          </cell>
          <cell r="B2216" t="str">
            <v>MONTAGEM E DESMONTAGEM DE FÔRMA DE PILARES RETANGULARES E ESTRUTURAS SIMILARES, PÉ-DIREITO SIMPLES, EM CHAPA DE MADEIRA COMPENSADA PLASTIFICADA, 18 UTILIZAÇÕES. AF_09/2020</v>
          </cell>
          <cell r="D2216">
            <v>92443</v>
          </cell>
          <cell r="E2216">
            <v>46.44</v>
          </cell>
        </row>
        <row r="2217">
          <cell r="A2217">
            <v>92445</v>
          </cell>
          <cell r="B2217" t="str">
            <v>MONTAGEM E DESMONTAGEM DE FÔRMA DE PILARES RETANGULARES E ESTRUTURAS SIMILARES, PÉ-DIREITO DUPLO, EM CHAPA DE MADEIRA COMPENSADA PLASTIFICADA, 18 UTILIZAÇÕES. AF_09/2020</v>
          </cell>
          <cell r="D2217">
            <v>92445</v>
          </cell>
          <cell r="E2217">
            <v>55.29</v>
          </cell>
        </row>
        <row r="2218">
          <cell r="A2218">
            <v>92446</v>
          </cell>
          <cell r="B2218" t="str">
            <v>MONTAGEM E DESMONTAGEM DE FÔRMA DE VIGA, ESCORAMENTO COM PONTALETE DE MADEIRA, PÉ-DIREITO SIMPLES, EM MADEIRA SERRADA, 1 UTILIZAÇÃO. AF_09/2020</v>
          </cell>
          <cell r="D2218">
            <v>92446</v>
          </cell>
          <cell r="E2218">
            <v>243.99</v>
          </cell>
        </row>
        <row r="2219">
          <cell r="A2219">
            <v>92447</v>
          </cell>
          <cell r="B2219" t="str">
            <v>MONTAGEM E DESMONTAGEM DE FÔRMA DE VIGA, ESCORAMENTO COM PONTALETE DE MADEIRA, PÉ-DIREITO SIMPLES, EM MADEIRA SERRADA, 2 UTILIZAÇÕES. AF_09/2020</v>
          </cell>
          <cell r="D2219">
            <v>92447</v>
          </cell>
          <cell r="E2219">
            <v>169.43</v>
          </cell>
        </row>
        <row r="2220">
          <cell r="A2220">
            <v>92448</v>
          </cell>
          <cell r="B2220" t="str">
            <v>MONTAGEM E DESMONTAGEM DE FÔRMA DE VIGA, ESCORAMENTO COM PONTALETE DE MADEIRA, PÉ-DIREITO SIMPLES, EM MADEIRA SERRADA, 4 UTILIZAÇÕES. AF_09/2020</v>
          </cell>
          <cell r="D2220">
            <v>92448</v>
          </cell>
          <cell r="E2220">
            <v>133.83000000000001</v>
          </cell>
        </row>
        <row r="2221">
          <cell r="A2221">
            <v>92449</v>
          </cell>
          <cell r="B2221" t="str">
            <v>MONTAGEM E DESMONTAGEM DE FÔRMA DE VIGA, ESCORAMENTO COM GARFO DE MADEIRA, PÉ-DIREITO DUPLO, EM CHAPA DE MADEIRA RESINADA, 2 UTILIZAÇÕES. AF_09/2020</v>
          </cell>
          <cell r="D2221">
            <v>92449</v>
          </cell>
          <cell r="E2221">
            <v>275.81</v>
          </cell>
        </row>
        <row r="2222">
          <cell r="A2222">
            <v>92450</v>
          </cell>
          <cell r="B2222" t="str">
            <v>MONTAGEM E DESMONTAGEM DE FÔRMA DE VIGA, ESCORAMENTO METÁLICO, PÉ-DIREITO DUPLO, EM CHAPA DE MADEIRA RESINADA, 2 UTILIZAÇÕES. AF_09/2020</v>
          </cell>
          <cell r="D2222">
            <v>92450</v>
          </cell>
          <cell r="E2222">
            <v>335.55</v>
          </cell>
        </row>
        <row r="2223">
          <cell r="A2223">
            <v>92451</v>
          </cell>
          <cell r="B2223" t="str">
            <v>MONTAGEM E DESMONTAGEM DE FÔRMA DE VIGA, ESCORAMENTO COM GARFO DE MADEIRA, PÉ-DIREITO SIMPLES, EM CHAPA DE MADEIRA RESINADA, 2 UTILIZAÇÕES. AF_09/2020</v>
          </cell>
          <cell r="D2223">
            <v>92451</v>
          </cell>
          <cell r="E2223">
            <v>186.87</v>
          </cell>
        </row>
        <row r="2224">
          <cell r="A2224">
            <v>92452</v>
          </cell>
          <cell r="B2224" t="str">
            <v>MONTAGEM E DESMONTAGEM DE FÔRMA DE VIGA, ESCORAMENTO METÁLICO, PÉ-DIREITO SIMPLES, EM CHAPA DE MADEIRA RESINADA, 2 UTILIZAÇÕES. AF_09/2020</v>
          </cell>
          <cell r="D2224">
            <v>92452</v>
          </cell>
          <cell r="E2224">
            <v>157.33000000000001</v>
          </cell>
        </row>
        <row r="2225">
          <cell r="A2225">
            <v>92453</v>
          </cell>
          <cell r="B2225" t="str">
            <v>MONTAGEM E DESMONTAGEM DE FÔRMA DE VIGA, ESCORAMENTO COM GARFO DE MADEIRA, PÉ-DIREITO DUPLO, EM CHAPA DE MADEIRA RESINADA, 4 UTILIZAÇÕES. AF_09/2020</v>
          </cell>
          <cell r="D2225">
            <v>92453</v>
          </cell>
          <cell r="E2225">
            <v>236.17</v>
          </cell>
        </row>
        <row r="2226">
          <cell r="A2226">
            <v>92454</v>
          </cell>
          <cell r="B2226" t="str">
            <v>MONTAGEM E DESMONTAGEM DE FÔRMA DE VIGA, ESCORAMENTO METÁLICO, PÉ-DIREITO DUPLO, EM CHAPA DE MADEIRA RESINADA, 4 UTILIZAÇÕES. AF_09/2020</v>
          </cell>
          <cell r="D2226">
            <v>92454</v>
          </cell>
          <cell r="E2226">
            <v>305.12</v>
          </cell>
        </row>
        <row r="2227">
          <cell r="A2227">
            <v>92455</v>
          </cell>
          <cell r="B2227" t="str">
            <v>MONTAGEM E DESMONTAGEM DE FÔRMA DE VIGA, ESCORAMENTO COM GARFO DE MADEIRA, PÉ-DIREITO SIMPLES, EM CHAPA DE MADEIRA RESINADA, 4 UTILIZAÇÕES. AF_09/2020</v>
          </cell>
          <cell r="D2227">
            <v>92455</v>
          </cell>
          <cell r="E2227">
            <v>152.72999999999999</v>
          </cell>
        </row>
        <row r="2228">
          <cell r="A2228">
            <v>92456</v>
          </cell>
          <cell r="B2228" t="str">
            <v>MONTAGEM E DESMONTAGEM DE FÔRMA DE VIGA, ESCORAMENTO METÁLICO, PÉ-DIREITO SIMPLES, EM CHAPA DE MADEIRA RESINADA, 4 UTILIZAÇÕES. AF_09/2020</v>
          </cell>
          <cell r="D2228">
            <v>92456</v>
          </cell>
          <cell r="E2228">
            <v>126.02</v>
          </cell>
        </row>
        <row r="2229">
          <cell r="A2229">
            <v>92457</v>
          </cell>
          <cell r="B2229" t="str">
            <v>MONTAGEM E DESMONTAGEM DE FÔRMA DE VIGA, ESCORAMENTO COM GARFO DE MADEIRA, PÉ-DIREITO DUPLO, EM CHAPA DE MADEIRA RESINADA, 6 UTILIZAÇÕES. AF_09/2020</v>
          </cell>
          <cell r="D2229">
            <v>92457</v>
          </cell>
          <cell r="E2229">
            <v>204.25</v>
          </cell>
        </row>
        <row r="2230">
          <cell r="A2230">
            <v>92458</v>
          </cell>
          <cell r="B2230" t="str">
            <v>MONTAGEM E DESMONTAGEM DE FÔRMA DE VIGA, ESCORAMENTO METÁLICO, PÉ-DIREITO DUPLO, EM CHAPA DE MADEIRA RESINADA, 6 UTILIZAÇÕES. AF_12/2015</v>
          </cell>
          <cell r="D2230">
            <v>92458</v>
          </cell>
          <cell r="E2230">
            <v>286.41000000000003</v>
          </cell>
        </row>
        <row r="2231">
          <cell r="A2231">
            <v>92459</v>
          </cell>
          <cell r="B2231" t="str">
            <v>MONTAGEM E DESMONTAGEM DE FÔRMA DE VIGA, ESCORAMENTO COM GARFO DE MADEIRA, PÉ-DIREITO SIMPLES, EM CHAPA DE MADEIRA RESINADA, 6 UTILIZAÇÕES. AF_09/2020</v>
          </cell>
          <cell r="D2231">
            <v>92459</v>
          </cell>
          <cell r="E2231">
            <v>128.84</v>
          </cell>
        </row>
        <row r="2232">
          <cell r="A2232">
            <v>92460</v>
          </cell>
          <cell r="B2232" t="str">
            <v>MONTAGEM E DESMONTAGEM DE FÔRMA DE VIGA, ESCORAMENTO METÁLICO, PÉ-DIREITO SIMPLES, EM CHAPA DE MADEIRA RESINADA, 6 UTILIZAÇÕES. AF_09/2020</v>
          </cell>
          <cell r="D2232">
            <v>92460</v>
          </cell>
          <cell r="E2232">
            <v>100.83</v>
          </cell>
        </row>
        <row r="2233">
          <cell r="A2233">
            <v>92461</v>
          </cell>
          <cell r="B2233" t="str">
            <v>MONTAGEM E DESMONTAGEM DE FÔRMA DE VIGA, ESCORAMENTO COM GARFO DE MADEIRA, PÉ-DIREITO DUPLO, EM CHAPA DE MADEIRA RESINADA, 8 UTILIZAÇÕES. AF_09/2020</v>
          </cell>
          <cell r="D2233">
            <v>92461</v>
          </cell>
          <cell r="E2233">
            <v>188.49</v>
          </cell>
        </row>
        <row r="2234">
          <cell r="A2234">
            <v>92462</v>
          </cell>
          <cell r="B2234" t="str">
            <v>MONTAGEM E DESMONTAGEM DE FÔRMA DE VIGA, ESCORAMENTO METÁLICO, PÉ-DIREITO DUPLO, EM CHAPA DE MADEIRA RESINADA, 8 UTILIZAÇÕES. AF_09/2020</v>
          </cell>
          <cell r="D2234">
            <v>92462</v>
          </cell>
          <cell r="E2234">
            <v>275.14999999999998</v>
          </cell>
        </row>
        <row r="2235">
          <cell r="A2235">
            <v>92463</v>
          </cell>
          <cell r="B2235" t="str">
            <v>MONTAGEM E DESMONTAGEM DE FÔRMA DE VIGA, ESCORAMENTO COM GARFO DE MADEIRA, PÉ-DIREITO SIMPLES, EM CHAPA DE MADEIRA RESINADA, 8 UTILIZAÇÕES. AF_09/2020</v>
          </cell>
          <cell r="D2235">
            <v>92463</v>
          </cell>
          <cell r="E2235">
            <v>116.64</v>
          </cell>
        </row>
        <row r="2236">
          <cell r="A2236">
            <v>92464</v>
          </cell>
          <cell r="B2236" t="str">
            <v>MONTAGEM E DESMONTAGEM DE FÔRMA DE VIGA, ESCORAMENTO METÁLICO, PÉ-DIREITO SIMPLES, EM CHAPA DE MADEIRA RESINADA, 8 UTILIZAÇÕES. AF_09/2020</v>
          </cell>
          <cell r="D2236">
            <v>92464</v>
          </cell>
          <cell r="E2236">
            <v>95.87</v>
          </cell>
        </row>
        <row r="2237">
          <cell r="A2237">
            <v>92465</v>
          </cell>
          <cell r="B2237" t="str">
            <v>MONTAGEM E DESMONTAGEM DE FÔRMA DE VIGA, ESCORAMENTO COM GARFO DE MADEIRA, PÉ-DIREITO DUPLO, EM CHAPA DE MADEIRA PLASTIFICADA, 10 UTILIZAÇÕES. AF_09/2020</v>
          </cell>
          <cell r="D2237">
            <v>92465</v>
          </cell>
          <cell r="E2237">
            <v>149.87</v>
          </cell>
        </row>
        <row r="2238">
          <cell r="A2238">
            <v>92466</v>
          </cell>
          <cell r="B2238" t="str">
            <v>MONTAGEM E DESMONTAGEM DE FÔRMA DE VIGA, ESCORAMENTO METÁLICO, PÉ-DIREITO DUPLO, EM CHAPA DE MADEIRA PLASTIFICADA, 10 UTILIZAÇÕES. AF_09/2020</v>
          </cell>
          <cell r="D2238">
            <v>92466</v>
          </cell>
          <cell r="E2238">
            <v>271.38</v>
          </cell>
        </row>
        <row r="2239">
          <cell r="A2239">
            <v>92467</v>
          </cell>
          <cell r="B2239" t="str">
            <v>MONTAGEM E DESMONTAGEM DE FÔRMA DE VIGA, ESCORAMENTO COM GARFO DE MADEIRA, PÉ-DIREITO SIMPLES, EM CHAPA DE MADEIRA PLASTIFICADA, 10 UTILIZAÇÕES. AF_09/2020</v>
          </cell>
          <cell r="D2239">
            <v>92467</v>
          </cell>
          <cell r="E2239">
            <v>96.66</v>
          </cell>
        </row>
        <row r="2240">
          <cell r="A2240">
            <v>92468</v>
          </cell>
          <cell r="B2240" t="str">
            <v>MONTAGEM E DESMONTAGEM DE FÔRMA DE VIGA, ESCORAMENTO METÁLICO, PÉ-DIREITO SIMPLES, EM CHAPA DE MADEIRA PLASTIFICADA, 10 UTILIZAÇÕES. AF_09/2020</v>
          </cell>
          <cell r="D2240">
            <v>92468</v>
          </cell>
          <cell r="E2240">
            <v>92.1</v>
          </cell>
        </row>
        <row r="2241">
          <cell r="A2241">
            <v>92469</v>
          </cell>
          <cell r="B2241" t="str">
            <v>MONTAGEM E DESMONTAGEM DE FÔRMA DE VIGA, ESCORAMENTO COM GARFO DE MADEIRA, PÉ-DIREITO DUPLO, EM CHAPA DE MADEIRA PLASTIFICADA, 12 UTILIZAÇÕES. AF_09/2020</v>
          </cell>
          <cell r="D2241">
            <v>92469</v>
          </cell>
          <cell r="E2241">
            <v>136.09</v>
          </cell>
        </row>
        <row r="2242">
          <cell r="A2242">
            <v>92470</v>
          </cell>
          <cell r="B2242" t="str">
            <v>MONTAGEM E DESMONTAGEM DE FÔRMA DE VIGA, ESCORAMENTO METÁLICO, PÉ-DIREITO DUPLO, EM CHAPA DE MADEIRA PLASTIFICADA, 12 UTILIZAÇÕES. AF_09/2020</v>
          </cell>
          <cell r="D2242">
            <v>92470</v>
          </cell>
          <cell r="E2242">
            <v>265.36</v>
          </cell>
        </row>
        <row r="2243">
          <cell r="A2243">
            <v>92471</v>
          </cell>
          <cell r="B2243" t="str">
            <v>MONTAGEM E DESMONTAGEM DE FÔRMA DE VIGA, ESCORAMENTO COM GARFO DE MADEIRA, PÉ-DIREITO SIMPLES, EM CHAPA DE MADEIRA PLASTIFICADA, 12 UTILIZAÇÕES. AF_09/2020</v>
          </cell>
          <cell r="D2243">
            <v>92471</v>
          </cell>
          <cell r="E2243">
            <v>87.9</v>
          </cell>
        </row>
        <row r="2244">
          <cell r="A2244">
            <v>92472</v>
          </cell>
          <cell r="B2244" t="str">
            <v>MONTAGEM E DESMONTAGEM DE FÔRMA DE VIGA, ESCORAMENTO METÁLICO, PÉ-DIREITO SIMPLES, EM CHAPA DE MADEIRA PLASTIFICADA, 12 UTILIZAÇÕES. AF_09/2020</v>
          </cell>
          <cell r="D2244">
            <v>92472</v>
          </cell>
          <cell r="E2244">
            <v>86.61</v>
          </cell>
        </row>
        <row r="2245">
          <cell r="A2245">
            <v>92473</v>
          </cell>
          <cell r="B2245" t="str">
            <v>MONTAGEM E DESMONTAGEM DE FÔRMA DE VIGA, ESCORAMENTO COM GARFO DE MADEIRA, PÉ-DIREITO DUPLO, EM CHAPA DE MADEIRA PLASTIFICADA, 14 UTILIZAÇÕES. AF_09/2020</v>
          </cell>
          <cell r="D2245">
            <v>92473</v>
          </cell>
          <cell r="E2245">
            <v>125.09</v>
          </cell>
        </row>
        <row r="2246">
          <cell r="A2246">
            <v>92474</v>
          </cell>
          <cell r="B2246" t="str">
            <v>MONTAGEM E DESMONTAGEM DE FÔRMA DE VIGA, ESCORAMENTO METÁLICO, PÉ-DIREITO DUPLO, EM CHAPA DE MADEIRA PLASTIFICADA, 14 UTILIZAÇÕES. AF_09/2020</v>
          </cell>
          <cell r="D2246">
            <v>92474</v>
          </cell>
          <cell r="E2246">
            <v>260.27999999999997</v>
          </cell>
        </row>
        <row r="2247">
          <cell r="A2247">
            <v>92475</v>
          </cell>
          <cell r="B2247" t="str">
            <v>MONTAGEM E DESMONTAGEM DE FÔRMA DE VIGA, ESCORAMENTO COM GARFO DE MADEIRA, PÉ-DIREITO SIMPLES, EM CHAPA DE MADEIRA PLASTIFICADA, 14 UTILIZAÇÕES. AF_09/2020</v>
          </cell>
          <cell r="D2247">
            <v>92475</v>
          </cell>
          <cell r="E2247">
            <v>80.86</v>
          </cell>
        </row>
        <row r="2248">
          <cell r="A2248">
            <v>92476</v>
          </cell>
          <cell r="B2248" t="str">
            <v>MONTAGEM E DESMONTAGEM DE FÔRMA DE VIGA, ESCORAMENTO METÁLICO, PÉ-DIREITO SIMPLES, EM CHAPA DE MADEIRA PLASTIFICADA, 14 UTILIZAÇÕES. AF_09/2020</v>
          </cell>
          <cell r="D2248">
            <v>92476</v>
          </cell>
          <cell r="E2248">
            <v>82.06</v>
          </cell>
        </row>
        <row r="2249">
          <cell r="A2249">
            <v>92477</v>
          </cell>
          <cell r="B2249" t="str">
            <v>MONTAGEM E DESMONTAGEM DE FÔRMA DE VIGA, ESCORAMENTO COM GARFO DE MADEIRA, PÉ-DIREITO DUPLO, EM CHAPA DE MADEIRA PLASTIFICADA, 18 UTILIZAÇÕES. AF_09/2020</v>
          </cell>
          <cell r="D2249">
            <v>92477</v>
          </cell>
          <cell r="E2249">
            <v>101.16</v>
          </cell>
        </row>
        <row r="2250">
          <cell r="A2250">
            <v>92478</v>
          </cell>
          <cell r="B2250" t="str">
            <v>MONTAGEM E DESMONTAGEM DE FÔRMA DE VIGA, ESCORAMENTO METÁLICO, PÉ-DIREITO DUPLO, EM CHAPA DE MADEIRA PLASTIFICADA, 18 UTILIZAÇÕES. AF_09/2020</v>
          </cell>
          <cell r="D2250">
            <v>92478</v>
          </cell>
          <cell r="E2250">
            <v>250</v>
          </cell>
        </row>
        <row r="2251">
          <cell r="A2251">
            <v>92479</v>
          </cell>
          <cell r="B2251" t="str">
            <v>MONTAGEM E DESMONTAGEM DE FÔRMA DE VIGA, ESCORAMENTO COM GARFO DE MADEIRA, PÉ-DIREITO SIMPLES, EM CHAPA DE MADEIRA PLASTIFICADA, 18 UTILIZAÇÕES. AF_09/2020</v>
          </cell>
          <cell r="D2251">
            <v>92479</v>
          </cell>
          <cell r="E2251">
            <v>65.59</v>
          </cell>
        </row>
        <row r="2252">
          <cell r="A2252">
            <v>92480</v>
          </cell>
          <cell r="B2252" t="str">
            <v>MONTAGEM E DESMONTAGEM DE FÔRMA DE VIGA, ESCORAMENTO METÁLICO, PÉ-DIREITO SIMPLES, EM CHAPA DE MADEIRA PLASTIFICADA, 18 UTILIZAÇÕES. AF_09/2020</v>
          </cell>
          <cell r="D2252">
            <v>92480</v>
          </cell>
          <cell r="E2252">
            <v>72.69</v>
          </cell>
        </row>
        <row r="2253">
          <cell r="A2253">
            <v>92482</v>
          </cell>
          <cell r="B2253" t="str">
            <v>MONTAGEM E DESMONTAGEM DE FÔRMA DE LAJE MACIÇA, PÉ-DIREITO SIMPLES, EM MADEIRA SERRADA, 1 UTILIZAÇÃO. AF_09/2020</v>
          </cell>
          <cell r="D2253">
            <v>92482</v>
          </cell>
          <cell r="E2253">
            <v>265.95999999999998</v>
          </cell>
        </row>
        <row r="2254">
          <cell r="A2254">
            <v>92484</v>
          </cell>
          <cell r="B2254" t="str">
            <v>MONTAGEM E DESMONTAGEM DE FÔRMA DE LAJE MACIÇA, PÉ-DIREITO SIMPLES, EM MADEIRA SERRADA, 2 UTILIZAÇÕES. AF_09/2020</v>
          </cell>
          <cell r="D2254">
            <v>92484</v>
          </cell>
          <cell r="E2254">
            <v>182.84</v>
          </cell>
        </row>
        <row r="2255">
          <cell r="A2255">
            <v>92486</v>
          </cell>
          <cell r="B2255" t="str">
            <v>MONTAGEM E DESMONTAGEM DE FÔRMA DE LAJE MACIÇA, PÉ-DIREITO SIMPLES, EM MADEIRA SERRADA, 4 UTILIZAÇÕES. AF_09/2020</v>
          </cell>
          <cell r="D2255">
            <v>92486</v>
          </cell>
          <cell r="E2255">
            <v>130.09</v>
          </cell>
        </row>
        <row r="2256">
          <cell r="A2256">
            <v>92488</v>
          </cell>
          <cell r="B2256" t="str">
            <v>MONTAGEM E DESMONTAGEM DE FÔRMA DE LAJE NERVURADA COM CUBETA E ASSOALHO, PÉ-DIREITO DUPLO, EM CHAPA DE MADEIRA COMPENSADA RESINADA, 8 UTILIZAÇÕES. AF_09/2020</v>
          </cell>
          <cell r="D2256">
            <v>92488</v>
          </cell>
          <cell r="E2256">
            <v>114.2</v>
          </cell>
        </row>
        <row r="2257">
          <cell r="A2257">
            <v>92490</v>
          </cell>
          <cell r="B2257" t="str">
            <v>MONTAGEM E DESMONTAGEM DE FÔRMA DE LAJE NERVURADA COM CUBETA E ASSOALHO, PÉ-DIREITO SIMPLES, EM CHAPA DE MADEIRA COMPENSADA RESINADA, 8 UTILIZAÇÕES. AF_09/2020</v>
          </cell>
          <cell r="D2257">
            <v>92490</v>
          </cell>
          <cell r="E2257">
            <v>68.209999999999994</v>
          </cell>
        </row>
        <row r="2258">
          <cell r="A2258">
            <v>92492</v>
          </cell>
          <cell r="B2258" t="str">
            <v>MONTAGEM E DESMONTAGEM DE FÔRMA DE LAJE NERVURADA COM CUBETA E ASSOALHO, PÉ-DIREITO DUPLO, EM CHAPA DE MADEIRA COMPENSADA RESINADA, 10 UTILIZAÇÕES. AF_09/2020</v>
          </cell>
          <cell r="D2258">
            <v>92492</v>
          </cell>
          <cell r="E2258">
            <v>109.04</v>
          </cell>
        </row>
        <row r="2259">
          <cell r="A2259">
            <v>92494</v>
          </cell>
          <cell r="B2259" t="str">
            <v>MONTAGEM E DESMONTAGEM DE FÔRMA DE LAJE NERVURADA COM CUBETA E ASSOALHO, PÉ-DIREITO SIMPLES, EM CHAPA DE MADEIRA COMPENSADA RESINADA, 10 UTILIZAÇÕES. AF_09/2020</v>
          </cell>
          <cell r="D2259">
            <v>92494</v>
          </cell>
          <cell r="E2259">
            <v>63.84</v>
          </cell>
        </row>
        <row r="2260">
          <cell r="A2260">
            <v>92496</v>
          </cell>
          <cell r="B2260" t="str">
            <v>MONTAGEM E DESMONTAGEM DE FÔRMA DE LAJE NERVURADA COM CUBETA E ASSOALHO, PÉ-DIREITO DUPLO, EM CHAPA DE MADEIRA COMPENSADA RESINADA, 12 UTILIZAÇÕES. AF_09/2020</v>
          </cell>
          <cell r="D2260">
            <v>92496</v>
          </cell>
          <cell r="E2260">
            <v>104.89</v>
          </cell>
        </row>
        <row r="2261">
          <cell r="A2261">
            <v>92498</v>
          </cell>
          <cell r="B2261" t="str">
            <v>MONTAGEM E DESMONTAGEM DE FÔRMA DE LAJE NERVURADA COM CUBETA E ASSOALHO, PÉ-DIREITO SIMPLES, EM CHAPA DE MADEIRA COMPENSADA RESINADA, 12 UTILIZAÇÕES. AF_09/2020</v>
          </cell>
          <cell r="D2261">
            <v>92498</v>
          </cell>
          <cell r="E2261">
            <v>60.36</v>
          </cell>
        </row>
        <row r="2262">
          <cell r="A2262">
            <v>92500</v>
          </cell>
          <cell r="B2262" t="str">
            <v>MONTAGEM E DESMONTAGEM DE FÔRMA DE LAJE NERVURADA COM CUBETA E ASSOALHO, PÉ-DIREITO DUPLO, EM CHAPA DE MADEIRA COMPENSADA RESINADA, 14 UTILIZAÇÕES. AF_09/2020</v>
          </cell>
          <cell r="D2262">
            <v>92500</v>
          </cell>
          <cell r="E2262">
            <v>101.85</v>
          </cell>
        </row>
        <row r="2263">
          <cell r="A2263">
            <v>92502</v>
          </cell>
          <cell r="B2263" t="str">
            <v>MONTAGEM E DESMONTAGEM DE FÔRMA DE LAJE NERVURADA COM CUBETA E ASSOALHO, PÉ-DIREITO SIMPLES, EM CHAPA DE MADEIRA COMPENSADA RESINADA, 14 UTILIZAÇÕES. AF_09/2020</v>
          </cell>
          <cell r="D2263">
            <v>92502</v>
          </cell>
          <cell r="E2263">
            <v>57.97</v>
          </cell>
        </row>
        <row r="2264">
          <cell r="A2264">
            <v>92504</v>
          </cell>
          <cell r="B2264" t="str">
            <v>MONTAGEM E DESMONTAGEM DE FÔRMA DE LAJE NERVURADA COM CUBETA E ASSOALHO, PÉ-DIREITO DUPLO, EM CHAPA DE MADEIRA COMPENSADA RESINADA, 18 UTILIZAÇÕES. AF_09/2020</v>
          </cell>
          <cell r="D2264">
            <v>92504</v>
          </cell>
          <cell r="E2264">
            <v>60.06</v>
          </cell>
        </row>
        <row r="2265">
          <cell r="A2265">
            <v>92506</v>
          </cell>
          <cell r="B2265" t="str">
            <v>MONTAGEM E DESMONTAGEM DE FÔRMA DE LAJE NERVURADA COM CUBETA E ASSOALHO, PÉ-DIREITO SIMPLES, EM CHAPA DE MADEIRA COMPENSADA RESINADA, 18 UTILIZAÇÕES. AF_09/2020</v>
          </cell>
          <cell r="D2265">
            <v>92506</v>
          </cell>
          <cell r="E2265">
            <v>53.43</v>
          </cell>
        </row>
        <row r="2266">
          <cell r="A2266">
            <v>92508</v>
          </cell>
          <cell r="B2266" t="str">
            <v>MONTAGEM E DESMONTAGEM DE FÔRMA DE LAJE MACIÇA, PÉ-DIREITO DUPLO, EM CHAPA DE MADEIRA COMPENSADA RESINADA, 2 UTILIZAÇÕES. AF_09/2020</v>
          </cell>
          <cell r="D2266">
            <v>92508</v>
          </cell>
          <cell r="E2266">
            <v>117.59</v>
          </cell>
        </row>
        <row r="2267">
          <cell r="A2267">
            <v>92510</v>
          </cell>
          <cell r="B2267" t="str">
            <v>MONTAGEM E DESMONTAGEM DE FÔRMA DE LAJE MACIÇA, PÉ-DIREITO SIMPLES, EM CHAPA DE MADEIRA COMPENSADA RESINADA, 2 UTILIZAÇÕES. AF_09/2020</v>
          </cell>
          <cell r="D2267">
            <v>92510</v>
          </cell>
          <cell r="E2267">
            <v>70.22</v>
          </cell>
        </row>
        <row r="2268">
          <cell r="A2268">
            <v>92512</v>
          </cell>
          <cell r="B2268" t="str">
            <v>MONTAGEM E DESMONTAGEM DE FÔRMA DE LAJE MACIÇA, PÉ-DIREITO DUPLO, EM CHAPA DE MADEIRA COMPENSADA RESINADA, 4 UTILIZAÇÕES. AF_09/2020</v>
          </cell>
          <cell r="D2268">
            <v>92512</v>
          </cell>
          <cell r="E2268">
            <v>99.32</v>
          </cell>
        </row>
        <row r="2269">
          <cell r="A2269">
            <v>92514</v>
          </cell>
          <cell r="B2269" t="str">
            <v>MONTAGEM E DESMONTAGEM DE FÔRMA DE LAJE MACIÇA, PÉ-DIREITO SIMPLES, EM CHAPA DE MADEIRA COMPENSADA RESINADA, 4 UTILIZAÇÕES. AF_09/2020</v>
          </cell>
          <cell r="D2269">
            <v>92514</v>
          </cell>
          <cell r="E2269">
            <v>52.8</v>
          </cell>
        </row>
        <row r="2270">
          <cell r="A2270">
            <v>92515</v>
          </cell>
          <cell r="B2270" t="str">
            <v>MONTAGEM E DESMONTAGEM DE FÔRMA DE LAJE MACIÇA, PÉ-DIREITO DUPLO, EM CHAPA DE MADEIRA COMPENSADA RESINADA, 6 UTILIZAÇÕES. AF_09/2020</v>
          </cell>
          <cell r="D2270">
            <v>92515</v>
          </cell>
          <cell r="E2270">
            <v>90.83</v>
          </cell>
        </row>
        <row r="2271">
          <cell r="A2271">
            <v>92518</v>
          </cell>
          <cell r="B2271" t="str">
            <v>MONTAGEM E DESMONTAGEM DE FÔRMA DE LAJE MACIÇA, PÉ-DIREITO SIMPLES, EM CHAPA DE MADEIRA COMPENSADA RESINADA, 6 UTILIZAÇÕES. AF_09/2020</v>
          </cell>
          <cell r="D2271">
            <v>92518</v>
          </cell>
          <cell r="E2271">
            <v>45.11</v>
          </cell>
        </row>
        <row r="2272">
          <cell r="A2272">
            <v>92520</v>
          </cell>
          <cell r="B2272" t="str">
            <v>MONTAGEM E DESMONTAGEM DE FÔRMA DE LAJE MACIÇA, PÉ-DIREITO DUPLO, EM CHAPA DE MADEIRA COMPENSADA RESINADA, 8 UTILIZAÇÕES. AF_09/2020</v>
          </cell>
          <cell r="D2272">
            <v>92520</v>
          </cell>
          <cell r="E2272">
            <v>85.63</v>
          </cell>
        </row>
        <row r="2273">
          <cell r="A2273">
            <v>92522</v>
          </cell>
          <cell r="B2273" t="str">
            <v>MONTAGEM E DESMONTAGEM DE FÔRMA DE LAJE MACIÇA, PÉ-DIREITO SIMPLES, EM CHAPA DE MADEIRA COMPENSADA RESINADA, 8 UTILIZAÇÕES. AF_09/2020</v>
          </cell>
          <cell r="D2273">
            <v>92522</v>
          </cell>
          <cell r="E2273">
            <v>40.65</v>
          </cell>
        </row>
        <row r="2274">
          <cell r="A2274">
            <v>92524</v>
          </cell>
          <cell r="B2274" t="str">
            <v>MONTAGEM E DESMONTAGEM DE FÔRMA DE LAJE MACIÇA, PÉ-DIREITO DUPLO, EM CHAPA DE MADEIRA COMPENSADA PLASTIFICADA, 10 UTILIZAÇÕES. AF_09/2020</v>
          </cell>
          <cell r="D2274">
            <v>92524</v>
          </cell>
          <cell r="E2274">
            <v>86.36</v>
          </cell>
        </row>
        <row r="2275">
          <cell r="A2275">
            <v>92526</v>
          </cell>
          <cell r="B2275" t="str">
            <v>MONTAGEM E DESMONTAGEM DE FÔRMA DE LAJE MACIÇA, PÉ-DIREITO SIMPLES, EM CHAPA DE MADEIRA COMPENSADA PLASTIFICADA, 10 UTILIZAÇÕES. AF_09/2020</v>
          </cell>
          <cell r="D2275">
            <v>92526</v>
          </cell>
          <cell r="E2275">
            <v>42.08</v>
          </cell>
        </row>
        <row r="2276">
          <cell r="A2276">
            <v>92528</v>
          </cell>
          <cell r="B2276" t="str">
            <v>MONTAGEM E DESMONTAGEM DE FÔRMA DE LAJE MACIÇA, PÉ-DIREITO DUPLO, EM CHAPA DE MADEIRA COMPENSADA PLASTIFICADA, 12 UTILIZAÇÕES. AF_09/2020</v>
          </cell>
          <cell r="D2276">
            <v>92528</v>
          </cell>
          <cell r="E2276">
            <v>83.23</v>
          </cell>
        </row>
        <row r="2277">
          <cell r="A2277">
            <v>92530</v>
          </cell>
          <cell r="B2277" t="str">
            <v>MONTAGEM E DESMONTAGEM DE FÔRMA DE LAJE MACIÇA, PÉ-DIREITO SIMPLES, EM CHAPA DE MADEIRA COMPENSADA PLASTIFICADA, 12 UTILIZAÇÕES. AF_09/2020</v>
          </cell>
          <cell r="D2277">
            <v>92530</v>
          </cell>
          <cell r="E2277">
            <v>39.58</v>
          </cell>
        </row>
        <row r="2278">
          <cell r="A2278">
            <v>92532</v>
          </cell>
          <cell r="B2278" t="str">
            <v>MONTAGEM E DESMONTAGEM DE FÔRMA DE LAJE MACIÇA, PÉ-DIREITO DUPLO, EM CHAPA DE MADEIRA COMPENSADA PLASTIFICADA, 14 UTILIZAÇÕES. AF_09/2020</v>
          </cell>
          <cell r="D2278">
            <v>92532</v>
          </cell>
          <cell r="E2278">
            <v>80.58</v>
          </cell>
        </row>
        <row r="2279">
          <cell r="A2279">
            <v>92534</v>
          </cell>
          <cell r="B2279" t="str">
            <v>MONTAGEM E DESMONTAGEM DE FÔRMA DE LAJE MACIÇA, PÉ-DIREITO SIMPLES, EM CHAPA DE MADEIRA COMPENSADA PLASTIFICADA, 14 UTILIZAÇÕES. AF_09/2020</v>
          </cell>
          <cell r="D2279">
            <v>92534</v>
          </cell>
          <cell r="E2279">
            <v>37.51</v>
          </cell>
        </row>
        <row r="2280">
          <cell r="A2280">
            <v>92536</v>
          </cell>
          <cell r="B2280" t="str">
            <v>MONTAGEM E DESMONTAGEM DE FÔRMA DE LAJE MACIÇA, PÉ-DIREITO DUPLO, EM CHAPA DE MADEIRA COMPENSADA PLASTIFICADA, 18 UTILIZAÇÕES. AF_09/2020</v>
          </cell>
          <cell r="D2280">
            <v>92536</v>
          </cell>
          <cell r="E2280">
            <v>75.33</v>
          </cell>
        </row>
        <row r="2281">
          <cell r="A2281">
            <v>92538</v>
          </cell>
          <cell r="B2281" t="str">
            <v>MONTAGEM E DESMONTAGEM DE FÔRMA DE LAJE MACIÇA, PÉ-DIREITO SIMPLES, EM CHAPA DE MADEIRA COMPENSADA PLASTIFICADA, 18 UTILIZAÇÕES. AF_09/2020</v>
          </cell>
          <cell r="D2281">
            <v>92538</v>
          </cell>
          <cell r="E2281">
            <v>33.28</v>
          </cell>
        </row>
        <row r="2282">
          <cell r="A2282">
            <v>96252</v>
          </cell>
          <cell r="B2282" t="str">
            <v>FABRICAÇÃO DE FÔRMA PARA PILARES CIRCULARES, EM CHAPA DE MADEIRA COMPENSADA RESINADA. AF_06/2017</v>
          </cell>
          <cell r="D2282">
            <v>96252</v>
          </cell>
          <cell r="E2282">
            <v>245.64</v>
          </cell>
        </row>
        <row r="2283">
          <cell r="A2283">
            <v>96257</v>
          </cell>
          <cell r="B2283" t="str">
            <v>MONTAGEM E DESMONTAGEM DE FÔRMA DE PILARES CIRCULARES, COM ÁREA MÉDIA DAS SEÇÕES MENOR OU IGUAL A 0,28 M², PÉ-DIREITO SIMPLES, EM MADEIRA, 2 UTILIZAÇÕES. AF_06/2017</v>
          </cell>
          <cell r="D2283">
            <v>96257</v>
          </cell>
          <cell r="E2283">
            <v>184.9</v>
          </cell>
        </row>
        <row r="2284">
          <cell r="A2284">
            <v>96258</v>
          </cell>
          <cell r="B2284" t="str">
            <v>MONTAGEM E DESMONTAGEM DE FÔRMA DE PILARES CIRCULARES, COM ÁREA MÉDIA DAS SEÇÕES MAIOR QUE 0,28 M², PÉ-DIREITO SIMPLES, EM MADEIRA, 2 UTILIZAÇÕES. AF_06/2017</v>
          </cell>
          <cell r="D2284">
            <v>96258</v>
          </cell>
          <cell r="E2284">
            <v>174.74</v>
          </cell>
        </row>
        <row r="2285">
          <cell r="A2285">
            <v>96259</v>
          </cell>
          <cell r="B2285" t="str">
            <v>MONTAGEM E DESMONTAGEM DE FÔRMA DE PILARES CIRCULARES, COM ÁREA MÉDIA DAS SEÇÕES MENOR OU IGUAL A 0,28 M², PÉ-DIREITO DUPLO, EM MADEIRA, 2 UTILIZAÇÕES. AF_06/2017</v>
          </cell>
          <cell r="D2285">
            <v>96259</v>
          </cell>
          <cell r="E2285">
            <v>201.47</v>
          </cell>
        </row>
        <row r="2286">
          <cell r="A2286">
            <v>96529</v>
          </cell>
          <cell r="B2286" t="str">
            <v>FABRICAÇÃO, MONTAGEM E DESMONTAGEM DE FÔRMA PARA SAPATA, EM MADEIRA SERRADA, E=25 MM, 1 UTILIZAÇÃO. AF_06/2017</v>
          </cell>
          <cell r="D2286">
            <v>96529</v>
          </cell>
          <cell r="E2286">
            <v>287.33</v>
          </cell>
        </row>
        <row r="2287">
          <cell r="A2287">
            <v>96530</v>
          </cell>
          <cell r="B2287" t="str">
            <v>FABRICAÇÃO, MONTAGEM E DESMONTAGEM DE FÔRMA PARA VIGA BALDRAME, EM MADEIRA SERRADA, E=25 MM, 1 UTILIZAÇÃO. AF_06/2017</v>
          </cell>
          <cell r="D2287">
            <v>96530</v>
          </cell>
          <cell r="E2287">
            <v>159.16</v>
          </cell>
        </row>
        <row r="2288">
          <cell r="A2288">
            <v>96531</v>
          </cell>
          <cell r="B2288" t="str">
            <v>FABRICAÇÃO, MONTAGEM E DESMONTAGEM DE FÔRMA PARA BLOCO DE COROAMENTO, EM MADEIRA SERRADA, E=25 MM, 2 UTILIZAÇÕES. AF_06/2017</v>
          </cell>
          <cell r="D2288">
            <v>96531</v>
          </cell>
          <cell r="E2288">
            <v>108.1</v>
          </cell>
        </row>
        <row r="2289">
          <cell r="A2289">
            <v>96532</v>
          </cell>
          <cell r="B2289" t="str">
            <v>FABRICAÇÃO, MONTAGEM E DESMONTAGEM DE FÔRMA PARA SAPATA, EM MADEIRA SERRADA, E=25 MM, 2 UTILIZAÇÕES. AF_06/2017</v>
          </cell>
          <cell r="D2289">
            <v>96532</v>
          </cell>
          <cell r="E2289">
            <v>177.95</v>
          </cell>
        </row>
        <row r="2290">
          <cell r="A2290">
            <v>96533</v>
          </cell>
          <cell r="B2290" t="str">
            <v>FABRICAÇÃO, MONTAGEM E DESMONTAGEM DE FÔRMA PARA VIGA BALDRAME, EM MADEIRA SERRADA, E=25 MM, 2 UTILIZAÇÕES. AF_06/2017</v>
          </cell>
          <cell r="D2290">
            <v>96533</v>
          </cell>
          <cell r="E2290">
            <v>96.15</v>
          </cell>
        </row>
        <row r="2291">
          <cell r="A2291">
            <v>96534</v>
          </cell>
          <cell r="B2291" t="str">
            <v>FABRICAÇÃO, MONTAGEM E DESMONTAGEM DE FÔRMA PARA BLOCO DE COROAMENTO, EM MADEIRA SERRADA, E=25 MM, 4 UTILIZAÇÕES. AF_06/2017</v>
          </cell>
          <cell r="D2291">
            <v>96534</v>
          </cell>
          <cell r="E2291">
            <v>73.09</v>
          </cell>
        </row>
        <row r="2292">
          <cell r="A2292">
            <v>96535</v>
          </cell>
          <cell r="B2292" t="str">
            <v>FABRICAÇÃO, MONTAGEM E DESMONTAGEM DE FÔRMA PARA SAPATA, EM MADEIRA SERRADA, E=25 MM, 4 UTILIZAÇÕES. AF_06/2017</v>
          </cell>
          <cell r="D2292">
            <v>96535</v>
          </cell>
          <cell r="E2292">
            <v>120.99</v>
          </cell>
        </row>
        <row r="2293">
          <cell r="A2293">
            <v>96536</v>
          </cell>
          <cell r="B2293" t="str">
            <v>FABRICAÇÃO, MONTAGEM E DESMONTAGEM DE FÔRMA PARA VIGA BALDRAME, EM MADEIRA SERRADA, E=25 MM, 4 UTILIZAÇÕES. AF_06/2017</v>
          </cell>
          <cell r="D2293">
            <v>96536</v>
          </cell>
          <cell r="E2293">
            <v>63.36</v>
          </cell>
        </row>
        <row r="2294">
          <cell r="A2294">
            <v>96537</v>
          </cell>
          <cell r="B2294" t="str">
            <v>FABRICAÇÃO, MONTAGEM E DESMONTAGEM DE FÔRMA PARA BLOCO DE COROAMENTO, EM CHAPA DE MADEIRA COMPENSADA RESINADA, E=17 MM, 2 UTILIZAÇÕES. AF_06/2017</v>
          </cell>
          <cell r="D2294">
            <v>96537</v>
          </cell>
          <cell r="E2294">
            <v>176.09</v>
          </cell>
        </row>
        <row r="2295">
          <cell r="A2295">
            <v>96538</v>
          </cell>
          <cell r="B2295" t="str">
            <v>FABRICAÇÃO, MONTAGEM E DESMONTAGEM DE FÔRMA PARA SAPATA, EM CHAPA DE MADEIRA COMPENSADA RESINADA, E=17 MM, 2 UTILIZAÇÕES. AF_06/2017</v>
          </cell>
          <cell r="D2295">
            <v>96538</v>
          </cell>
          <cell r="E2295">
            <v>244.5</v>
          </cell>
        </row>
        <row r="2296">
          <cell r="A2296">
            <v>96539</v>
          </cell>
          <cell r="B2296" t="str">
            <v>FABRICAÇÃO, MONTAGEM E DESMONTAGEM DE FÔRMA PARA VIGA BALDRAME, EM CHAPA DE MADEIRA COMPENSADA RESINADA, E=17 MM, 2 UTILIZAÇÕES. AF_06/2017</v>
          </cell>
          <cell r="D2296">
            <v>96539</v>
          </cell>
          <cell r="E2296">
            <v>117.26</v>
          </cell>
        </row>
        <row r="2297">
          <cell r="A2297">
            <v>96540</v>
          </cell>
          <cell r="B2297" t="str">
            <v>FABRICAÇÃO, MONTAGEM E DESMONTAGEM DE FÔRMA PARA BLOCO DE COROAMENTO, EM CHAPA DE MADEIRA COMPENSADA RESINADA, E=17 MM, 4 UTILIZAÇÕES. AF_06/2017</v>
          </cell>
          <cell r="D2297">
            <v>96540</v>
          </cell>
          <cell r="E2297">
            <v>116.78</v>
          </cell>
        </row>
        <row r="2298">
          <cell r="A2298">
            <v>96541</v>
          </cell>
          <cell r="B2298" t="str">
            <v>FABRICAÇÃO, MONTAGEM E DESMONTAGEM DE FÔRMA PARA SAPATA, EM CHAPA DE MADEIRA COMPENSADA RESINADA, E=17 MM, 4 UTILIZAÇÕES. AF_06/2017</v>
          </cell>
          <cell r="D2298">
            <v>96541</v>
          </cell>
          <cell r="E2298">
            <v>164.93</v>
          </cell>
        </row>
        <row r="2299">
          <cell r="A2299">
            <v>96542</v>
          </cell>
          <cell r="B2299" t="str">
            <v>FABRICAÇÃO, MONTAGEM E DESMONTAGEM DE FÔRMA PARA VIGA BALDRAME, EM CHAPA DE MADEIRA COMPENSADA RESINADA, E=17 MM, 4 UTILIZAÇÕES. AF_06/2017</v>
          </cell>
          <cell r="D2299">
            <v>96542</v>
          </cell>
          <cell r="E2299">
            <v>82.04</v>
          </cell>
        </row>
        <row r="2300">
          <cell r="A2300">
            <v>96543</v>
          </cell>
          <cell r="B2300" t="str">
            <v>ARMAÇÃO DE BLOCO, VIGA BALDRAME E SAPATA UTILIZANDO AÇO CA-60 DE 5 MM - MONTAGEM. AF_06/2017</v>
          </cell>
          <cell r="D2300">
            <v>96543</v>
          </cell>
          <cell r="E2300">
            <v>18.09</v>
          </cell>
        </row>
        <row r="2301">
          <cell r="A2301">
            <v>97747</v>
          </cell>
          <cell r="B2301" t="str">
            <v>MONTAGEM E DESMONTAGEM DE FÔRMA DE PILARES CIRCULARES, COM ÁREA MÉDIA DAS SEÇÕES MAIOR QUE 0,28 M², PÉ-DIREITO DUPLO, EM MADEIRA, 2 UTILIZAÇÕES.  AF_06/2017</v>
          </cell>
          <cell r="D2301">
            <v>97747</v>
          </cell>
          <cell r="E2301">
            <v>189.3</v>
          </cell>
        </row>
        <row r="2302">
          <cell r="A2302">
            <v>101791</v>
          </cell>
          <cell r="B2302" t="str">
            <v>FABRICAÇÃO DE ESCORAS DO TIPO PONTALETE, EM MADEIRA, PARA PÉ-DIREITO DUPLO. AF_09/2020</v>
          </cell>
          <cell r="D2302">
            <v>101791</v>
          </cell>
          <cell r="E2302">
            <v>27.68</v>
          </cell>
        </row>
        <row r="2303">
          <cell r="A2303">
            <v>101792</v>
          </cell>
          <cell r="B2303" t="str">
            <v>ESCORAMENTO DE FÔRMAS DE LAJE EM MADEIRA NÃO APARELHADA, PÉ-DIREITO SIMPLES, INCLUSO TRAVAMENTO, 4 UTILIZAÇÕES. AF_09/2020</v>
          </cell>
          <cell r="D2303">
            <v>101792</v>
          </cell>
          <cell r="E2303">
            <v>14.82</v>
          </cell>
        </row>
        <row r="2304">
          <cell r="A2304">
            <v>101793</v>
          </cell>
          <cell r="B2304" t="str">
            <v>ESCORAMENTO DE FÔRMAS DE LAJE EM MADEIRA NÃO APARELHADA, PÉ-DIREITO DUPLO, INCLUSO TRAVAMENTO, 4 UTILIZAÇÕES. AF_09/2020</v>
          </cell>
          <cell r="D2304">
            <v>101793</v>
          </cell>
          <cell r="E2304">
            <v>23.74</v>
          </cell>
        </row>
        <row r="2305">
          <cell r="A2305">
            <v>101969</v>
          </cell>
          <cell r="B2305" t="str">
            <v>FABRICAÇÃO DE FÔRMA PARA ESCADAS, COM 2 LANCES EM "U" E LAJE PLANA, EM CHAPA DE MADEIRA COMPENSADA PLASTIFICADA, E=18 MM. AF_11/2020</v>
          </cell>
          <cell r="D2305">
            <v>101969</v>
          </cell>
          <cell r="E2305">
            <v>218.27</v>
          </cell>
        </row>
        <row r="2306">
          <cell r="A2306">
            <v>101971</v>
          </cell>
          <cell r="B2306" t="str">
            <v>FABRICAÇÃO DE FÔRMA PARA ESCADAS, COM 2 LANCES EM "U" E LAJE PLANA, EM CHAPA DE MADEIRA COMPENSADA RESINADA, E= 17 MM. AF_11/2020</v>
          </cell>
          <cell r="D2306">
            <v>101971</v>
          </cell>
          <cell r="E2306">
            <v>164.32</v>
          </cell>
        </row>
        <row r="2307">
          <cell r="A2307">
            <v>101973</v>
          </cell>
          <cell r="B2307" t="str">
            <v>FABRICAÇÃO DE FÔRMA PARA ESCADAS, COM 2 LANCES EM "U" E LAJE PLANA, EM MADEIRA SERRADA, E=25 MM. AF_11/2020</v>
          </cell>
          <cell r="D2307">
            <v>101973</v>
          </cell>
          <cell r="E2307">
            <v>176.29</v>
          </cell>
        </row>
        <row r="2308">
          <cell r="A2308">
            <v>101974</v>
          </cell>
          <cell r="B2308" t="str">
            <v>MONTAGEM E DESMONTAGEM DE FÔRMA PARA ESCADAS, COM 2 LANCES EM "U" E LAJE PLANA, EM MADEIRA SERRADA, 1 UTILIZAÇÃO. AF_11/2020</v>
          </cell>
          <cell r="D2308">
            <v>101974</v>
          </cell>
          <cell r="E2308">
            <v>398.62</v>
          </cell>
        </row>
        <row r="2309">
          <cell r="A2309">
            <v>101975</v>
          </cell>
          <cell r="B2309" t="str">
            <v>MONTAGEM E DESMONTAGEM DE FÔRMA PARA ESCADAS, COM 2 LANCES EM "U"  E LAJE PLANA, EM MADEIRA SERRADA, 2 UTILIZAÇÕES. AF_11/2020</v>
          </cell>
          <cell r="D2309">
            <v>101975</v>
          </cell>
          <cell r="E2309">
            <v>341.41</v>
          </cell>
        </row>
        <row r="2310">
          <cell r="A2310">
            <v>101977</v>
          </cell>
          <cell r="B2310" t="str">
            <v>MONTAGEM E DESMONTAGEM DE FÔRMA PARA ESCADAS, COM 2 LANCES EM "U" E LAJE PLANA, EM CHAPA DE MADEIRA COMPENSADA RESINADA, 2 UTILIZAÇÕES. AF_11/2020</v>
          </cell>
          <cell r="D2310">
            <v>101977</v>
          </cell>
          <cell r="E2310">
            <v>267.79000000000002</v>
          </cell>
        </row>
        <row r="2311">
          <cell r="A2311">
            <v>101980</v>
          </cell>
          <cell r="B2311" t="str">
            <v>MONTAGEM E DESMONTAGEM DE FÔRMA PARA ESCADAS, COM 2 LANCES EM "U" E LAJE PLANA, EM CHAPA DE MADEIRA COMPENSADA RESINADA, 4 UTILIZAÇÕES. AF_11/2020</v>
          </cell>
          <cell r="D2311">
            <v>101980</v>
          </cell>
          <cell r="E2311">
            <v>248.26</v>
          </cell>
        </row>
        <row r="2312">
          <cell r="A2312">
            <v>101981</v>
          </cell>
          <cell r="B2312" t="str">
            <v>MONTAGEM E DESMONTAGEM DE FÔRMA PARA ESCADAS, COM 2 LANCES EM "U" E LAJE PLANA, EM CHAPA DE MADEIRA COMPENSADA PLASTIFICADA, 6 UTILIZAÇÕES. AF_11/2020</v>
          </cell>
          <cell r="D2312">
            <v>101981</v>
          </cell>
          <cell r="E2312">
            <v>214.66</v>
          </cell>
        </row>
        <row r="2313">
          <cell r="A2313">
            <v>101982</v>
          </cell>
          <cell r="B2313" t="str">
            <v>MONTAGEM E DESMONTAGEM DE FÔRMA PARA ESCADAS, COM 2 LANCES EM "U" E LAJE PLANA, EM CHAPA DE MADEIRA COMPENSADA PLASTIFICADA, 8 UTILIZAÇÕES. AF_11/2020</v>
          </cell>
          <cell r="D2313">
            <v>101982</v>
          </cell>
          <cell r="E2313">
            <v>186.69</v>
          </cell>
        </row>
        <row r="2314">
          <cell r="A2314">
            <v>101983</v>
          </cell>
          <cell r="B2314" t="str">
            <v>MONTAGEM E DESMONTAGEM DE FÔRMA PARA ESCADAS, COM 2 LANCES EM "U" E LAJE PLANA, EM CHAPA DE MADEIRA COMPENSADA PLASTIFICADA, 10 UTILIZAÇÕES. AF_11/2020</v>
          </cell>
          <cell r="D2314">
            <v>101983</v>
          </cell>
          <cell r="E2314">
            <v>169.03</v>
          </cell>
        </row>
        <row r="2315">
          <cell r="A2315">
            <v>101985</v>
          </cell>
          <cell r="B2315" t="str">
            <v>FABRICAÇÃO DE FÔRMA PARA ESCADAS, COM 2 LANCES EM "U" E LAJE CASCATA, EM CHAPA DE MADEIRA COMPENSADA PLASTIFICADA, E=18 MM. AF_11/2020</v>
          </cell>
          <cell r="D2315">
            <v>101985</v>
          </cell>
          <cell r="E2315">
            <v>230.98</v>
          </cell>
        </row>
        <row r="2316">
          <cell r="A2316">
            <v>101986</v>
          </cell>
          <cell r="B2316" t="str">
            <v>FABRICAÇÃO DE FÔRMA PARA ESCADAS, COM 2 LANCES EM "U" E LAJE CASCATA, EM CHAPA DE MADEIRA COMPENSADA RESINADA, E= 17 MM. AF_11/2020</v>
          </cell>
          <cell r="D2316">
            <v>101986</v>
          </cell>
          <cell r="E2316">
            <v>162.4</v>
          </cell>
        </row>
        <row r="2317">
          <cell r="A2317">
            <v>101987</v>
          </cell>
          <cell r="B2317" t="str">
            <v>FABRICAÇÃO DE FÔRMA PARA ESCADAS, COM 2 LANCES EM "U" E LAJE CASCATA, EM MADEIRA SERRADA, E=25 MM. AF_11/2020</v>
          </cell>
          <cell r="D2317">
            <v>101987</v>
          </cell>
          <cell r="E2317">
            <v>204.77</v>
          </cell>
        </row>
        <row r="2318">
          <cell r="A2318">
            <v>101988</v>
          </cell>
          <cell r="B2318" t="str">
            <v>FABRICAÇÃO DE FÔRMA PARA ESCADAS, COM 2 LANCES EM "L" E LAJE PLANA, EM CHAPA DE MADEIRA COMPENSADA PLASTIFICADA, E=18 MM. AF_11/2020</v>
          </cell>
          <cell r="D2318">
            <v>101988</v>
          </cell>
          <cell r="E2318">
            <v>223.96</v>
          </cell>
        </row>
        <row r="2319">
          <cell r="A2319">
            <v>101989</v>
          </cell>
          <cell r="B2319" t="str">
            <v>FABRICAÇÃO DE FÔRMA PARA ESCADAS, COM 2 LANCES EM "L" E LAJE PLANA, EM CHAPA DE MADEIRA COMPENSADA RESINADA, E= 17 MM. AF_11/2020</v>
          </cell>
          <cell r="D2319">
            <v>101989</v>
          </cell>
          <cell r="E2319">
            <v>170.69</v>
          </cell>
        </row>
        <row r="2320">
          <cell r="A2320">
            <v>101990</v>
          </cell>
          <cell r="B2320" t="str">
            <v>FABRICAÇÃO DE FÔRMA PARA ESCADAS, COM 2 LANCES EM "L" E LAJE PLANA, EM MADEIRA SERRADA, E=25 MM. AF_11/2020</v>
          </cell>
          <cell r="D2320">
            <v>101990</v>
          </cell>
          <cell r="E2320">
            <v>189.47</v>
          </cell>
        </row>
        <row r="2321">
          <cell r="A2321">
            <v>101991</v>
          </cell>
          <cell r="B2321" t="str">
            <v>FABRICAÇÃO DE FÔRMA PARA ESCADAS, COM 2 LANCES EM "L" E LAJE CASCATA, EM CHAPA DE MADEIRA COMPENSADA PLASTIFICADA, E=18 MM. AF_11/2020</v>
          </cell>
          <cell r="D2321">
            <v>101991</v>
          </cell>
          <cell r="E2321">
            <v>228.28</v>
          </cell>
        </row>
        <row r="2322">
          <cell r="A2322">
            <v>101992</v>
          </cell>
          <cell r="B2322" t="str">
            <v>FABRICAÇÃO DE FÔRMA PARA ESCADAS, COM 2 LANCES EM "L" E LAJE CASCATA, EM CHAPA DE MADEIRA COMPENSADA RESINADA, E= 17 MM. AF_11/2020</v>
          </cell>
          <cell r="D2322">
            <v>101992</v>
          </cell>
          <cell r="E2322">
            <v>162.71</v>
          </cell>
        </row>
        <row r="2323">
          <cell r="A2323">
            <v>101993</v>
          </cell>
          <cell r="B2323" t="str">
            <v>FABRICAÇÃO DE FÔRMA PARA ESCADAS, COM 2 LANCES EM "L" E LAJE CASCATA, EM MADEIRA SERRADA, E=25 MM. AF_11/2020</v>
          </cell>
          <cell r="D2323">
            <v>101993</v>
          </cell>
          <cell r="E2323">
            <v>239.89</v>
          </cell>
        </row>
        <row r="2324">
          <cell r="A2324">
            <v>101994</v>
          </cell>
          <cell r="B2324" t="str">
            <v>FABRICAÇÃO DE FÔRMA PARA ESCADAS, COM 1 LANCE E LAJE PLANA, EM CHAPA DE MADEIRA COMPENSADA PLASTIFICADA, E=18 MM. AF_11/2020</v>
          </cell>
          <cell r="D2324">
            <v>101994</v>
          </cell>
          <cell r="E2324">
            <v>240.55</v>
          </cell>
        </row>
        <row r="2325">
          <cell r="A2325">
            <v>101995</v>
          </cell>
          <cell r="B2325" t="str">
            <v>FABRICAÇÃO DE FÔRMA PARA ESCADAS, COM 1 LANCE E LAJE PLANA, EM CHAPA DE MADEIRA COMPENSADA RESINADA, E= 17 MM. AF_11/2020</v>
          </cell>
          <cell r="D2325">
            <v>101995</v>
          </cell>
          <cell r="E2325">
            <v>180.75</v>
          </cell>
        </row>
        <row r="2326">
          <cell r="A2326">
            <v>101996</v>
          </cell>
          <cell r="B2326" t="str">
            <v>FABRICAÇÃO DE FÔRMA PARA ESCADAS, COM 1 LANCE E LAJE PLANA, EM MADEIRA SERRADA, E=25 MM. AF_11/2020</v>
          </cell>
          <cell r="D2326">
            <v>101996</v>
          </cell>
          <cell r="E2326">
            <v>203.64</v>
          </cell>
        </row>
        <row r="2327">
          <cell r="A2327">
            <v>101997</v>
          </cell>
          <cell r="B2327" t="str">
            <v>FABRICAÇÃO DE FÔRMA PARA ESCADAS, COM 1 LANCE E LAJE CASCATA, EM CHAPA DE MADEIRA COMPENSADA PLASTIFICADA, E=18 MM. AF_11/2020</v>
          </cell>
          <cell r="D2327">
            <v>101997</v>
          </cell>
          <cell r="E2327">
            <v>228.67</v>
          </cell>
        </row>
        <row r="2328">
          <cell r="A2328">
            <v>101998</v>
          </cell>
          <cell r="B2328" t="str">
            <v>FABRICAÇÃO DE FÔRMA PARA ESCADAS, COM 1 LANCE E LAJE CASCATA, EM CHAPA DE MADEIRA COMPENSADA RESINADA, E= 17 MM. AF_11/2020</v>
          </cell>
          <cell r="D2328">
            <v>101998</v>
          </cell>
          <cell r="E2328">
            <v>161.62</v>
          </cell>
        </row>
        <row r="2329">
          <cell r="A2329">
            <v>101999</v>
          </cell>
          <cell r="B2329" t="str">
            <v>FABRICAÇÃO DE FÔRMA PARA ESCADAS, COM 1 LANCE E LAJE CASCATA, EM MADEIRA SERRADA, E=25 MM. AF_11/2020</v>
          </cell>
          <cell r="D2329">
            <v>101999</v>
          </cell>
          <cell r="E2329">
            <v>256.86</v>
          </cell>
        </row>
        <row r="2330">
          <cell r="A2330">
            <v>102000</v>
          </cell>
          <cell r="B2330" t="str">
            <v>MONTAGEM E DESMONTAGEM DE FÔRMA PARA ESCADAS, COM 2 LANCES EM "U" E LAJE CASCATA, EM MADEIRA SERRADA, 1 UTILIZAÇÃO. AF_11/2020</v>
          </cell>
          <cell r="D2330">
            <v>102000</v>
          </cell>
          <cell r="E2330">
            <v>399.44</v>
          </cell>
        </row>
        <row r="2331">
          <cell r="A2331">
            <v>102001</v>
          </cell>
          <cell r="B2331" t="str">
            <v>MONTAGEM E DESMONTAGEM DE FÔRMA PARA ESCADAS, COM 2 LANCES EM "U" E LAJE CASCATA, EM MADEIRA SERRADA, 2 UTILIZAÇÕES. AF_11/2020</v>
          </cell>
          <cell r="D2331">
            <v>102001</v>
          </cell>
          <cell r="E2331">
            <v>346.08</v>
          </cell>
        </row>
        <row r="2332">
          <cell r="A2332">
            <v>102002</v>
          </cell>
          <cell r="B2332" t="str">
            <v>MONTAGEM E DESMONTAGEM DE FÔRMA PARA ESCADAS, COM 2 LANCES EM "U" E LAJE CASCATA, EM CHAPA DE MADEIRA COMPENSADA RESINADA, 2 UTILIZAÇÕES. AF_11/2020</v>
          </cell>
          <cell r="D2332">
            <v>102002</v>
          </cell>
          <cell r="E2332">
            <v>264.98</v>
          </cell>
        </row>
        <row r="2333">
          <cell r="A2333">
            <v>102003</v>
          </cell>
          <cell r="B2333" t="str">
            <v>MONTAGEM E DESMONTAGEM DE FÔRMA PARA ESCADAS, COM 2 LANCES EM "U" E LAJE CASCATA, EM CHAPA DE MADEIRA COMPENSADA RESINADA, 4 UTILIZAÇÕES. AF_11/2020</v>
          </cell>
          <cell r="D2333">
            <v>102003</v>
          </cell>
          <cell r="E2333">
            <v>246.72</v>
          </cell>
        </row>
        <row r="2334">
          <cell r="A2334">
            <v>102004</v>
          </cell>
          <cell r="B2334" t="str">
            <v>MONTAGEM E DESMONTAGEM DE FÔRMA PARA ESCADAS, COM 2 LANCES EM "U" E LAJE CASCATA, EM CHAPA DE MADEIRA COMPENSADA PLASTIFICADA, 6 UTILIZAÇÕES. AF_11/2020</v>
          </cell>
          <cell r="D2334">
            <v>102004</v>
          </cell>
          <cell r="E2334">
            <v>220.08</v>
          </cell>
        </row>
        <row r="2335">
          <cell r="A2335">
            <v>102005</v>
          </cell>
          <cell r="B2335" t="str">
            <v>MONTAGEM E DESMONTAGEM DE FÔRMA PARA ESCADAS, COM 2 LANCES EM "U" E LAJE CASCATA, EM CHAPA DE MADEIRA COMPENSADA PLASTIFICADA, 8 UTILIZAÇÕES. AF_11/2020</v>
          </cell>
          <cell r="D2335">
            <v>102005</v>
          </cell>
          <cell r="E2335">
            <v>190.72</v>
          </cell>
        </row>
        <row r="2336">
          <cell r="A2336">
            <v>102006</v>
          </cell>
          <cell r="B2336" t="str">
            <v>MONTAGEM E DESMONTAGEM DE FÔRMA PARA ESCADAS, COM 2 LANCES EM "U" E LAJE CASCATA, EM CHAPA DE MADEIRA COMPENSADA PLASTIFICADA, 10 UTILIZAÇÕES. AF_11/2020</v>
          </cell>
          <cell r="D2336">
            <v>102006</v>
          </cell>
          <cell r="E2336">
            <v>172.17</v>
          </cell>
        </row>
        <row r="2337">
          <cell r="A2337">
            <v>102007</v>
          </cell>
          <cell r="B2337" t="str">
            <v>MONTAGEM E DESMONTAGEM DE FÔRMA PARA ESCADAS, COM 2 LANCES EM "L" E LAJE PLANA, EM MADEIRA SERRADA, 1 UTILIZAÇÃO. AF_11/2020</v>
          </cell>
          <cell r="D2337">
            <v>102007</v>
          </cell>
          <cell r="E2337">
            <v>393.05</v>
          </cell>
        </row>
        <row r="2338">
          <cell r="A2338">
            <v>102008</v>
          </cell>
          <cell r="B2338" t="str">
            <v>MONTAGEM E DESMONTAGEM DE FÔRMA PARA ESCADAS, COM 2 LANCES EM "L" E LAJE PLANA, EM MADEIRA SERRADA, 2 UTILIZAÇÕES. AF_11/2020</v>
          </cell>
          <cell r="D2338">
            <v>102008</v>
          </cell>
          <cell r="E2338">
            <v>330.61</v>
          </cell>
        </row>
        <row r="2339">
          <cell r="A2339">
            <v>102009</v>
          </cell>
          <cell r="B2339" t="str">
            <v>MONTAGEM E DESMONTAGEM DE FÔRMA PARA ESCADAS, COM 2 LANCES EM "L" E LAJE PLANA, EM CHAPA DE MADEIRA COMPENSADA RESINADA, 2 UTILIZAÇÕES. AF_11/2020</v>
          </cell>
          <cell r="D2339">
            <v>102009</v>
          </cell>
          <cell r="E2339">
            <v>269.06</v>
          </cell>
        </row>
        <row r="2340">
          <cell r="A2340">
            <v>102010</v>
          </cell>
          <cell r="B2340" t="str">
            <v>MONTAGEM E DESMONTAGEM DE FÔRMA PARA ESCADAS, COM 2 LANCES EM "L" E LAJE PLANA, EM CHAPA DE MADEIRA COMPENSADA RESINADA, 4 UTILIZAÇÕES. AF_11/2020</v>
          </cell>
          <cell r="D2340">
            <v>102010</v>
          </cell>
          <cell r="E2340">
            <v>247.16</v>
          </cell>
        </row>
        <row r="2341">
          <cell r="A2341">
            <v>102011</v>
          </cell>
          <cell r="B2341" t="str">
            <v>MONTAGEM E DESMONTAGEM DE FÔRMA PARA ESCADAS, COM 2 LANCES EM "L" E LAJE PLANA, EM CHAPA DE MADEIRA COMPENSADA PLASTIFICADA, 6 UTILIZAÇÕES. AF_11/2020</v>
          </cell>
          <cell r="D2341">
            <v>102011</v>
          </cell>
          <cell r="E2341">
            <v>211.64</v>
          </cell>
        </row>
        <row r="2342">
          <cell r="A2342">
            <v>102012</v>
          </cell>
          <cell r="B2342" t="str">
            <v>MONTAGEM E DESMONTAGEM DE FÔRMA PARA ESCADAS, COM 2 LANCES EM "L" E LAJE PLANA, EM CHAPA DE MADEIRA COMPENSADA PLASTIFICADA, 8 UTILIZAÇÕES. AF_11/2020</v>
          </cell>
          <cell r="D2342">
            <v>102012</v>
          </cell>
          <cell r="E2342">
            <v>183.05</v>
          </cell>
        </row>
        <row r="2343">
          <cell r="A2343">
            <v>102013</v>
          </cell>
          <cell r="B2343" t="str">
            <v>MONTAGEM E DESMONTAGEM DE FÔRMA PARA ESCADAS, COM 2 LANCES EM "L" E LAJE PLANA, EM CHAPA DE MADEIRA COMPENSADA PLASTIFICADA, 10 UTILIZAÇÕES. AF_11/2020</v>
          </cell>
          <cell r="D2343">
            <v>102013</v>
          </cell>
          <cell r="E2343">
            <v>167.23</v>
          </cell>
        </row>
        <row r="2344">
          <cell r="A2344">
            <v>102014</v>
          </cell>
          <cell r="B2344" t="str">
            <v>MONTAGEM E DESMONTAGEM DE FÔRMA PARA ESCADAS, COM 2 LANCES EM "L" E LAJE CASCATA, EM MADEIRA SERRADA, 1 UTILIZAÇÃO. AF_11/2020</v>
          </cell>
          <cell r="D2344">
            <v>102014</v>
          </cell>
          <cell r="E2344">
            <v>434.36</v>
          </cell>
        </row>
        <row r="2345">
          <cell r="A2345">
            <v>102015</v>
          </cell>
          <cell r="B2345" t="str">
            <v>MONTAGEM E DESMONTAGEM DE FÔRMA PARA ESCADAS, COM 2 LANCES EM "L" E LAJE CASCATA, EM MADEIRA SERRADA, 2 UTILIZAÇÕES. AF_11/2020</v>
          </cell>
          <cell r="D2345">
            <v>102015</v>
          </cell>
          <cell r="E2345">
            <v>365.78</v>
          </cell>
        </row>
        <row r="2346">
          <cell r="A2346">
            <v>102016</v>
          </cell>
          <cell r="B2346" t="str">
            <v>MONTAGEM E DESMONTAGEM DE FÔRMA PARA ESCADAS, COM 2 LANCES EM "L" E LAJE CASCATA, EM CHAPA DE MADEIRA COMPENSADA RESINADA, 2 UTILIZAÇÕES. AF_11/2020</v>
          </cell>
          <cell r="D2346">
            <v>102016</v>
          </cell>
          <cell r="E2346">
            <v>261.51</v>
          </cell>
        </row>
        <row r="2347">
          <cell r="A2347">
            <v>102017</v>
          </cell>
          <cell r="B2347" t="str">
            <v>MONTAGEM E DESMONTAGEM DE FÔRMA PARA ESCADAS, COM 2 LANCES EM "L" E LAJE CASCATA, EM CHAPA DE MADEIRA COMPENSADA RESINADA, 4 UTILIZAÇÕES. AF_11/2020</v>
          </cell>
          <cell r="D2347">
            <v>102017</v>
          </cell>
          <cell r="E2347">
            <v>241.29</v>
          </cell>
        </row>
        <row r="2348">
          <cell r="A2348">
            <v>102036</v>
          </cell>
          <cell r="B2348" t="str">
            <v>MONTAGEM E DESMONTAGEM DE FÔRMA PARA ESCADAS, COM 2 LANCES EM "L" E LAJE CASCATA, EM CHAPA DE MADEIRA COMPENSADA PLASTIFICADA, 6 UTILIZAÇÕES. AF_11/2020</v>
          </cell>
          <cell r="D2348">
            <v>102036</v>
          </cell>
          <cell r="E2348">
            <v>213.11</v>
          </cell>
        </row>
        <row r="2349">
          <cell r="A2349">
            <v>102037</v>
          </cell>
          <cell r="B2349" t="str">
            <v>MONTAGEM E DESMONTAGEM DE FÔRMA PARA ESCADAS, COM 2 LANCES EM "L" E LAJE CASCATA, EM CHAPA DE MADEIRA COMPENSADA PLASTIFICADA, 8 UTILIZAÇÕES. AF_11/2020</v>
          </cell>
          <cell r="D2349">
            <v>102037</v>
          </cell>
          <cell r="E2349">
            <v>184.04</v>
          </cell>
        </row>
        <row r="2350">
          <cell r="A2350">
            <v>102038</v>
          </cell>
          <cell r="B2350" t="str">
            <v>MONTAGEM E DESMONTAGEM DE FÔRMA PARA ESCADAS, COM 2 LANCES EM "L" E LAJE CASCATA, EM CHAPA DE MADEIRA COMPENSADA PLASTIFICADA, 10 UTILIZAÇÕES. AF_11/2020</v>
          </cell>
          <cell r="D2350">
            <v>102038</v>
          </cell>
          <cell r="E2350">
            <v>167.96</v>
          </cell>
        </row>
        <row r="2351">
          <cell r="A2351">
            <v>102039</v>
          </cell>
          <cell r="B2351" t="str">
            <v>MONTAGEM E DESMONTAGEM DE FÔRMA PARA ESCADAS, COM 1 LANCE E LAJE PLANA, EM MADEIRA SERRADA, 1 UTILIZAÇÃO. AF_11/2020</v>
          </cell>
          <cell r="D2351">
            <v>102039</v>
          </cell>
          <cell r="E2351">
            <v>409.58</v>
          </cell>
        </row>
        <row r="2352">
          <cell r="A2352">
            <v>102040</v>
          </cell>
          <cell r="B2352" t="str">
            <v>MONTAGEM E DESMONTAGEM DE FÔRMA PARA ESCADAS, COM 1 LANCE E LAJE PLANA, EM MADEIRA SERRADA, 2 UTILIZAÇÕES. AF_11/2020</v>
          </cell>
          <cell r="D2352">
            <v>102040</v>
          </cell>
          <cell r="E2352">
            <v>343.32</v>
          </cell>
        </row>
        <row r="2353">
          <cell r="A2353">
            <v>102041</v>
          </cell>
          <cell r="B2353" t="str">
            <v>MONTAGEM E DESMONTAGEM DE FÔRMA PARA ESCADAS, COM 1 LANCE E LAJE PLANA, EM CHAPA DE MADEIRA COMPENSADA RESINADA, 2 UTILIZAÇÕES. AF_11/2020</v>
          </cell>
          <cell r="D2353">
            <v>102041</v>
          </cell>
          <cell r="E2353">
            <v>273.31</v>
          </cell>
        </row>
        <row r="2354">
          <cell r="A2354">
            <v>102042</v>
          </cell>
          <cell r="B2354" t="str">
            <v>MONTAGEM E DESMONTAGEM DE FÔRMA PARA ESCADAS, COM 1 LANCE E LAJE PLANA, EM CHAPA DE MADEIRA COMPENSADA RESINADA, 4 UTILIZAÇÕES. AF_11/2020</v>
          </cell>
          <cell r="D2354">
            <v>102042</v>
          </cell>
          <cell r="E2354">
            <v>248.81</v>
          </cell>
        </row>
        <row r="2355">
          <cell r="A2355">
            <v>102043</v>
          </cell>
          <cell r="B2355" t="str">
            <v>MONTAGEM E DESMONTAGEM DE FÔRMA PARA ESCADAS, COM 1 LANCE E LAJE PLANA, EM CHAPA DE MADEIRA COMPENSADA PLASTIFICADA, 6 UTILIZAÇÕES. AF_11/2020</v>
          </cell>
          <cell r="D2355">
            <v>102043</v>
          </cell>
          <cell r="E2355">
            <v>214.11</v>
          </cell>
        </row>
        <row r="2356">
          <cell r="A2356">
            <v>102044</v>
          </cell>
          <cell r="B2356" t="str">
            <v>MONTAGEM E DESMONTAGEM DE FÔRMA PARA ESCADAS, COM 1 LANCE E LAJE PLANA, EM CHAPA DE MADEIRA COMPENSADA PLASTIFICADA, 8 UTILIZAÇÕES. AF_11/2020</v>
          </cell>
          <cell r="D2356">
            <v>102044</v>
          </cell>
          <cell r="E2356">
            <v>186.1</v>
          </cell>
        </row>
        <row r="2357">
          <cell r="A2357">
            <v>102045</v>
          </cell>
          <cell r="B2357" t="str">
            <v>MONTAGEM E DESMONTAGEM DE FÔRMA PARA ESCADAS, COM 1 LANCE E LAJE PLANA, EM CHAPA DE MADEIRA COMPENSADA PLASTIFICADA, 10 UTILIZAÇÕES. AF_11/2020</v>
          </cell>
          <cell r="D2357">
            <v>102045</v>
          </cell>
          <cell r="E2357">
            <v>169.28</v>
          </cell>
        </row>
        <row r="2358">
          <cell r="A2358">
            <v>102046</v>
          </cell>
          <cell r="B2358" t="str">
            <v>MONTAGEM E DESMONTAGEM DE FÔRMA PARA ESCADAS, COM 1 LANCE E LAJE CASCATA, EM MADEIRA SERRADA, 1 UTILIZAÇÃO. AF_11/2020</v>
          </cell>
          <cell r="D2358">
            <v>102046</v>
          </cell>
          <cell r="E2358">
            <v>440.84</v>
          </cell>
        </row>
        <row r="2359">
          <cell r="A2359">
            <v>102047</v>
          </cell>
          <cell r="B2359" t="str">
            <v>MONTAGEM E DESMONTAGEM DE FÔRMA PARA ESCADAS, COM 1 LANCE E LAJE CASCATA, EM MADEIRA SERRADA, 2 UTILIZAÇÕES. AF_11/2020</v>
          </cell>
          <cell r="D2359">
            <v>102047</v>
          </cell>
          <cell r="E2359">
            <v>377.82</v>
          </cell>
        </row>
        <row r="2360">
          <cell r="A2360">
            <v>102048</v>
          </cell>
          <cell r="B2360" t="str">
            <v>MONTAGEM E DESMONTAGEM DE FÔRMA PARA ESCADAS, COM 1 LANCE E LAJE CASCATA, EM CHAPA DE MADEIRA COMPENSADA RESINADA, 2 UTILIZAÇÕES. AF_11/2020</v>
          </cell>
          <cell r="D2360">
            <v>102048</v>
          </cell>
          <cell r="E2360">
            <v>256.55</v>
          </cell>
        </row>
        <row r="2361">
          <cell r="A2361">
            <v>102049</v>
          </cell>
          <cell r="B2361" t="str">
            <v>MONTAGEM E DESMONTAGEM DE FÔRMA PARA ESCADAS, COM 1 LANCE E LAJE CASCATA, EM CHAPA DE MADEIRA COMPENSADA RESINADA, 4 UTILIZAÇÕES. AF_11/2020</v>
          </cell>
          <cell r="D2361">
            <v>102049</v>
          </cell>
          <cell r="E2361">
            <v>233.59</v>
          </cell>
        </row>
        <row r="2362">
          <cell r="A2362">
            <v>102050</v>
          </cell>
          <cell r="B2362" t="str">
            <v>MONTAGEM E DESMONTAGEM DE FÔRMA PARA ESCADAS, COM 1 LANCE E LAJE CASCATA, EM CHAPA DE MADEIRA COMPENSADA PLASTIFICADA, 6 UTILIZAÇÕES. AF_11/2020</v>
          </cell>
          <cell r="D2362">
            <v>102050</v>
          </cell>
          <cell r="E2362">
            <v>207.56</v>
          </cell>
        </row>
        <row r="2363">
          <cell r="A2363">
            <v>102051</v>
          </cell>
          <cell r="B2363" t="str">
            <v>MONTAGEM E DESMONTAGEM DE FÔRMA PARA ESCADAS, COM 1 LANCE E LAJE CASCATA, EM CHAPA DE MADEIRA COMPENSADA PLASTIFICADA, 8 UTILIZAÇÕES. AF_11/2020</v>
          </cell>
          <cell r="D2363">
            <v>102051</v>
          </cell>
          <cell r="E2363">
            <v>178.45</v>
          </cell>
        </row>
        <row r="2364">
          <cell r="A2364">
            <v>102052</v>
          </cell>
          <cell r="B2364" t="str">
            <v>MONTAGEM E DESMONTAGEM DE FÔRMA PARA ESCADAS, COM 1 LANCE E LAJE CASCATA, EM CHAPA DE MADEIRA COMPENSADA PLASTIFICADA, 10 UTILIZAÇÕES. AF_11/2020</v>
          </cell>
          <cell r="D2364">
            <v>102052</v>
          </cell>
          <cell r="E2364">
            <v>162.35</v>
          </cell>
        </row>
        <row r="2365">
          <cell r="A2365">
            <v>102059</v>
          </cell>
          <cell r="B2365" t="str">
            <v>MONTAGEM E DESMONTAGEM DE FÔRMA PARA ESCADA DUPLA COM 2 LANCES EM "X" E LAJE PLANA, EM MADEIRA SERRADA, 1 UTILIZAÇÃO. AF_11/2020</v>
          </cell>
          <cell r="D2365">
            <v>102059</v>
          </cell>
          <cell r="E2365">
            <v>385.79</v>
          </cell>
        </row>
        <row r="2366">
          <cell r="A2366">
            <v>102060</v>
          </cell>
          <cell r="B2366" t="str">
            <v>MONTAGEM E DESMONTAGEM DE FÔRMA PARA ESCADA DUPLA COM 2 LANCES EM "X" E LAJE PLANA, EM MADEIRA SERRADA, 2 UTILIZAÇÕES. AF_11/2020</v>
          </cell>
          <cell r="D2366">
            <v>102060</v>
          </cell>
          <cell r="E2366">
            <v>326.32</v>
          </cell>
        </row>
        <row r="2367">
          <cell r="A2367">
            <v>102061</v>
          </cell>
          <cell r="B2367" t="str">
            <v>MONTAGEM E DESMONTAGEM DE FÔRMA PARA ESCADA DUPLA COM 2 LANCES EM "X" E LAJE PLANA, EM CHAPA DE MADEIRA COMPENSADA RESINADA, 2 UTILIZAÇÕES. AF_11/2020</v>
          </cell>
          <cell r="D2367">
            <v>102061</v>
          </cell>
          <cell r="E2367">
            <v>255.11</v>
          </cell>
        </row>
        <row r="2368">
          <cell r="A2368">
            <v>102062</v>
          </cell>
          <cell r="B2368" t="str">
            <v>MONTAGEM E DESMONTAGEM DE FÔRMA PARA ESCADA DUPLA COM 2 LANCES EM "X" E LAJE PLANA, EM CHAPA DE MADEIRA COMPENSADA RESINADA, 4 UTILIZAÇÕES. AF_11/2020</v>
          </cell>
          <cell r="D2368">
            <v>102062</v>
          </cell>
          <cell r="E2368">
            <v>237.01</v>
          </cell>
        </row>
        <row r="2369">
          <cell r="A2369">
            <v>102063</v>
          </cell>
          <cell r="B2369" t="str">
            <v>MONTAGEM E DESMONTAGEM DE FÔRMA PARA ESCADA DUPLA COM 2 LANCES EM "X" E LAJE PLANA, EM CHAPA DE MADEIRA COMPENSADA PLASTIFICADA, 6 UTILIZAÇÕES. AF_11/2020</v>
          </cell>
          <cell r="D2369">
            <v>102063</v>
          </cell>
          <cell r="E2369">
            <v>203.24</v>
          </cell>
        </row>
        <row r="2370">
          <cell r="A2370">
            <v>102064</v>
          </cell>
          <cell r="B2370" t="str">
            <v>MONTAGEM E DESMONTAGEM DE FÔRMA PARA ESCADA DUPLA COM 2 LANCES EM "X" E LAJE PLANA, EM CHAPA DE MADEIRA COMPENSADA PLASTIFICADA, 8 UTILIZAÇÕES. AF_11/2020</v>
          </cell>
          <cell r="D2370">
            <v>102064</v>
          </cell>
          <cell r="E2370">
            <v>174.65</v>
          </cell>
        </row>
        <row r="2371">
          <cell r="A2371">
            <v>102065</v>
          </cell>
          <cell r="B2371" t="str">
            <v>MONTAGEM E DESMONTAGEM DE FÔRMA PARA ESCADA DUPLA COM 2 LANCES EM "X" E LAJE PLANA, EM CHAPA DE MADEIRA COMPENSADA PLASTIFICADA, 10 UTILIZAÇÕES. AF_11/2020</v>
          </cell>
          <cell r="D2371">
            <v>102065</v>
          </cell>
          <cell r="E2371">
            <v>158.88999999999999</v>
          </cell>
        </row>
        <row r="2372">
          <cell r="A2372">
            <v>102066</v>
          </cell>
          <cell r="B2372" t="str">
            <v>MONTAGEM E DESMONTAGEM DE FÔRMA PARA ESCADA DUPLA COM 2 LANCES EM "X" E LAJE CASCATA, EM MADEIRA SERRADA, 1 UTILIZAÇÃO. AF_11/2020</v>
          </cell>
          <cell r="D2372">
            <v>102066</v>
          </cell>
          <cell r="E2372">
            <v>395.02</v>
          </cell>
        </row>
        <row r="2373">
          <cell r="A2373">
            <v>102067</v>
          </cell>
          <cell r="B2373" t="str">
            <v>MONTAGEM E DESMONTAGEM DE FÔRMA PARA ESCADA DUPLA COM 2 LANCES EM "X" E LAJE CASCATA, EM MADEIRA SERRADA, 2 UTILIZAÇÕES. AF_11/2020</v>
          </cell>
          <cell r="D2373">
            <v>102067</v>
          </cell>
          <cell r="E2373">
            <v>340.23</v>
          </cell>
        </row>
        <row r="2374">
          <cell r="A2374">
            <v>102068</v>
          </cell>
          <cell r="B2374" t="str">
            <v>MONTAGEM E DESMONTAGEM DE FÔRMA PARA ESCADA DUPLA COM 2 LANCES EM "X" E LAJE CASCATA, EM CHAPA DE MADEIRA COMPENSADA RESINADA, 2 UTILIZAÇÕES. AF_11/2020</v>
          </cell>
          <cell r="D2374">
            <v>102068</v>
          </cell>
          <cell r="E2374">
            <v>237.15</v>
          </cell>
        </row>
        <row r="2375">
          <cell r="A2375">
            <v>102069</v>
          </cell>
          <cell r="B2375" t="str">
            <v>MONTAGEM E DESMONTAGEM DE FÔRMA PARA ESCADA DUPLA COM 2 LANCES EM "X" E LAJE CASCATA, EM CHAPA DE MADEIRA COMPENSADA RESINADA, 4 UTILIZAÇÕES. AF_11/2020</v>
          </cell>
          <cell r="D2375">
            <v>102069</v>
          </cell>
          <cell r="E2375">
            <v>220.79</v>
          </cell>
        </row>
        <row r="2376">
          <cell r="A2376">
            <v>102070</v>
          </cell>
          <cell r="B2376" t="str">
            <v>MONTAGEM E DESMONTAGEM DE FÔRMA PARA ESCADA DUPLA COM 2 LANCES EM "X" E LAJE CASCATA, EM CHAPA DE MADEIRA COMPENSADA PLASTIFICADA, 6 UTILIZAÇÕES. AF_11/2020</v>
          </cell>
          <cell r="D2376">
            <v>102070</v>
          </cell>
          <cell r="E2376">
            <v>195.69</v>
          </cell>
        </row>
        <row r="2377">
          <cell r="A2377">
            <v>102071</v>
          </cell>
          <cell r="B2377" t="str">
            <v>MONTAGEM E DESMONTAGEM DE FÔRMA PARA ESCADA DUPLA COM 2 LANCES EM "X" E LAJE CASCATA, EM CHAPA DE MADEIRA COMPENSADA PLASTIFICADA, 8 UTILIZAÇÕES. AF_11/2020</v>
          </cell>
          <cell r="D2377">
            <v>102071</v>
          </cell>
          <cell r="E2377">
            <v>168.42</v>
          </cell>
        </row>
        <row r="2378">
          <cell r="A2378">
            <v>102072</v>
          </cell>
          <cell r="B2378" t="str">
            <v>MONTAGEM E DESMONTAGEM DE FÔRMA PARA ESCADA DUPLA COM 2 LANCES EM "X" E LAJE CASCATA, EM CHAPA DE MADEIRA COMPENSADA PLASTIFICADA, 10 UTILIZAÇÕES. AF_11/2020</v>
          </cell>
          <cell r="D2378">
            <v>102072</v>
          </cell>
          <cell r="E2378">
            <v>157.85</v>
          </cell>
        </row>
        <row r="2379">
          <cell r="A2379">
            <v>102073</v>
          </cell>
          <cell r="B2379" t="str">
            <v>ESCADA EM CONCRETO ARMADO MOLDADO IN LOCO, FCK 20 MPA, COM 1 LANCE E LAJE PLANA, FÔRMA EM CHAPA DE MADEIRA COMPENSADA RESINADA. AF_11/2020</v>
          </cell>
          <cell r="D2379">
            <v>102073</v>
          </cell>
          <cell r="E2379">
            <v>3591.74</v>
          </cell>
        </row>
        <row r="2380">
          <cell r="A2380">
            <v>102074</v>
          </cell>
          <cell r="B2380" t="str">
            <v>ESCADA EM CONCRETO ARMADO MOLDADO IN LOCO, FCK 20 MPA, COM 2 LANCES EM "U" E LAJE PLANA, FÔRMA EM CHAPA DE MADEIRA COMPENSADA RESINADA. AF_11/2020</v>
          </cell>
          <cell r="D2380">
            <v>102074</v>
          </cell>
          <cell r="E2380">
            <v>4355.33</v>
          </cell>
        </row>
        <row r="2381">
          <cell r="A2381">
            <v>102075</v>
          </cell>
          <cell r="B2381" t="str">
            <v>ESCADA EM CONCRETO ARMADO MOLDADO IN LOCO, FCK 20 MPA, COM 2 LANCES EM "L" E LAJE PLANA, FÔRMA EM CHAPA DE MADEIRA COMPENSADA RESINADA. AF_11/2020</v>
          </cell>
          <cell r="D2381">
            <v>102075</v>
          </cell>
          <cell r="E2381">
            <v>4567.79</v>
          </cell>
        </row>
        <row r="2382">
          <cell r="A2382">
            <v>102076</v>
          </cell>
          <cell r="B2382" t="str">
            <v>ESCADA EM CONCRETO ARMADO MOLDADO IN LOCO, FCK 20 MPA, COM 2 LANCES EM "X" E LAJE PLANA, FÔRMA EM CHAPA DE MADEIRA COMPENSADA RESINADA. AF_11/2020</v>
          </cell>
          <cell r="D2382">
            <v>102076</v>
          </cell>
          <cell r="E2382">
            <v>4711.37</v>
          </cell>
        </row>
        <row r="2383">
          <cell r="A2383">
            <v>102077</v>
          </cell>
          <cell r="B2383" t="str">
            <v>ESCADA EM CONCRETO ARMADO MOLDADO IN LOCO, FCK 20 MPA, COM 1 LANCE E LAJE CASCATA, FÔRMA EM CHAPA DE MADEIRA COMPENSADA RESINADA. AF_11/2020</v>
          </cell>
          <cell r="D2383">
            <v>102077</v>
          </cell>
          <cell r="E2383">
            <v>5077.71</v>
          </cell>
        </row>
        <row r="2384">
          <cell r="A2384">
            <v>102078</v>
          </cell>
          <cell r="B2384" t="str">
            <v>ESCADA EM CONCRETO ARMADO MOLDADO IN LOCO, FCK 20 MPA, COM 2 LANCES EM "U" E LAJE CASCATA, FÔRMA EM CHAPA DE MADEIRA COMPENSADA RESINADA. AF_11/2020</v>
          </cell>
          <cell r="D2384">
            <v>102078</v>
          </cell>
          <cell r="E2384">
            <v>5163.66</v>
          </cell>
        </row>
        <row r="2385">
          <cell r="A2385">
            <v>102079</v>
          </cell>
          <cell r="B2385" t="str">
            <v>ESCADA EM CONCRETO ARMADO MOLDADO IN LOCO, FCK 20 MPA, COM 2 LANCES EM "L" E LAJE CASCATA, FÔRMA EM CHAPA DE MADEIRA COMPENSADA RESINADA. AF_11/2020</v>
          </cell>
          <cell r="D2385">
            <v>102079</v>
          </cell>
          <cell r="E2385">
            <v>4981.24</v>
          </cell>
        </row>
        <row r="2386">
          <cell r="A2386">
            <v>102080</v>
          </cell>
          <cell r="B2386" t="str">
            <v>ESCADA EM CONCRETO ARMADO MOLDADO IN LOCO, FCK 20 MPA, COM 2 LANCES EM "X" E LAJE CASCATA, FÔRMA EM CHAPA DE MADEIRA COMPENSADA RESINADA. AF_11/2020</v>
          </cell>
          <cell r="D2386">
            <v>102080</v>
          </cell>
          <cell r="E2386">
            <v>4447.75</v>
          </cell>
        </row>
        <row r="2387">
          <cell r="A2387">
            <v>102086</v>
          </cell>
          <cell r="B2387" t="str">
            <v>FABRICAÇÃO DE FÔRMA PARA ESCADA DUPLA COM 2 LANCES EM "X" E LAJE PLANA, EM CHAPA DE MADEIRA COMPENSADA PLASTIFICADA, E=18 MM. AF_11/2020</v>
          </cell>
          <cell r="D2387">
            <v>102086</v>
          </cell>
          <cell r="E2387">
            <v>229.6</v>
          </cell>
        </row>
        <row r="2388">
          <cell r="A2388">
            <v>102087</v>
          </cell>
          <cell r="B2388" t="str">
            <v>FABRICAÇÃO DE FÔRMA PARA ESCADA DUPLA COM 2 LANCES EM "X" E LAJE PLANA, EM CHAPA DE MADEIRA COMPENSADA RESINADA, E= 17 MM. AF_11/2020</v>
          </cell>
          <cell r="D2388">
            <v>102087</v>
          </cell>
          <cell r="E2388">
            <v>173.67</v>
          </cell>
        </row>
        <row r="2389">
          <cell r="A2389">
            <v>102088</v>
          </cell>
          <cell r="B2389" t="str">
            <v>FABRICAÇÃO DE FÔRMA PARA ESCADA DUPLA COM 2 LANCES EM X E LAJE PLANA, EM MADEIRA SERRADA, E=25 MM. AF_11/2020</v>
          </cell>
          <cell r="D2389">
            <v>102088</v>
          </cell>
          <cell r="E2389">
            <v>189.7</v>
          </cell>
        </row>
        <row r="2390">
          <cell r="A2390">
            <v>102089</v>
          </cell>
          <cell r="B2390" t="str">
            <v>FABRICAÇÃO DE FÔRMA PARA ESCADA DUPLA COM 2 LANCES EM "X" E LAJE CASCATA, EM CHAPA DE MADEIRA COMPENSADA PLASTIFICADA, E=18 MM. AF_11/2020</v>
          </cell>
          <cell r="D2390">
            <v>102089</v>
          </cell>
          <cell r="E2390">
            <v>217.64</v>
          </cell>
        </row>
        <row r="2391">
          <cell r="A2391">
            <v>102090</v>
          </cell>
          <cell r="B2391" t="str">
            <v>FABRICAÇÃO DE FÔRMA PARA ESCADA DUPLA COM 2 LANCES EM "X" E LAJE CASCATA, EM CHAPA DE MADEIRA COMPENSADA RESINADA, E= 17 MM. AF_11/2020</v>
          </cell>
          <cell r="D2391">
            <v>102090</v>
          </cell>
          <cell r="E2391">
            <v>154.19</v>
          </cell>
        </row>
        <row r="2392">
          <cell r="A2392">
            <v>102091</v>
          </cell>
          <cell r="B2392" t="str">
            <v>FABRICAÇÃO DE FÔRMA PARA ESCADA DUPLA COM 2 LANCES EM X E LAJE CASCATA, EM MADEIRA SERRADA, E=25 MM. AF_11/2020</v>
          </cell>
          <cell r="D2392">
            <v>102091</v>
          </cell>
          <cell r="E2392">
            <v>217.68</v>
          </cell>
        </row>
        <row r="2393">
          <cell r="A2393">
            <v>103760</v>
          </cell>
          <cell r="B2393" t="str">
            <v>MONTAGEM E DESMONTAGEM DE FÔRMA DE LAJE MACIÇA, PÉ-DIREITO SIMPLES, EM CHAPA DE MADEIRA COMPENSADA RESINADA E CIMBRAMENTO DE MADEIRA, 2 UTILIZAÇÕES. AF_03/2022</v>
          </cell>
          <cell r="D2393">
            <v>103760</v>
          </cell>
          <cell r="E2393">
            <v>110.8</v>
          </cell>
        </row>
        <row r="2394">
          <cell r="A2394">
            <v>103761</v>
          </cell>
          <cell r="B2394" t="str">
            <v>MONTAGEM E DESMONTAGEM DE FÔRMA DE LAJE MACIÇA, PÉ-DIREITO SIMPLES, EM CHAPA DE MADEIRA COMPENSADA RESINADA E CIMBRAMENTO DE MADEIRA, 4 UTILIZAÇÕES. AF_03/2022</v>
          </cell>
          <cell r="D2394">
            <v>103761</v>
          </cell>
          <cell r="E2394">
            <v>74.069999999999993</v>
          </cell>
        </row>
        <row r="2395">
          <cell r="A2395">
            <v>103762</v>
          </cell>
          <cell r="B2395" t="str">
            <v>MONTAGEM E DESMONTAGEM DE FÔRMA DE LAJE MACIÇA, PÉ-DIREITO SIMPLES, EM CHAPA DE MADEIRA COMPENSADA RESINADA E CIMBRAMENTO DE MADEIRA, 6 UTILIZAÇÕES. AF_03/2022</v>
          </cell>
          <cell r="D2395">
            <v>103762</v>
          </cell>
          <cell r="E2395">
            <v>62.1</v>
          </cell>
        </row>
        <row r="2396">
          <cell r="A2396">
            <v>103763</v>
          </cell>
          <cell r="B2396" t="str">
            <v>MONTAGEM E DESMONTAGEM DE FÔRMA DE LAJE MACIÇA, PÉ-DIREITO SIMPLES, EM CHAPA DE MADEIRA COMPENSADA RESINADA E CIMBRAMENTO DE MADEIRA, 8 UTILIZAÇÕES. AF_03/2022</v>
          </cell>
          <cell r="D2396">
            <v>103763</v>
          </cell>
          <cell r="E2396">
            <v>54.34</v>
          </cell>
        </row>
        <row r="2397">
          <cell r="A2397">
            <v>89996</v>
          </cell>
          <cell r="B2397" t="str">
            <v>ARMAÇÃO VERTICAL DE ALVENARIA ESTRUTURAL; DIÂMETRO DE 10,0 MM. AF_09/2021</v>
          </cell>
          <cell r="D2397">
            <v>89996</v>
          </cell>
          <cell r="E2397">
            <v>12.34</v>
          </cell>
        </row>
        <row r="2398">
          <cell r="A2398">
            <v>89997</v>
          </cell>
          <cell r="B2398" t="str">
            <v>ARMAÇÃO VERTICAL DE ALVENARIA ESTRUTURAL; DIÂMETRO DE 12,5 MM. AF_09/2021</v>
          </cell>
          <cell r="D2398">
            <v>89997</v>
          </cell>
          <cell r="E2398">
            <v>10.27</v>
          </cell>
        </row>
        <row r="2399">
          <cell r="A2399">
            <v>89998</v>
          </cell>
          <cell r="B2399" t="str">
            <v>ARMAÇÃO DE CINTA DE ALVENARIA ESTRUTURAL; DIÂMETRO DE 10,0 MM. AF_09/2021</v>
          </cell>
          <cell r="D2399">
            <v>89998</v>
          </cell>
          <cell r="E2399">
            <v>11.95</v>
          </cell>
        </row>
        <row r="2400">
          <cell r="A2400">
            <v>89999</v>
          </cell>
          <cell r="B2400" t="str">
            <v>ARMAÇÃO DE VERGA E CONTRAVERGA DE ALVENARIA ESTRUTURAL; DIÂMETRO DE 8,0 MM. AF_09/2021</v>
          </cell>
          <cell r="D2400">
            <v>89999</v>
          </cell>
          <cell r="E2400">
            <v>16.57</v>
          </cell>
        </row>
        <row r="2401">
          <cell r="A2401">
            <v>90000</v>
          </cell>
          <cell r="B2401" t="str">
            <v>ARMAÇÃO DE VERGA E CONTRAVERGA DE ALVENARIA ESTRUTURAL; DIÂMETRO DE 10,0 MM. AF_09/2021</v>
          </cell>
          <cell r="D2401">
            <v>90000</v>
          </cell>
          <cell r="E2401">
            <v>13.96</v>
          </cell>
        </row>
        <row r="2402">
          <cell r="A2402">
            <v>91593</v>
          </cell>
          <cell r="B2402" t="str">
            <v>ARMAÇÃO DO SISTEMA DE PAREDES DE CONCRETO, EXECUTADA EM PAREDES DE EDIFICAÇÕES DE MÚLTIPLOS PAVIMENTOS, TELA Q-138. AF_06/2019</v>
          </cell>
          <cell r="D2402">
            <v>91593</v>
          </cell>
          <cell r="E2402">
            <v>15.84</v>
          </cell>
        </row>
        <row r="2403">
          <cell r="A2403">
            <v>91594</v>
          </cell>
          <cell r="B2403" t="str">
            <v>ARMAÇÃO DO SISTEMA DE PAREDES DE CONCRETO, EXECUTADA EM PAREDES DE EDIFICAÇÕES TÉRREAS OU DE MÚLTIPLOS PAVIMENTOS, TELA Q-92. AF_06/2019</v>
          </cell>
          <cell r="D2403">
            <v>91594</v>
          </cell>
          <cell r="E2403">
            <v>16.170000000000002</v>
          </cell>
        </row>
        <row r="2404">
          <cell r="A2404">
            <v>91595</v>
          </cell>
          <cell r="B2404" t="str">
            <v>ARMAÇÃO DO SISTEMA DE PAREDES DE CONCRETO, EXECUTADA EM PAREDES DE EDIFICAÇÕES TÉRREAS, TELA Q-61. AF_06/2019</v>
          </cell>
          <cell r="D2404">
            <v>91595</v>
          </cell>
          <cell r="E2404">
            <v>16.64</v>
          </cell>
        </row>
        <row r="2405">
          <cell r="A2405">
            <v>91596</v>
          </cell>
          <cell r="B2405" t="str">
            <v>ARMAÇÃO DO SISTEMA DE PAREDES DE CONCRETO, EXECUTADA COMO ARMADURA POSITIVA DE LAJES, TELA Q-138. AF_06/2019</v>
          </cell>
          <cell r="D2405">
            <v>91596</v>
          </cell>
          <cell r="E2405">
            <v>16.079999999999998</v>
          </cell>
        </row>
        <row r="2406">
          <cell r="A2406">
            <v>91597</v>
          </cell>
          <cell r="B2406" t="str">
            <v>ARMAÇÃO DO SISTEMA DE PAREDES DE CONCRETO, EXECUTADA COMO ARMADURA NEGATIVA DE LAJES, TELA T-196. AF_06/2019</v>
          </cell>
          <cell r="D2406">
            <v>91597</v>
          </cell>
          <cell r="E2406">
            <v>11.15</v>
          </cell>
        </row>
        <row r="2407">
          <cell r="A2407">
            <v>91598</v>
          </cell>
          <cell r="B2407" t="str">
            <v>ARMAÇÃO DO SISTEMA DE PAREDES DE CONCRETO, EXECUTADA COMO ARMADURA POSITIVA DE LAJES, TELA Q-113. AF_06/2019</v>
          </cell>
          <cell r="D2407">
            <v>91598</v>
          </cell>
          <cell r="E2407">
            <v>15.59</v>
          </cell>
        </row>
        <row r="2408">
          <cell r="A2408">
            <v>91599</v>
          </cell>
          <cell r="B2408" t="str">
            <v>ARMAÇÃO DO SISTEMA DE PAREDES DE CONCRETO, EXECUTADA COMO ARMADURA NEGATIVA DE LAJES, TELA L-159. AF_06/2019</v>
          </cell>
          <cell r="D2408">
            <v>91599</v>
          </cell>
          <cell r="E2408">
            <v>11.49</v>
          </cell>
        </row>
        <row r="2409">
          <cell r="A2409">
            <v>91600</v>
          </cell>
          <cell r="B2409" t="str">
            <v>ARMAÇÃO DO SISTEMA DE PAREDES DE CONCRETO, EXECUTADA EM PLATIBANDAS, TELA Q-92. AF_06/2019</v>
          </cell>
          <cell r="D2409">
            <v>91600</v>
          </cell>
          <cell r="E2409">
            <v>18.04</v>
          </cell>
        </row>
        <row r="2410">
          <cell r="A2410">
            <v>91601</v>
          </cell>
          <cell r="B2410" t="str">
            <v>ARMAÇÃO DO SISTEMA DE PAREDES DE CONCRETO, EXECUTADA COMO REFORÇO, VERGALHÃO DE 6,3 MM DE DIÂMETRO. AF_06/2019</v>
          </cell>
          <cell r="D2410">
            <v>91601</v>
          </cell>
          <cell r="E2410">
            <v>14.4</v>
          </cell>
        </row>
        <row r="2411">
          <cell r="A2411">
            <v>91602</v>
          </cell>
          <cell r="B2411" t="str">
            <v>ARMAÇÃO DO SISTEMA DE PAREDES DE CONCRETO, EXECUTADA COMO REFORÇO, VERGALHÃO DE 8,0 MM DE DIÂMETRO. AF_06/2019</v>
          </cell>
          <cell r="D2411">
            <v>91602</v>
          </cell>
          <cell r="E2411">
            <v>13.7</v>
          </cell>
        </row>
        <row r="2412">
          <cell r="A2412">
            <v>91603</v>
          </cell>
          <cell r="B2412" t="str">
            <v>ARMAÇÃO DO SISTEMA DE PAREDES DE CONCRETO, EXECUTADA COMO REFORÇO, VERGALHÃO DE 10,0 MM DE DIÂMETRO. AF_06/2019</v>
          </cell>
          <cell r="D2412">
            <v>91603</v>
          </cell>
          <cell r="E2412">
            <v>12.93</v>
          </cell>
        </row>
        <row r="2413">
          <cell r="A2413">
            <v>92759</v>
          </cell>
          <cell r="B2413" t="str">
            <v>ARMAÇÃO DE PILAR OU VIGA DE UMA ESTRUTURA CONVENCIONAL DE CONCRETO ARMADO EM UM EDIFÍCIO DE MÚLTIPLOS PAVIMENTOS UTILIZANDO AÇO CA-60 DE 5,0 MM - MONTAGEM. AF_12/2015</v>
          </cell>
          <cell r="D2413">
            <v>92759</v>
          </cell>
          <cell r="E2413">
            <v>15.83</v>
          </cell>
        </row>
        <row r="2414">
          <cell r="A2414">
            <v>92760</v>
          </cell>
          <cell r="B2414" t="str">
            <v>ARMAÇÃO DE PILAR OU VIGA DE UMA ESTRUTURA CONVENCIONAL DE CONCRETO ARMADO EM UM EDIFÍCIO DE MÚLTIPLOS PAVIMENTOS UTILIZANDO AÇO CA-50 DE 6,3 MM - MONTAGEM. AF_12/2015</v>
          </cell>
          <cell r="D2414">
            <v>92760</v>
          </cell>
          <cell r="E2414">
            <v>15.57</v>
          </cell>
        </row>
        <row r="2415">
          <cell r="A2415">
            <v>92761</v>
          </cell>
          <cell r="B2415" t="str">
            <v>ARMAÇÃO DE PILAR OU VIGA DE UMA ESTRUTURA CONVENCIONAL DE CONCRETO ARMADO EM UM EDIFÍCIO DE MÚLTIPLOS PAVIMENTOS UTILIZANDO AÇO CA-50 DE 8,0 MM - MONTAGEM. AF_12/2015</v>
          </cell>
          <cell r="D2415">
            <v>92761</v>
          </cell>
          <cell r="E2415">
            <v>15.06</v>
          </cell>
        </row>
        <row r="2416">
          <cell r="A2416">
            <v>92762</v>
          </cell>
          <cell r="B2416" t="str">
            <v>ARMAÇÃO DE PILAR OU VIGA DE UMA ESTRUTURA CONVENCIONAL DE CONCRETO ARMADO EM UM EDIFÍCIO DE MÚLTIPLOS PAVIMENTOS UTILIZANDO AÇO CA-50 DE 10,0 MM - MONTAGEM. AF_12/2015</v>
          </cell>
          <cell r="D2416">
            <v>92762</v>
          </cell>
          <cell r="E2416">
            <v>13.67</v>
          </cell>
        </row>
        <row r="2417">
          <cell r="A2417">
            <v>92763</v>
          </cell>
          <cell r="B2417" t="str">
            <v>ARMAÇÃO DE PILAR OU VIGA DE UMA ESTRUTURA CONVENCIONAL DE CONCRETO ARMADO EM UM EDIFÍCIO DE MÚLTIPLOS PAVIMENTOS UTILIZANDO AÇO CA-50 DE 12,5 MM - MONTAGEM. AF_12/2015</v>
          </cell>
          <cell r="D2417">
            <v>92763</v>
          </cell>
          <cell r="E2417">
            <v>11.64</v>
          </cell>
        </row>
        <row r="2418">
          <cell r="A2418">
            <v>92764</v>
          </cell>
          <cell r="B2418" t="str">
            <v>ARMAÇÃO DE PILAR OU VIGA DE UMA ESTRUTURA CONVENCIONAL DE CONCRETO ARMADO EM UM EDIFÍCIO DE MÚLTIPLOS PAVIMENTOS UTILIZANDO AÇO CA-50 DE 16,0 MM - MONTAGEM. AF_12/2015</v>
          </cell>
          <cell r="D2418">
            <v>92764</v>
          </cell>
          <cell r="E2418">
            <v>11.24</v>
          </cell>
        </row>
        <row r="2419">
          <cell r="A2419">
            <v>92765</v>
          </cell>
          <cell r="B2419" t="str">
            <v>ARMAÇÃO DE PILAR OU VIGA DE UMA ESTRUTURA CONVENCIONAL DE CONCRETO ARMADO EM UM EDIFÍCIO DE MÚLTIPLOS PAVIMENTOS UTILIZANDO AÇO CA-50 DE 20,0 MM - MONTAGEM. AF_12/2015</v>
          </cell>
          <cell r="D2419">
            <v>92765</v>
          </cell>
          <cell r="E2419">
            <v>12.85</v>
          </cell>
        </row>
        <row r="2420">
          <cell r="A2420">
            <v>92766</v>
          </cell>
          <cell r="B2420" t="str">
            <v>ARMAÇÃO DE PILAR OU VIGA DE UMA ESTRUTURA CONVENCIONAL DE CONCRETO ARMADO EM UM EDIFÍCIO DE MÚLTIPLOS PAVIMENTOS UTILIZANDO AÇO CA-50 DE 25,0 MM - MONTAGEM. AF_12/2015</v>
          </cell>
          <cell r="D2420">
            <v>92766</v>
          </cell>
          <cell r="E2420">
            <v>12.66</v>
          </cell>
        </row>
        <row r="2421">
          <cell r="A2421">
            <v>92767</v>
          </cell>
          <cell r="B2421" t="str">
            <v>ARMAÇÃO DE LAJE DE UMA ESTRUTURA CONVENCIONAL DE CONCRETO ARMADO EM UM EDIFÍCIO DE MÚLTIPLOS PAVIMENTOS UTILIZANDO AÇO CA-60 DE 4,2 MM - MONTAGEM. AF_12/2015</v>
          </cell>
          <cell r="D2421">
            <v>92767</v>
          </cell>
          <cell r="E2421">
            <v>16.11</v>
          </cell>
        </row>
        <row r="2422">
          <cell r="A2422">
            <v>92768</v>
          </cell>
          <cell r="B2422" t="str">
            <v>ARMAÇÃO DE LAJE DE UMA ESTRUTURA CONVENCIONAL DE CONCRETO ARMADO EM UM EDIFÍCIO DE MÚLTIPLOS PAVIMENTOS UTILIZANDO AÇO CA-60 DE 5,0 MM - MONTAGEM. AF_12/2015</v>
          </cell>
          <cell r="D2422">
            <v>92768</v>
          </cell>
          <cell r="E2422">
            <v>14.75</v>
          </cell>
        </row>
        <row r="2423">
          <cell r="A2423">
            <v>92769</v>
          </cell>
          <cell r="B2423" t="str">
            <v>ARMAÇÃO DE LAJE DE UMA ESTRUTURA CONVENCIONAL DE CONCRETO ARMADO EM UM EDIFÍCIO DE MÚLTIPLOS PAVIMENTOS UTILIZANDO AÇO CA-50 DE 6,3 MM - MONTAGEM. AF_12/2015</v>
          </cell>
          <cell r="D2423">
            <v>92769</v>
          </cell>
          <cell r="E2423">
            <v>14.73</v>
          </cell>
        </row>
        <row r="2424">
          <cell r="A2424">
            <v>92770</v>
          </cell>
          <cell r="B2424" t="str">
            <v>ARMAÇÃO DE LAJE DE UMA ESTRUTURA CONVENCIONAL DE CONCRETO ARMADO EM UM EDIFÍCIO DE MÚLTIPLOS PAVIMENTOS UTILIZANDO AÇO CA-50 DE 8,0 MM - MONTAGEM. AF_12/2015</v>
          </cell>
          <cell r="D2424">
            <v>92770</v>
          </cell>
          <cell r="E2424">
            <v>14.4</v>
          </cell>
        </row>
        <row r="2425">
          <cell r="A2425">
            <v>92771</v>
          </cell>
          <cell r="B2425" t="str">
            <v>ARMAÇÃO DE LAJE DE UMA ESTRUTURA CONVENCIONAL DE CONCRETO ARMADO EM UM EDIFÍCIO DE MÚLTIPLOS PAVIMENTOS UTILIZANDO AÇO CA-50 DE 10,0 MM - MONTAGEM. AF_12/2015</v>
          </cell>
          <cell r="D2425">
            <v>92771</v>
          </cell>
          <cell r="E2425">
            <v>13.15</v>
          </cell>
        </row>
        <row r="2426">
          <cell r="A2426">
            <v>92772</v>
          </cell>
          <cell r="B2426" t="str">
            <v>ARMAÇÃO DE LAJE DE UMA ESTRUTURA CONVENCIONAL DE CONCRETO ARMADO EM UM EDIFÍCIO DE MÚLTIPLOS PAVIMENTOS UTILIZANDO AÇO CA-50 DE 12,5 MM - MONTAGEM. AF_12/2015</v>
          </cell>
          <cell r="D2426">
            <v>92772</v>
          </cell>
          <cell r="E2426">
            <v>11.24</v>
          </cell>
        </row>
        <row r="2427">
          <cell r="A2427">
            <v>92773</v>
          </cell>
          <cell r="B2427" t="str">
            <v>ARMAÇÃO DE LAJE DE UMA ESTRUTURA CONVENCIONAL DE CONCRETO ARMADO EM UM EDIFÍCIO DE MÚLTIPLOS PAVIMENTOS UTILIZANDO AÇO CA-50 DE 16,0 MM - MONTAGEM. AF_12/2015</v>
          </cell>
          <cell r="D2427">
            <v>92773</v>
          </cell>
          <cell r="E2427">
            <v>10.95</v>
          </cell>
        </row>
        <row r="2428">
          <cell r="A2428">
            <v>92774</v>
          </cell>
          <cell r="B2428" t="str">
            <v>ARMAÇÃO DE LAJE DE UMA ESTRUTURA CONVENCIONAL DE CONCRETO ARMADO EM UM EDIFÍCIO DE MÚLTIPLOS PAVIMENTOS UTILIZANDO AÇO CA-50 DE 20,0 MM - MONTAGEM. AF_12/2015</v>
          </cell>
          <cell r="D2428">
            <v>92774</v>
          </cell>
          <cell r="E2428">
            <v>12.64</v>
          </cell>
        </row>
        <row r="2429">
          <cell r="A2429">
            <v>92775</v>
          </cell>
          <cell r="B2429" t="str">
            <v>ARMAÇÃO DE PILAR OU VIGA DE UMA ESTRUTURA CONVENCIONAL DE CONCRETO ARMADO EM UMA EDIFICAÇÃO TÉRREA OU SOBRADO UTILIZANDO AÇO CA-60 DE 5,0 MM - MONTAGEM. AF_12/2015</v>
          </cell>
          <cell r="D2429">
            <v>92775</v>
          </cell>
          <cell r="E2429">
            <v>18.079999999999998</v>
          </cell>
        </row>
        <row r="2430">
          <cell r="A2430">
            <v>92776</v>
          </cell>
          <cell r="B2430" t="str">
            <v>ARMAÇÃO DE PILAR OU VIGA DE UMA ESTRUTURA CONVENCIONAL DE CONCRETO ARMADO EM UMA EDIFICAÇÃO TÉRREA OU SOBRADO UTILIZANDO AÇO CA-50 DE 6,3 MM - MONTAGEM. AF_12/2015</v>
          </cell>
          <cell r="D2430">
            <v>92776</v>
          </cell>
          <cell r="E2430">
            <v>17.29</v>
          </cell>
        </row>
        <row r="2431">
          <cell r="A2431">
            <v>92777</v>
          </cell>
          <cell r="B2431" t="str">
            <v>ARMAÇÃO DE PILAR OU VIGA DE UMA ESTRUTURA CONVENCIONAL DE CONCRETO ARMADO EM UMA EDIFICAÇÃO TÉRREA OU SOBRADO UTILIZANDO AÇO CA-50 DE 8,0 MM - MONTAGEM. AF_12/2015</v>
          </cell>
          <cell r="D2431">
            <v>92777</v>
          </cell>
          <cell r="E2431">
            <v>16.34</v>
          </cell>
        </row>
        <row r="2432">
          <cell r="A2432">
            <v>92778</v>
          </cell>
          <cell r="B2432" t="str">
            <v>ARMAÇÃO DE PILAR OU VIGA DE UMA ESTRUTURA CONVENCIONAL DE CONCRETO ARMADO EM UMA EDIFICAÇÃO TÉRREA OU SOBRADO UTILIZANDO AÇO CA-50 DE 10,0 MM - MONTAGEM. AF_12/2015</v>
          </cell>
          <cell r="D2432">
            <v>92778</v>
          </cell>
          <cell r="E2432">
            <v>14.63</v>
          </cell>
        </row>
        <row r="2433">
          <cell r="A2433">
            <v>92779</v>
          </cell>
          <cell r="B2433" t="str">
            <v>ARMAÇÃO DE PILAR OU VIGA DE UMA ESTRUTURA CONVENCIONAL DE CONCRETO ARMADO EM UMA EDIFICAÇÃO TÉRREA OU SOBRADO UTILIZANDO AÇO CA-50 DE 12,5 MM - MONTAGEM. AF_12/2015</v>
          </cell>
          <cell r="D2433">
            <v>92779</v>
          </cell>
          <cell r="E2433">
            <v>12.34</v>
          </cell>
        </row>
        <row r="2434">
          <cell r="A2434">
            <v>92780</v>
          </cell>
          <cell r="B2434" t="str">
            <v>ARMAÇÃO DE PILAR OU VIGA DE UMA ESTRUTURA CONVENCIONAL DE CONCRETO ARMADO EM UMA EDIFICAÇÃO TÉRREA OU SOBRADO UTILIZANDO AÇO CA-50 DE 16,0 MM - MONTAGEM. AF_12/2015</v>
          </cell>
          <cell r="D2434">
            <v>92780</v>
          </cell>
          <cell r="E2434">
            <v>11.72</v>
          </cell>
        </row>
        <row r="2435">
          <cell r="A2435">
            <v>92781</v>
          </cell>
          <cell r="B2435" t="str">
            <v>ARMAÇÃO DE PILAR OU VIGA DE UMA ESTRUTURA CONVENCIONAL DE CONCRETO ARMADO EM UMA EDIFICAÇÃO TÉRREA OU SOBRADO UTILIZANDO AÇO CA-50 DE 20,0 MM - MONTAGEM. AF_12/2015</v>
          </cell>
          <cell r="D2435">
            <v>92781</v>
          </cell>
          <cell r="E2435">
            <v>13.16</v>
          </cell>
        </row>
        <row r="2436">
          <cell r="A2436">
            <v>92782</v>
          </cell>
          <cell r="B2436" t="str">
            <v>ARMAÇÃO DE PILAR OU VIGA DE UMA ESTRUTURA CONVENCIONAL DE CONCRETO ARMADO EM UMA EDIFICAÇÃO TÉRREA OU SOBRADO UTILIZANDO AÇO CA-50 DE 25,0 MM - MONTAGEM. AF_12/2015</v>
          </cell>
          <cell r="D2436">
            <v>92782</v>
          </cell>
          <cell r="E2436">
            <v>12.84</v>
          </cell>
        </row>
        <row r="2437">
          <cell r="A2437">
            <v>92783</v>
          </cell>
          <cell r="B2437" t="str">
            <v>ARMAÇÃO DE LAJE DE UMA ESTRUTURA CONVENCIONAL DE CONCRETO ARMADO EM UMA EDIFICAÇÃO TÉRREA OU SOBRADO UTILIZANDO AÇO CA-60 DE 4,2 MM - MONTAGEM. AF_12/2015</v>
          </cell>
          <cell r="D2437">
            <v>92783</v>
          </cell>
          <cell r="E2437">
            <v>18.010000000000002</v>
          </cell>
        </row>
        <row r="2438">
          <cell r="A2438">
            <v>92784</v>
          </cell>
          <cell r="B2438" t="str">
            <v>ARMAÇÃO DE LAJE DE UMA ESTRUTURA CONVENCIONAL DE CONCRETO ARMADO EM UMA EDIFICAÇÃO TÉRREA OU SOBRADO UTILIZANDO AÇO CA-60 DE 5,0 MM - MONTAGEM. AF_12/2015</v>
          </cell>
          <cell r="D2438">
            <v>92784</v>
          </cell>
          <cell r="E2438">
            <v>16.309999999999999</v>
          </cell>
        </row>
        <row r="2439">
          <cell r="A2439">
            <v>92785</v>
          </cell>
          <cell r="B2439" t="str">
            <v>ARMAÇÃO DE LAJE DE UMA ESTRUTURA CONVENCIONAL DE CONCRETO ARMADO EM UMA EDIFICAÇÃO TÉRREA OU SOBRADO UTILIZANDO AÇO CA-50 DE 6,3 MM - MONTAGEM. AF_12/2015</v>
          </cell>
          <cell r="D2439">
            <v>92785</v>
          </cell>
          <cell r="E2439">
            <v>15.9</v>
          </cell>
        </row>
        <row r="2440">
          <cell r="A2440">
            <v>92786</v>
          </cell>
          <cell r="B2440" t="str">
            <v>ARMAÇÃO DE LAJE DE UMA ESTRUTURA CONVENCIONAL DE CONCRETO ARMADO EM UMA EDIFICAÇÃO TÉRREA OU SOBRADO UTILIZANDO AÇO CA-50 DE 8,0 MM - MONTAGEM. AF_12/2015</v>
          </cell>
          <cell r="D2440">
            <v>92786</v>
          </cell>
          <cell r="E2440">
            <v>15.26</v>
          </cell>
        </row>
        <row r="2441">
          <cell r="A2441">
            <v>92787</v>
          </cell>
          <cell r="B2441" t="str">
            <v>ARMAÇÃO DE LAJE DE UMA ESTRUTURA CONVENCIONAL DE CONCRETO ARMADO EM UMA EDIFICAÇÃO TÉRREA OU SOBRADO UTILIZANDO AÇO CA-50 DE 10,0 MM - MONTAGEM. AF_12/2015</v>
          </cell>
          <cell r="D2441">
            <v>92787</v>
          </cell>
          <cell r="E2441">
            <v>13.77</v>
          </cell>
        </row>
        <row r="2442">
          <cell r="A2442">
            <v>92788</v>
          </cell>
          <cell r="B2442" t="str">
            <v>ARMAÇÃO DE LAJE DE UMA ESTRUTURA CONVENCIONAL DE CONCRETO ARMADO EM UMA EDIFICAÇÃO TÉRREA OU SOBRADO UTILIZANDO AÇO CA-50 DE 12,5 MM - MONTAGEM. AF_12/2015</v>
          </cell>
          <cell r="D2442">
            <v>92788</v>
          </cell>
          <cell r="E2442">
            <v>11.68</v>
          </cell>
        </row>
        <row r="2443">
          <cell r="A2443">
            <v>92789</v>
          </cell>
          <cell r="B2443" t="str">
            <v>ARMAÇÃO DE LAJE DE UMA ESTRUTURA CONVENCIONAL DE CONCRETO ARMADO EM UMA EDIFICAÇÃO TÉRREA OU SOBRADO UTILIZANDO AÇO CA-50 DE 16,0 MM - MONTAGEM. AF_12/2015</v>
          </cell>
          <cell r="D2443">
            <v>92789</v>
          </cell>
          <cell r="E2443">
            <v>11.23</v>
          </cell>
        </row>
        <row r="2444">
          <cell r="A2444">
            <v>92790</v>
          </cell>
          <cell r="B2444" t="str">
            <v>ARMAÇÃO DE LAJE DE UMA ESTRUTURA CONVENCIONAL DE CONCRETO ARMADO EM UMA EDIFICAÇÃO TÉRREA OU SOBRADO UTILIZANDO AÇO CA-50 DE 20,0 MM - MONTAGEM. AF_12/2015</v>
          </cell>
          <cell r="D2444">
            <v>92790</v>
          </cell>
          <cell r="E2444">
            <v>12.81</v>
          </cell>
        </row>
        <row r="2445">
          <cell r="A2445">
            <v>92791</v>
          </cell>
          <cell r="B2445" t="str">
            <v>CORTE E DOBRA DE AÇO CA-60, DIÂMETRO DE 5,0 MM, UTILIZADO EM ESTRUTURAS DIVERSAS, EXCETO LAJES. AF_12/2015</v>
          </cell>
          <cell r="D2445">
            <v>92791</v>
          </cell>
          <cell r="E2445">
            <v>12.29</v>
          </cell>
        </row>
        <row r="2446">
          <cell r="A2446">
            <v>92792</v>
          </cell>
          <cell r="B2446" t="str">
            <v>CORTE E DOBRA DE AÇO CA-50, DIÂMETRO DE 6,3 MM, UTILIZADO EM ESTRUTURAS DIVERSAS, EXCETO LAJES. AF_12/2015</v>
          </cell>
          <cell r="D2446">
            <v>92792</v>
          </cell>
          <cell r="E2446">
            <v>12.74</v>
          </cell>
        </row>
        <row r="2447">
          <cell r="A2447">
            <v>92793</v>
          </cell>
          <cell r="B2447" t="str">
            <v>CORTE E DOBRA DE AÇO CA-50, DIÂMETRO DE 8,0 MM, UTILIZADO EM ESTRUTURAS DIVERSAS, EXCETO LAJES. AF_12/2015</v>
          </cell>
          <cell r="D2447">
            <v>92793</v>
          </cell>
          <cell r="E2447">
            <v>12.82</v>
          </cell>
        </row>
        <row r="2448">
          <cell r="A2448">
            <v>92794</v>
          </cell>
          <cell r="B2448" t="str">
            <v>CORTE E DOBRA DE AÇO CA-50, DIÂMETRO DE 10,0 MM, UTILIZADO EM ESTRUTURAS DIVERSAS, EXCETO LAJES. AF_12/2015</v>
          </cell>
          <cell r="D2448">
            <v>92794</v>
          </cell>
          <cell r="E2448">
            <v>11.88</v>
          </cell>
        </row>
        <row r="2449">
          <cell r="A2449">
            <v>92795</v>
          </cell>
          <cell r="B2449" t="str">
            <v>CORTE E DOBRA DE AÇO CA-50, DIÂMETRO DE 12,5 MM, UTILIZADO EM ESTRUTURAS DIVERSAS, EXCETO LAJES. AF_12/2015</v>
          </cell>
          <cell r="D2449">
            <v>92795</v>
          </cell>
          <cell r="E2449">
            <v>10.199999999999999</v>
          </cell>
        </row>
        <row r="2450">
          <cell r="A2450">
            <v>92796</v>
          </cell>
          <cell r="B2450" t="str">
            <v>CORTE E DOBRA DE AÇO CA-50, DIÂMETRO DE 16,0 MM, UTILIZADO EM ESTRUTURAS DIVERSAS, EXCETO LAJES. AF_12/2015</v>
          </cell>
          <cell r="D2450">
            <v>92796</v>
          </cell>
          <cell r="E2450">
            <v>10.130000000000001</v>
          </cell>
        </row>
        <row r="2451">
          <cell r="A2451">
            <v>92797</v>
          </cell>
          <cell r="B2451" t="str">
            <v>CORTE E DOBRA DE AÇO CA-50, DIÂMETRO DE 20,0 MM, UTILIZADO EM ESTRUTURAS DIVERSAS, EXCETO LAJES. AF_12/2015</v>
          </cell>
          <cell r="D2451">
            <v>92797</v>
          </cell>
          <cell r="E2451">
            <v>11.95</v>
          </cell>
        </row>
        <row r="2452">
          <cell r="A2452">
            <v>92798</v>
          </cell>
          <cell r="B2452" t="str">
            <v>CORTE E DOBRA DE AÇO CA-50, DIÂMETRO DE 25,0 MM, UTILIZADO EM ESTRUTURAS DIVERSAS, EXCETO LAJES. AF_12/2015</v>
          </cell>
          <cell r="D2452">
            <v>92798</v>
          </cell>
          <cell r="E2452">
            <v>11.94</v>
          </cell>
        </row>
        <row r="2453">
          <cell r="A2453">
            <v>92799</v>
          </cell>
          <cell r="B2453" t="str">
            <v>CORTE E DOBRA DE AÇO CA-60, DIÂMETRO DE 4,2 MM, UTILIZADO EM LAJE. AF_12/2015</v>
          </cell>
          <cell r="D2453">
            <v>92799</v>
          </cell>
          <cell r="E2453">
            <v>12.65</v>
          </cell>
        </row>
        <row r="2454">
          <cell r="A2454">
            <v>92800</v>
          </cell>
          <cell r="B2454" t="str">
            <v>CORTE E DOBRA DE AÇO CA-60, DIÂMETRO DE 5,0 MM, UTILIZADO EM LAJE. AF_12/2015</v>
          </cell>
          <cell r="D2454">
            <v>92800</v>
          </cell>
          <cell r="E2454">
            <v>11.88</v>
          </cell>
        </row>
        <row r="2455">
          <cell r="A2455">
            <v>92801</v>
          </cell>
          <cell r="B2455" t="str">
            <v>CORTE E DOBRA DE AÇO CA-50, DIÂMETRO DE 6,3 MM, UTILIZADO EM LAJE. AF_12/2015</v>
          </cell>
          <cell r="D2455">
            <v>92801</v>
          </cell>
          <cell r="E2455">
            <v>12.5</v>
          </cell>
        </row>
        <row r="2456">
          <cell r="A2456">
            <v>92802</v>
          </cell>
          <cell r="B2456" t="str">
            <v>CORTE E DOBRA DE AÇO CA-50, DIÂMETRO DE 8,0 MM, UTILIZADO EM LAJE. AF_12/2015</v>
          </cell>
          <cell r="D2456">
            <v>92802</v>
          </cell>
          <cell r="E2456">
            <v>12.68</v>
          </cell>
        </row>
        <row r="2457">
          <cell r="A2457">
            <v>92803</v>
          </cell>
          <cell r="B2457" t="str">
            <v>CORTE E DOBRA DE AÇO CA-50, DIÂMETRO DE 10,0 MM, UTILIZADO EM LAJE. AF_12/2015</v>
          </cell>
          <cell r="D2457">
            <v>92803</v>
          </cell>
          <cell r="E2457">
            <v>11.8</v>
          </cell>
        </row>
        <row r="2458">
          <cell r="A2458">
            <v>92804</v>
          </cell>
          <cell r="B2458" t="str">
            <v>CORTE E DOBRA DE AÇO CA-50, DIÂMETRO DE 12,5 MM, UTILIZADO EM LAJE. AF_12/2015</v>
          </cell>
          <cell r="D2458">
            <v>92804</v>
          </cell>
          <cell r="E2458">
            <v>10.16</v>
          </cell>
        </row>
        <row r="2459">
          <cell r="A2459">
            <v>92805</v>
          </cell>
          <cell r="B2459" t="str">
            <v>CORTE E DOBRA DE AÇO CA-50, DIÂMETRO DE 16,0 MM, UTILIZADO EM LAJE. AF_12/2015</v>
          </cell>
          <cell r="D2459">
            <v>92805</v>
          </cell>
          <cell r="E2459">
            <v>10.1</v>
          </cell>
        </row>
        <row r="2460">
          <cell r="A2460">
            <v>92806</v>
          </cell>
          <cell r="B2460" t="str">
            <v>CORTE E DOBRA DE AÇO CA-50, DIÂMETRO DE 20,0 MM, UTILIZADO EM LAJE. AF_12/2015</v>
          </cell>
          <cell r="D2460">
            <v>92806</v>
          </cell>
          <cell r="E2460">
            <v>11.94</v>
          </cell>
        </row>
        <row r="2461">
          <cell r="A2461">
            <v>92875</v>
          </cell>
          <cell r="B2461" t="str">
            <v>CORTE E DOBRA DE AÇO CA-25, DIÂMETRO DE 6,3 MM. AF_12/2015</v>
          </cell>
          <cell r="D2461">
            <v>92875</v>
          </cell>
          <cell r="E2461">
            <v>11.67</v>
          </cell>
        </row>
        <row r="2462">
          <cell r="A2462">
            <v>92876</v>
          </cell>
          <cell r="B2462" t="str">
            <v>CORTE E DOBRA DE AÇO CA-25, DIÂMETRO DE 8,0 MM. AF_12/2015</v>
          </cell>
          <cell r="D2462">
            <v>92876</v>
          </cell>
          <cell r="E2462">
            <v>11.64</v>
          </cell>
        </row>
        <row r="2463">
          <cell r="A2463">
            <v>92877</v>
          </cell>
          <cell r="B2463" t="str">
            <v>CORTE E DOBRA DE AÇO CA-25, DIÂMETRO DE 10,0 MM. AF_12/2015</v>
          </cell>
          <cell r="D2463">
            <v>92877</v>
          </cell>
          <cell r="E2463">
            <v>12.74</v>
          </cell>
        </row>
        <row r="2464">
          <cell r="A2464">
            <v>92878</v>
          </cell>
          <cell r="B2464" t="str">
            <v>CORTE E DOBRA DE AÇO CA-25, DIÂMETRO DE 12,5 MM. AF_12/2015</v>
          </cell>
          <cell r="D2464">
            <v>92878</v>
          </cell>
          <cell r="E2464">
            <v>12.62</v>
          </cell>
        </row>
        <row r="2465">
          <cell r="A2465">
            <v>92879</v>
          </cell>
          <cell r="B2465" t="str">
            <v>CORTE E DOBRA DE AÇO CA-25, DIÂMETRO DE 16,0 MM. AF_12/2015</v>
          </cell>
          <cell r="D2465">
            <v>92879</v>
          </cell>
          <cell r="E2465">
            <v>12.55</v>
          </cell>
        </row>
        <row r="2466">
          <cell r="A2466">
            <v>92880</v>
          </cell>
          <cell r="B2466" t="str">
            <v>CORTE E DOBRA DE AÇO CA-25, DIÂMETRO DE 20,0 MM. AF_12/2015</v>
          </cell>
          <cell r="D2466">
            <v>92880</v>
          </cell>
          <cell r="E2466">
            <v>12.85</v>
          </cell>
        </row>
        <row r="2467">
          <cell r="A2467">
            <v>92881</v>
          </cell>
          <cell r="B2467" t="str">
            <v>CORTE E DOBRA DE AÇO CA-25, DIÂMETRO DE 25,0 MM. AF_12/2015</v>
          </cell>
          <cell r="D2467">
            <v>92881</v>
          </cell>
          <cell r="E2467">
            <v>12.84</v>
          </cell>
        </row>
        <row r="2468">
          <cell r="A2468">
            <v>92882</v>
          </cell>
          <cell r="B2468" t="str">
            <v>ARMAÇÃO UTILIZANDO AÇO CA-25 DE 6,3 MM - MONTAGEM. AF_12/2015</v>
          </cell>
          <cell r="D2468">
            <v>92882</v>
          </cell>
          <cell r="E2468">
            <v>14.5</v>
          </cell>
        </row>
        <row r="2469">
          <cell r="A2469">
            <v>92883</v>
          </cell>
          <cell r="B2469" t="str">
            <v>ARMAÇÃO UTILIZANDO AÇO CA-25 DE 8,0 MM - MONTAGEM. AF_12/2015</v>
          </cell>
          <cell r="D2469">
            <v>92883</v>
          </cell>
          <cell r="E2469">
            <v>13.88</v>
          </cell>
        </row>
        <row r="2470">
          <cell r="A2470">
            <v>92884</v>
          </cell>
          <cell r="B2470" t="str">
            <v>ARMAÇÃO UTILIZANDO AÇO CA-25 DE 10,0 MM - MONTAGEM. AF_12/2015</v>
          </cell>
          <cell r="D2470">
            <v>92884</v>
          </cell>
          <cell r="E2470">
            <v>14.53</v>
          </cell>
        </row>
        <row r="2471">
          <cell r="A2471">
            <v>92885</v>
          </cell>
          <cell r="B2471" t="str">
            <v>ARMAÇÃO UTILIZANDO AÇO CA-25 DE 12,5 MM - MONTAGEM. AF_12/2015</v>
          </cell>
          <cell r="D2471">
            <v>92885</v>
          </cell>
          <cell r="E2471">
            <v>14.06</v>
          </cell>
        </row>
        <row r="2472">
          <cell r="A2472">
            <v>92886</v>
          </cell>
          <cell r="B2472" t="str">
            <v>ARMAÇÃO UTILIZANDO AÇO CA-25 DE 16,0 MM - MONTAGEM. AF_12/2015</v>
          </cell>
          <cell r="D2472">
            <v>92886</v>
          </cell>
          <cell r="E2472">
            <v>13.66</v>
          </cell>
        </row>
        <row r="2473">
          <cell r="A2473">
            <v>92887</v>
          </cell>
          <cell r="B2473" t="str">
            <v>ARMAÇÃO UTILIZANDO AÇO CA-25 DE 20,0 MM - MONTAGEM. AF_12/2015</v>
          </cell>
          <cell r="D2473">
            <v>92887</v>
          </cell>
          <cell r="E2473">
            <v>13.75</v>
          </cell>
        </row>
        <row r="2474">
          <cell r="A2474">
            <v>92888</v>
          </cell>
          <cell r="B2474" t="str">
            <v>ARMAÇÃO UTILIZANDO AÇO CA-25 DE 25,0 MM - MONTAGEM. AF_12/2015</v>
          </cell>
          <cell r="D2474">
            <v>92888</v>
          </cell>
          <cell r="E2474">
            <v>13.56</v>
          </cell>
        </row>
        <row r="2475">
          <cell r="A2475">
            <v>92915</v>
          </cell>
          <cell r="B2475" t="str">
            <v>ARMAÇÃO DE ESTRUTURAS DE CONCRETO ARMADO, EXCETO VIGAS, PILARES, LAJES E FUNDAÇÕES, UTILIZANDO AÇO CA-60 DE 5,0 MM - MONTAGEM. AF_12/2015</v>
          </cell>
          <cell r="D2475">
            <v>92915</v>
          </cell>
          <cell r="E2475">
            <v>16.96</v>
          </cell>
        </row>
        <row r="2476">
          <cell r="A2476">
            <v>92916</v>
          </cell>
          <cell r="B2476" t="str">
            <v>ARMAÇÃO DE ESTRUTURAS DE CONCRETO ARMADO, EXCETO VIGAS, PILARES, LAJES E FUNDAÇÕES, UTILIZANDO AÇO CA-50 DE 6,3 MM - MONTAGEM. AF_12/2015</v>
          </cell>
          <cell r="D2476">
            <v>92916</v>
          </cell>
          <cell r="E2476">
            <v>16.43</v>
          </cell>
        </row>
        <row r="2477">
          <cell r="A2477">
            <v>92917</v>
          </cell>
          <cell r="B2477" t="str">
            <v>ARMAÇÃO DE ESTRUTURAS DE CONCRETO ARMADO, EXCETO VIGAS, PILARES, LAJES E FUNDAÇÕES, UTILIZANDO AÇO CA-50 DE 8,0 MM - MONTAGEM. AF_12/2015</v>
          </cell>
          <cell r="D2477">
            <v>92917</v>
          </cell>
          <cell r="E2477">
            <v>15.7</v>
          </cell>
        </row>
        <row r="2478">
          <cell r="A2478">
            <v>92919</v>
          </cell>
          <cell r="B2478" t="str">
            <v>ARMAÇÃO DE ESTRUTURAS DE CONCRETO ARMADO, EXCETO VIGAS, PILARES, LAJES E FUNDAÇÕES, UTILIZANDO AÇO CA-50 DE 10,0 MM - MONTAGEM. AF_12/2015</v>
          </cell>
          <cell r="D2478">
            <v>92919</v>
          </cell>
          <cell r="E2478">
            <v>14.15</v>
          </cell>
        </row>
        <row r="2479">
          <cell r="A2479">
            <v>92921</v>
          </cell>
          <cell r="B2479" t="str">
            <v>ARMAÇÃO DE ESTRUTURAS DE CONCRETO ARMADO, EXCETO VIGAS, PILARES, LAJES E FUNDAÇÕES, UTILIZANDO AÇO CA-50 DE 12,5 MM - MONTAGEM. AF_12/2015</v>
          </cell>
          <cell r="D2479">
            <v>92921</v>
          </cell>
          <cell r="E2479">
            <v>11.99</v>
          </cell>
        </row>
        <row r="2480">
          <cell r="A2480">
            <v>92922</v>
          </cell>
          <cell r="B2480" t="str">
            <v>ARMAÇÃO DE ESTRUTURAS DE CONCRETO ARMADO, EXCETO VIGAS, PILARES, LAJES E FUNDAÇÕES, UTILIZANDO AÇO CA-50 DE 16,0 MM - MONTAGEM. AF_12/2015</v>
          </cell>
          <cell r="D2480">
            <v>92922</v>
          </cell>
          <cell r="E2480">
            <v>11.48</v>
          </cell>
        </row>
        <row r="2481">
          <cell r="A2481">
            <v>92923</v>
          </cell>
          <cell r="B2481" t="str">
            <v>ARMAÇÃO DE ESTRUTURAS DE CONCRETO ARMADO, EXCETO VIGAS, PILARES, LAJES E FUNDAÇÕES, UTILIZANDO AÇO CA-50 DE 20,0 MM - MONTAGEM. AF_12/2015</v>
          </cell>
          <cell r="D2481">
            <v>92923</v>
          </cell>
          <cell r="E2481">
            <v>13.01</v>
          </cell>
        </row>
        <row r="2482">
          <cell r="A2482">
            <v>92924</v>
          </cell>
          <cell r="B2482" t="str">
            <v>ARMAÇÃO DE ESTRUTURAS DE CONCRETO ARMADO, EXCETO VIGAS, PILARES, LAJES E FUNDAÇÕES, UTILIZANDO AÇO CA-50 DE 25,0 MM - MONTAGEM. AF_12/2015</v>
          </cell>
          <cell r="D2482">
            <v>92924</v>
          </cell>
          <cell r="E2482">
            <v>12.75</v>
          </cell>
        </row>
        <row r="2483">
          <cell r="A2483">
            <v>95445</v>
          </cell>
          <cell r="B2483" t="str">
            <v>CORTE E DOBRA DE AÇO CA-60, DIÂMETRO DE 5,0 MM, UTILIZADO EM ESTRIBO CONTÍNUO HELICOIDAL. AF_09/2021</v>
          </cell>
          <cell r="D2483">
            <v>95445</v>
          </cell>
          <cell r="E2483">
            <v>11.11</v>
          </cell>
        </row>
        <row r="2484">
          <cell r="A2484">
            <v>95446</v>
          </cell>
          <cell r="B2484" t="str">
            <v>CORTE E DOBRA DE AÇO CA-50, DIÂMETRO DE 6,3 MM, UTILIZADO EM ESTRIBO CONTÍNUO HELICOIDAL. AF_09/2021</v>
          </cell>
          <cell r="D2484">
            <v>95446</v>
          </cell>
          <cell r="E2484">
            <v>12.09</v>
          </cell>
        </row>
        <row r="2485">
          <cell r="A2485">
            <v>95448</v>
          </cell>
          <cell r="B2485" t="str">
            <v>CORTE E DOBRA DE AÇO CA-50, DIÂMERO DE 32 MM, UTILIZADO EM ESTRUTURAS DIVERSAS, EXCETO LAJE. AF_10/2016</v>
          </cell>
          <cell r="D2485">
            <v>95448</v>
          </cell>
          <cell r="E2485">
            <v>13.11</v>
          </cell>
        </row>
        <row r="2486">
          <cell r="A2486">
            <v>95576</v>
          </cell>
          <cell r="B2486" t="str">
            <v>MONTAGEM DE ARMADURA DE ESTACAS, DIÂMETRO = 8,0 MM. AF_09/2021</v>
          </cell>
          <cell r="D2486">
            <v>95576</v>
          </cell>
          <cell r="E2486">
            <v>14.7</v>
          </cell>
        </row>
        <row r="2487">
          <cell r="A2487">
            <v>95577</v>
          </cell>
          <cell r="B2487" t="str">
            <v>MONTAGEM DE ARMADURA DE ESTACAS, DIÂMETRO = 10,0 MM. AF_09/2021</v>
          </cell>
          <cell r="D2487">
            <v>95577</v>
          </cell>
          <cell r="E2487">
            <v>12.97</v>
          </cell>
        </row>
        <row r="2488">
          <cell r="A2488">
            <v>95578</v>
          </cell>
          <cell r="B2488" t="str">
            <v>MONTAGEM DE ARMADURA DE ESTACAS, DIÂMETRO = 12,5 MM. AF_09/2021</v>
          </cell>
          <cell r="D2488">
            <v>95578</v>
          </cell>
          <cell r="E2488">
            <v>10.98</v>
          </cell>
        </row>
        <row r="2489">
          <cell r="A2489">
            <v>95579</v>
          </cell>
          <cell r="B2489" t="str">
            <v>MONTAGEM DE ARMADURA DE ESTACAS, DIÂMETRO = 16,0 MM. AF_09/2021</v>
          </cell>
          <cell r="D2489">
            <v>95579</v>
          </cell>
          <cell r="E2489">
            <v>10.77</v>
          </cell>
        </row>
        <row r="2490">
          <cell r="A2490">
            <v>95580</v>
          </cell>
          <cell r="B2490" t="str">
            <v>MONTAGEM DE ARMADURA DE ESTACAS, DIÂMETRO = 20,0 MM. AF_09/2021</v>
          </cell>
          <cell r="D2490">
            <v>95580</v>
          </cell>
          <cell r="E2490">
            <v>12.53</v>
          </cell>
        </row>
        <row r="2491">
          <cell r="A2491">
            <v>95581</v>
          </cell>
          <cell r="B2491" t="str">
            <v>MONTAGEM DE ARMADURA DE ESTACAS, DIÂMETRO = 25,0 MM. AF_09/2021</v>
          </cell>
          <cell r="D2491">
            <v>95581</v>
          </cell>
          <cell r="E2491">
            <v>12.51</v>
          </cell>
        </row>
        <row r="2492">
          <cell r="A2492">
            <v>95582</v>
          </cell>
          <cell r="B2492" t="str">
            <v>MONTAGEM DE ARMADURA DE ESTACAS, DIÂMETRO = 32,0 MM. AF_09/2021</v>
          </cell>
          <cell r="D2492">
            <v>95582</v>
          </cell>
          <cell r="E2492">
            <v>13.67</v>
          </cell>
        </row>
        <row r="2493">
          <cell r="A2493">
            <v>95583</v>
          </cell>
          <cell r="B2493" t="str">
            <v>MONTAGEM DE ARMADURA TRANSVERSAL DE ESTACAS DE SEÇÃO CIRCULAR, DIÂMETRO = 5,0 MM. AF_09/2021</v>
          </cell>
          <cell r="D2493">
            <v>95583</v>
          </cell>
          <cell r="E2493">
            <v>15.31</v>
          </cell>
        </row>
        <row r="2494">
          <cell r="A2494">
            <v>95584</v>
          </cell>
          <cell r="B2494" t="str">
            <v>MONTAGEM DE ARMADURA TRANSVERSAL DE ESTACAS DE SEÇÃO CIRCULAR, DIÂMETRO = 6,30 MM. AF_09/2021</v>
          </cell>
          <cell r="D2494">
            <v>95584</v>
          </cell>
          <cell r="E2494">
            <v>14.88</v>
          </cell>
        </row>
        <row r="2495">
          <cell r="A2495">
            <v>95592</v>
          </cell>
          <cell r="B2495" t="str">
            <v>MONTAGEM DE ARMADURA TRANVERSAL DE ESTACAS DE SEÇÃO RETANGULAR, DIÂMETRO = 5,0 MM. AF_09/2021</v>
          </cell>
          <cell r="D2495">
            <v>95592</v>
          </cell>
          <cell r="E2495">
            <v>16.489999999999998</v>
          </cell>
        </row>
        <row r="2496">
          <cell r="A2496">
            <v>95593</v>
          </cell>
          <cell r="B2496" t="str">
            <v>MONTAGEM DE ARMADURA TRANSVERSAL DE ESTACAS DE SEÇÃO RETANGULAR, DIÂMETRO = 6,30 MM. AF_09/2021</v>
          </cell>
          <cell r="D2496">
            <v>95593</v>
          </cell>
          <cell r="E2496">
            <v>15.53</v>
          </cell>
        </row>
        <row r="2497">
          <cell r="A2497">
            <v>95943</v>
          </cell>
          <cell r="B2497" t="str">
            <v>ARMAÇÃO DE ESCADA, DE UMA ESTRUTURA CONVENCIONAL DE CONCRETO ARMADO UTILIZANDO AÇO CA-60 DE 5,0 MM - MONTAGEM. AF_11/2020</v>
          </cell>
          <cell r="D2497">
            <v>95943</v>
          </cell>
          <cell r="E2497">
            <v>20.78</v>
          </cell>
        </row>
        <row r="2498">
          <cell r="A2498">
            <v>95944</v>
          </cell>
          <cell r="B2498" t="str">
            <v>ARMAÇÃO DE ESCADA, DE UMA ESTRUTURA CONVENCIONAL DE CONCRETO ARMADO UTILIZANDO AÇO CA-50 DE 6,3 MM - MONTAGEM. AF_11/2020</v>
          </cell>
          <cell r="D2498">
            <v>95944</v>
          </cell>
          <cell r="E2498">
            <v>19.82</v>
          </cell>
        </row>
        <row r="2499">
          <cell r="A2499">
            <v>95945</v>
          </cell>
          <cell r="B2499" t="str">
            <v>ARMAÇÃO DE ESCADA, DE UMA ESTRUTURA CONVENCIONAL DE CONCRETO ARMADO UTILIZANDO AÇO CA-50 DE 8,0 MM - MONTAGEM. AF_11/2020</v>
          </cell>
          <cell r="D2499">
            <v>95945</v>
          </cell>
          <cell r="E2499">
            <v>17.22</v>
          </cell>
        </row>
        <row r="2500">
          <cell r="A2500">
            <v>95946</v>
          </cell>
          <cell r="B2500" t="str">
            <v>ARMAÇÃO DE ESCADA, DE UMA ESTRUTURA CONVENCIONAL DE CONCRETO ARMADO UTILIZANDO AÇO CA-50 DE 10,0 MM - MONTAGEM. AF_11/2020</v>
          </cell>
          <cell r="D2500">
            <v>95946</v>
          </cell>
          <cell r="E2500">
            <v>14.49</v>
          </cell>
        </row>
        <row r="2501">
          <cell r="A2501">
            <v>95947</v>
          </cell>
          <cell r="B2501" t="str">
            <v>ARMAÇÃO DE ESCADA, DE UMA ESTRUTURA CONVENCIONAL DE CONCRETO ARMADO UTILIZANDO AÇO CA-50 DE 12,5 MM - MONTAGEM. AF_11/2020</v>
          </cell>
          <cell r="D2501">
            <v>95947</v>
          </cell>
          <cell r="E2501">
            <v>11.66</v>
          </cell>
        </row>
        <row r="2502">
          <cell r="A2502">
            <v>95948</v>
          </cell>
          <cell r="B2502" t="str">
            <v>ARMAÇÃO DE ESCADA, DE UMA ESTRUTURA CONVENCIONAL DE CONCRETO ARMADO UTILIZANDO AÇO CA-50 DE 16,0 MM - MONTAGEM. AF_11/2020</v>
          </cell>
          <cell r="D2502">
            <v>95948</v>
          </cell>
          <cell r="E2502">
            <v>10.77</v>
          </cell>
        </row>
        <row r="2503">
          <cell r="A2503">
            <v>96544</v>
          </cell>
          <cell r="B2503" t="str">
            <v>ARMAÇÃO DE BLOCO, VIGA BALDRAME OU SAPATA UTILIZANDO AÇO CA-50 DE 6,3 MM - MONTAGEM. AF_06/2017</v>
          </cell>
          <cell r="D2503">
            <v>96544</v>
          </cell>
          <cell r="E2503">
            <v>17.27</v>
          </cell>
        </row>
        <row r="2504">
          <cell r="A2504">
            <v>96545</v>
          </cell>
          <cell r="B2504" t="str">
            <v>ARMAÇÃO DE BLOCO, VIGA BALDRAME OU SAPATA UTILIZANDO AÇO CA-50 DE 8 MM - MONTAGEM. AF_06/2017</v>
          </cell>
          <cell r="D2504">
            <v>96545</v>
          </cell>
          <cell r="E2504">
            <v>16.36</v>
          </cell>
        </row>
        <row r="2505">
          <cell r="A2505">
            <v>96546</v>
          </cell>
          <cell r="B2505" t="str">
            <v>ARMAÇÃO DE BLOCO, VIGA BALDRAME OU SAPATA UTILIZANDO AÇO CA-50 DE 10 MM - MONTAGEM. AF_06/2017</v>
          </cell>
          <cell r="D2505">
            <v>96546</v>
          </cell>
          <cell r="E2505">
            <v>14.7</v>
          </cell>
        </row>
        <row r="2506">
          <cell r="A2506">
            <v>96547</v>
          </cell>
          <cell r="B2506" t="str">
            <v>ARMAÇÃO DE BLOCO, VIGA BALDRAME OU SAPATA UTILIZANDO AÇO CA-50 DE 12,5 MM - MONTAGEM. AF_06/2017</v>
          </cell>
          <cell r="D2506">
            <v>96547</v>
          </cell>
          <cell r="E2506">
            <v>12.46</v>
          </cell>
        </row>
        <row r="2507">
          <cell r="A2507">
            <v>96548</v>
          </cell>
          <cell r="B2507" t="str">
            <v>ARMAÇÃO DE BLOCO, VIGA BALDRAME OU SAPATA UTILIZANDO AÇO CA-50 DE 16 MM - MONTAGEM. AF_06/2017</v>
          </cell>
          <cell r="D2507">
            <v>96548</v>
          </cell>
          <cell r="E2507">
            <v>11.9</v>
          </cell>
        </row>
        <row r="2508">
          <cell r="A2508">
            <v>96549</v>
          </cell>
          <cell r="B2508" t="str">
            <v>ARMAÇÃO DE BLOCO, VIGA BALDRAME OU SAPATA UTILIZANDO AÇO CA-50 DE 20 MM - MONTAGEM. AF_06/2017</v>
          </cell>
          <cell r="D2508">
            <v>96549</v>
          </cell>
          <cell r="E2508">
            <v>13.38</v>
          </cell>
        </row>
        <row r="2509">
          <cell r="A2509">
            <v>96550</v>
          </cell>
          <cell r="B2509" t="str">
            <v>ARMAÇÃO DE BLOCO, VIGA BALDRAME OU SAPATA UTILIZANDO AÇO CA-50 DE 25 MM - MONTAGEM. AF_06/2017</v>
          </cell>
          <cell r="D2509">
            <v>96550</v>
          </cell>
          <cell r="E2509">
            <v>13.1</v>
          </cell>
        </row>
        <row r="2510">
          <cell r="A2510">
            <v>100064</v>
          </cell>
          <cell r="B2510" t="str">
            <v>ARMAÇÃO DO SISTEMA DE PAREDES DE CONCRETO, EXECUTADA COMO ARMADURA POSITIVA DE LAJES, TELA Q-159. AF_06/2019</v>
          </cell>
          <cell r="D2510">
            <v>100064</v>
          </cell>
          <cell r="E2510">
            <v>16.079999999999998</v>
          </cell>
        </row>
        <row r="2511">
          <cell r="A2511">
            <v>100066</v>
          </cell>
          <cell r="B2511" t="str">
            <v>ARMAÇÃO DO SISTEMA DE PAREDES DE CONCRETO, EXECUTADA COMO ARMADURA POSITIVA DE LAJES, TELA Q-196. AF_06/2019</v>
          </cell>
          <cell r="D2511">
            <v>100066</v>
          </cell>
          <cell r="E2511">
            <v>16.100000000000001</v>
          </cell>
        </row>
        <row r="2512">
          <cell r="A2512">
            <v>100067</v>
          </cell>
          <cell r="B2512" t="str">
            <v>ARMAÇÃO DO SISTEMA DE PAREDES DE CONCRETO, EXECUTADA COMO REFORÇO, VERGALHÃO DE 5,0 MM DE DIÂMETRO. AF_06/2019</v>
          </cell>
          <cell r="D2512">
            <v>100067</v>
          </cell>
          <cell r="E2512">
            <v>13.63</v>
          </cell>
        </row>
        <row r="2513">
          <cell r="A2513">
            <v>100068</v>
          </cell>
          <cell r="B2513" t="str">
            <v>ARMAÇÃO DO SISTEMA DE PAREDES DE CONCRETO, EXECUTADA COMO REFORÇO, VERGALHÃO DE 12,5 MM DE DIÂMETRO. AF_06/2019</v>
          </cell>
          <cell r="D2513">
            <v>100068</v>
          </cell>
          <cell r="E2513">
            <v>11.12</v>
          </cell>
        </row>
        <row r="2514">
          <cell r="A2514">
            <v>102920</v>
          </cell>
          <cell r="B2514" t="str">
            <v>ARMAÇÃO DE CINTA DE ALVENARIA ESTRUTURAL; DIÂMETRO DE 12,5 MM. AF_09/2021</v>
          </cell>
          <cell r="D2514">
            <v>102920</v>
          </cell>
          <cell r="E2514">
            <v>10.02</v>
          </cell>
        </row>
        <row r="2515">
          <cell r="A2515">
            <v>102921</v>
          </cell>
          <cell r="B2515" t="str">
            <v>ARMAÇÃO VERTICAL DE ALVENARIA ESTRUTURAL; DIÂMETRO DE 16,0 MM. AF_09/2021</v>
          </cell>
          <cell r="D2515">
            <v>102921</v>
          </cell>
          <cell r="E2515">
            <v>9.7899999999999991</v>
          </cell>
        </row>
        <row r="2516">
          <cell r="A2516">
            <v>102922</v>
          </cell>
          <cell r="B2516" t="str">
            <v>ARMAÇÃO DE VERGA E CONTRAVERGA DE ALVENARIA ESTRUTURAL; DIÂMETRO DE 16,0 MM. AF_09/2021</v>
          </cell>
          <cell r="D2516">
            <v>102922</v>
          </cell>
          <cell r="E2516">
            <v>10.43</v>
          </cell>
        </row>
        <row r="2517">
          <cell r="A2517">
            <v>102923</v>
          </cell>
          <cell r="B2517" t="str">
            <v>ARMAÇÃO DE CINTA DE ALVENARIA ESTRUTURAL; DIÂMETRO DE 16,0 MM. AF_09/2021</v>
          </cell>
          <cell r="D2517">
            <v>102923</v>
          </cell>
          <cell r="E2517">
            <v>9.64</v>
          </cell>
        </row>
        <row r="2518">
          <cell r="A2518">
            <v>103088</v>
          </cell>
          <cell r="B2518" t="str">
            <v>ARMAÇÃO DE VERGA E CONTRAVERGA DE ALVENARIA ESTRUTURAL; DIÂMETRO DE 12,5 MM. AF_09/2021</v>
          </cell>
          <cell r="D2518">
            <v>103088</v>
          </cell>
          <cell r="E2518">
            <v>11.3</v>
          </cell>
        </row>
        <row r="2519">
          <cell r="A2519">
            <v>89993</v>
          </cell>
          <cell r="B2519" t="str">
            <v>GRAUTEAMENTO VERTICAL EM ALVENARIA ESTRUTURAL. AF_09/2021</v>
          </cell>
          <cell r="D2519">
            <v>89993</v>
          </cell>
          <cell r="E2519">
            <v>855.01</v>
          </cell>
        </row>
        <row r="2520">
          <cell r="A2520">
            <v>89994</v>
          </cell>
          <cell r="B2520" t="str">
            <v>GRAUTEAMENTO DE CINTA INTERMEDIÁRIA OU DE CONTRAVERGA EM ALVENARIA ESTRUTURAL. AF_09/2021</v>
          </cell>
          <cell r="D2520">
            <v>89994</v>
          </cell>
          <cell r="E2520">
            <v>749.22</v>
          </cell>
        </row>
        <row r="2521">
          <cell r="A2521">
            <v>89995</v>
          </cell>
          <cell r="B2521" t="str">
            <v>GRAUTEAMENTO DE CINTA SUPERIOR OU DE VERGA EM ALVENARIA ESTRUTURAL. AF_09/2021</v>
          </cell>
          <cell r="D2521">
            <v>89995</v>
          </cell>
          <cell r="E2521">
            <v>827.95</v>
          </cell>
        </row>
        <row r="2522">
          <cell r="A2522">
            <v>90278</v>
          </cell>
          <cell r="B2522" t="str">
            <v>GRAUTE FGK=15 MPA; TRAÇO 1:0,04:2,2:2,5 (EM MASSA SECA DE CIMENTO/CAL/AREIA GROSSA/BRITA 0) - PREPARO MECÂNICO COM BETONEIRA 400 L. AF_09/2021</v>
          </cell>
          <cell r="D2522">
            <v>90278</v>
          </cell>
          <cell r="E2522">
            <v>450.46</v>
          </cell>
        </row>
        <row r="2523">
          <cell r="A2523">
            <v>90279</v>
          </cell>
          <cell r="B2523" t="str">
            <v>GRAUTE FGK=20 MPA; TRAÇO 1:0,04:1,8:2,1 (EM MASSA SECA DE CIMENTO/ CAL/ AREIA GROSSA/ BRITA 0) - PREPARO MECÂNICO COM BETONEIRA 400 L. AF_09/2021</v>
          </cell>
          <cell r="D2523">
            <v>90279</v>
          </cell>
          <cell r="E2523">
            <v>499.27</v>
          </cell>
        </row>
        <row r="2524">
          <cell r="A2524">
            <v>90280</v>
          </cell>
          <cell r="B2524" t="str">
            <v>GRAUTE FGK=25 MPA; TRAÇO 1:0,02:1,3:1,6 (EM MASSA SECA DE CIMENTO/ CAL/ AREIA GROSSA/ BRITA 0) - PREPARO MECÂNICO COM BETONEIRA 400 L. AF_09/2021</v>
          </cell>
          <cell r="D2524">
            <v>90280</v>
          </cell>
          <cell r="E2524">
            <v>558.64</v>
          </cell>
        </row>
        <row r="2525">
          <cell r="A2525">
            <v>90281</v>
          </cell>
          <cell r="B2525" t="str">
            <v>GRAUTE FGK=30 MPA; TRAÇO 1:0,02:0,9:1,2 (EM MASSA SECA DE CIMENTO/ CAL/ AREIA GROSSA/ BRITA 0) - PREPARO MECÂNICO COM BETONEIRA 400 L. AF_09/2021</v>
          </cell>
          <cell r="D2525">
            <v>90281</v>
          </cell>
          <cell r="E2525">
            <v>656.49</v>
          </cell>
        </row>
        <row r="2526">
          <cell r="A2526">
            <v>90282</v>
          </cell>
          <cell r="B2526" t="str">
            <v>GRAUTE FGK=15 MPA; TRAÇO 1:2,2:2,5:0,3 (EM MASSA SECA DE CIMENTO/ AREIA GROSSA/ BRITA 0/ ADITIVO) - PREPARO MECÂNICO COM BETONEIRA 400 L. AF_09/2021</v>
          </cell>
          <cell r="D2526">
            <v>90282</v>
          </cell>
          <cell r="E2526">
            <v>442.18</v>
          </cell>
        </row>
        <row r="2527">
          <cell r="A2527">
            <v>90283</v>
          </cell>
          <cell r="B2527" t="str">
            <v>GRAUTE FGK=20 MPA; TRAÇO 1:1,8:2,1:0,4 (EM MASSA SECA DE CIMENTO/ AREIA GROSSA/ BRITA 0/ ADITIVO) - PREPARO MECÂNICO COM BETONEIRA 400 L. AF_09/2021</v>
          </cell>
          <cell r="D2527">
            <v>90283</v>
          </cell>
          <cell r="E2527">
            <v>491.08</v>
          </cell>
        </row>
        <row r="2528">
          <cell r="A2528">
            <v>90284</v>
          </cell>
          <cell r="B2528" t="str">
            <v>GRAUTE FGK=25 MPA; TRAÇO 1:1,3:1,6:0,4 (EM MASSA SECA DE CIMENTO/ AREIA GROSSA/ BRITA 0/ ADITIVO) - PREPARO MECÂNICO COM BETONEIRA 400 L. AF_09/2021</v>
          </cell>
          <cell r="D2528">
            <v>90284</v>
          </cell>
          <cell r="E2528">
            <v>553.70000000000005</v>
          </cell>
        </row>
        <row r="2529">
          <cell r="A2529">
            <v>90285</v>
          </cell>
          <cell r="B2529" t="str">
            <v>GRAUTE FGK=30 MPA; TRAÇO 1:0,9:1,2:0,6 (EM MASSA SECA DE CIMENTO/ AREIA GROSSA/ BRITA 0/ ADITIVO) - PREPARO MECÂNICO COM BETONEIRA 400 L. AF_09/2021</v>
          </cell>
          <cell r="D2529">
            <v>90285</v>
          </cell>
          <cell r="E2529">
            <v>656.11</v>
          </cell>
        </row>
        <row r="2530">
          <cell r="A2530">
            <v>94962</v>
          </cell>
          <cell r="B2530" t="str">
            <v>CONCRETO MAGRO PARA LASTRO, TRAÇO 1:4,5:4,5 (EM MASSA SECA DE CIMENTO/ AREIA MÉDIA/ BRITA 1) - PREPARO MECÂNICO COM BETONEIRA 400 L. AF_05/2021</v>
          </cell>
          <cell r="D2530">
            <v>94962</v>
          </cell>
          <cell r="E2530">
            <v>340.2</v>
          </cell>
        </row>
        <row r="2531">
          <cell r="A2531">
            <v>94963</v>
          </cell>
          <cell r="B2531" t="str">
            <v>CONCRETO FCK = 15MPA, TRAÇO 1:3,4:3,5 (EM MASSA SECA DE CIMENTO/ AREIA MÉDIA/ BRITA 1) - PREPARO MECÂNICO COM BETONEIRA 400 L. AF_05/2021</v>
          </cell>
          <cell r="D2531">
            <v>94963</v>
          </cell>
          <cell r="E2531">
            <v>381.69</v>
          </cell>
        </row>
        <row r="2532">
          <cell r="A2532">
            <v>94964</v>
          </cell>
          <cell r="B2532" t="str">
            <v>CONCRETO FCK = 20MPA, TRAÇO 1:2,7:3 (EM MASSA SECA DE CIMENTO/ AREIA MÉDIA/ BRITA 1) - PREPARO MECÂNICO COM BETONEIRA 400 L. AF_05/2021</v>
          </cell>
          <cell r="D2532">
            <v>94964</v>
          </cell>
          <cell r="E2532">
            <v>419.09</v>
          </cell>
        </row>
        <row r="2533">
          <cell r="A2533">
            <v>94965</v>
          </cell>
          <cell r="B2533" t="str">
            <v>CONCRETO FCK = 25MPA, TRAÇO 1:2,3:2,7 (EM MASSA SECA DE CIMENTO/ AREIA MÉDIA/ BRITA 1) - PREPARO MECÂNICO COM BETONEIRA 400 L. AF_05/2021</v>
          </cell>
          <cell r="D2533">
            <v>94965</v>
          </cell>
          <cell r="E2533">
            <v>439.33</v>
          </cell>
        </row>
        <row r="2534">
          <cell r="A2534">
            <v>94966</v>
          </cell>
          <cell r="B2534" t="str">
            <v>CONCRETO FCK = 30MPA, TRAÇO 1:2,1:2,5 (EM MASSA SECA DE CIMENTO/ AREIA MÉDIA/ BRITA 1) - PREPARO MECÂNICO COM BETONEIRA 400 L. AF_05/2021</v>
          </cell>
          <cell r="D2534">
            <v>94966</v>
          </cell>
          <cell r="E2534">
            <v>455.95</v>
          </cell>
        </row>
        <row r="2535">
          <cell r="A2535">
            <v>94967</v>
          </cell>
          <cell r="B2535" t="str">
            <v>CONCRETO FCK = 40MPA, TRAÇO 1:1,6:1,9 (EM MASSA SECA DE CIMENTO/ AREIA MÉDIA/ BRITA 1) - PREPARO MECÂNICO COM BETONEIRA 400 L. AF_05/2021</v>
          </cell>
          <cell r="D2535">
            <v>94967</v>
          </cell>
          <cell r="E2535">
            <v>524.72</v>
          </cell>
        </row>
        <row r="2536">
          <cell r="A2536">
            <v>94968</v>
          </cell>
          <cell r="B2536" t="str">
            <v>CONCRETO MAGRO PARA LASTRO, TRAÇO 1:4,5:4,5 (EM MASSA SECA DE CIMENTO/ AREIA MÉDIA/ BRITA 1) - PREPARO MECÂNICO COM BETONEIRA 600 L. AF_05/2021</v>
          </cell>
          <cell r="D2536">
            <v>94968</v>
          </cell>
          <cell r="E2536">
            <v>338.97</v>
          </cell>
        </row>
        <row r="2537">
          <cell r="A2537">
            <v>94969</v>
          </cell>
          <cell r="B2537" t="str">
            <v>CONCRETO FCK = 15MPA, TRAÇO 1:3,4:3,5 (EM MASSA SECA DE CIMENTO/ AREIA MÉDIA/ BRITA 1) - PREPARO MECÂNICO COM BETONEIRA 600 L. AF_05/2021</v>
          </cell>
          <cell r="D2537">
            <v>94969</v>
          </cell>
          <cell r="E2537">
            <v>378.05</v>
          </cell>
        </row>
        <row r="2538">
          <cell r="A2538">
            <v>94970</v>
          </cell>
          <cell r="B2538" t="str">
            <v>CONCRETO FCK = 20MPA, TRAÇO 1:2,7:3 (EM MASSA SECA DE CIMENTO/ AREIA MÉDIA/ BRITA 1) - PREPARO MECÂNICO COM BETONEIRA 600 L. AF_05/2021</v>
          </cell>
          <cell r="D2538">
            <v>94970</v>
          </cell>
          <cell r="E2538">
            <v>411.16</v>
          </cell>
        </row>
        <row r="2539">
          <cell r="A2539">
            <v>94971</v>
          </cell>
          <cell r="B2539" t="str">
            <v>CONCRETO FCK = 25MPA, TRAÇO 1:2,3:2,7 (EM MASSA SECA DE CIMENTO/ AREIA MÉDIA/ BRITA 1) - PREPARO MECÂNICO COM BETONEIRA 600 L. AF_05/2021</v>
          </cell>
          <cell r="D2539">
            <v>94971</v>
          </cell>
          <cell r="E2539">
            <v>435.92</v>
          </cell>
        </row>
        <row r="2540">
          <cell r="A2540">
            <v>94972</v>
          </cell>
          <cell r="B2540" t="str">
            <v>CONCRETO FCK = 30MPA, TRAÇO 1:2,1:2,5 (EM MASSA SECA DE CIMENTO/ AREIA MÉDIA/ BRITA 1) - PREPARO MECÂNICO COM BETONEIRA 600 L. AF_05/2021</v>
          </cell>
          <cell r="D2540">
            <v>94972</v>
          </cell>
          <cell r="E2540">
            <v>452.52</v>
          </cell>
        </row>
        <row r="2541">
          <cell r="A2541">
            <v>94973</v>
          </cell>
          <cell r="B2541" t="str">
            <v>CONCRETO FCK = 40MPA, TRAÇO 1:1,6:1,9 (EM MASSA SECA DE CIMENTO/ AREIA MÉDIA/ BRITA 1) - PREPARO MECÂNICO COM BETONEIRA 600 L. AF_05/2021</v>
          </cell>
          <cell r="D2541">
            <v>94973</v>
          </cell>
          <cell r="E2541">
            <v>520.22</v>
          </cell>
        </row>
        <row r="2542">
          <cell r="A2542">
            <v>94974</v>
          </cell>
          <cell r="B2542" t="str">
            <v>CONCRETO MAGRO PARA LASTRO, TRAÇO 1:4,5:4,5 (EM MASSA SECA DE CIMENTO/ AREIA MÉDIA/ BRITA 1) - PREPARO MANUAL. AF_05/2021</v>
          </cell>
          <cell r="D2542">
            <v>94974</v>
          </cell>
          <cell r="E2542">
            <v>389.34</v>
          </cell>
        </row>
        <row r="2543">
          <cell r="A2543">
            <v>94975</v>
          </cell>
          <cell r="B2543" t="str">
            <v>CONCRETO FCK = 15MPA, TRAÇO 1:3,4:3,5 (EM MASSA SECA DE CIMENTO/ AREIA MÉDIA/ BRITA 1) - PREPARO MANUAL. AF_05/2021</v>
          </cell>
          <cell r="D2543">
            <v>94975</v>
          </cell>
          <cell r="E2543">
            <v>426.53</v>
          </cell>
        </row>
        <row r="2544">
          <cell r="A2544">
            <v>96555</v>
          </cell>
          <cell r="B2544" t="str">
            <v>CONCRETAGEM DE BLOCOS DE COROAMENTO E VIGAS BALDRAME, FCK 30 MPA, COM USO DE JERICA  LANÇAMENTO, ADENSAMENTO E ACABAMENTO. AF_06/2017</v>
          </cell>
          <cell r="D2544">
            <v>96555</v>
          </cell>
          <cell r="E2544">
            <v>608.13</v>
          </cell>
        </row>
        <row r="2545">
          <cell r="A2545">
            <v>96556</v>
          </cell>
          <cell r="B2545" t="str">
            <v>CONCRETAGEM DE SAPATAS, FCK 30 MPA, COM USO DE JERICA  LANÇAMENTO, ADENSAMENTO E ACABAMENTO. AF_06/2017</v>
          </cell>
          <cell r="D2545">
            <v>96556</v>
          </cell>
          <cell r="E2545">
            <v>672.34</v>
          </cell>
        </row>
        <row r="2546">
          <cell r="A2546">
            <v>96557</v>
          </cell>
          <cell r="B2546" t="str">
            <v>CONCRETAGEM DE BLOCOS DE COROAMENTO E VIGAS BALDRAMES, FCK 30 MPA, COM USO DE BOMBA  LANÇAMENTO, ADENSAMENTO E ACABAMENTO. AF_06/2017</v>
          </cell>
          <cell r="D2546">
            <v>96557</v>
          </cell>
          <cell r="E2546">
            <v>772.01</v>
          </cell>
        </row>
        <row r="2547">
          <cell r="A2547">
            <v>96558</v>
          </cell>
          <cell r="B2547" t="str">
            <v>CONCRETAGEM DE SAPATAS, FCK 30 MPA, COM USO DE BOMBA  LANÇAMENTO, ADENSAMENTO E ACABAMENTO. AF_11/2016</v>
          </cell>
          <cell r="D2547">
            <v>96558</v>
          </cell>
          <cell r="E2547">
            <v>777.81</v>
          </cell>
        </row>
        <row r="2548">
          <cell r="A2548">
            <v>99235</v>
          </cell>
          <cell r="B2548" t="str">
            <v>CONCRETAGEM DE EDIFICAÇÕES (PAREDES E LAJES) FEITAS COM SISTEMA DE FÔRMAS MANUSEÁVEIS, COM CONCRETO USINADO AUTOADENSÁVEL FCK 25 MPA - LANÇAMENTO E ACABAMENTO. AF_10/2021</v>
          </cell>
          <cell r="D2548">
            <v>99235</v>
          </cell>
          <cell r="E2548">
            <v>750.2</v>
          </cell>
        </row>
        <row r="2549">
          <cell r="A2549">
            <v>99431</v>
          </cell>
          <cell r="B2549" t="str">
            <v>CONCRETAGEM DE LAJES EM EDIFICAÇÕES UNIFAMILIARES FEITAS COM SISTEMA DE FÔRMAS MANUSEÁVEIS, COM CONCRETO USINADO BOMBEÁVEL FCK 25 MPA - LANÇAMENTO, ADENSAMENTO E ACABAMENTO (EXCLUSIVE BOMBA LANÇA). AF_10/2021</v>
          </cell>
          <cell r="D2549">
            <v>99431</v>
          </cell>
          <cell r="E2549">
            <v>771.93</v>
          </cell>
        </row>
        <row r="2550">
          <cell r="A2550">
            <v>99432</v>
          </cell>
          <cell r="B2550" t="str">
            <v>CONCRETAGEM DE PAREDES EM EDIFICAÇÕES UNIFAMILIARES FEITAS COM SISTEMA DE FÔRMAS MANUSEÁVEIS, COM CONCRETO USINADO BOMBEÁVEL FCK 25 MPA - LANÇAMENTO, ADENSAMENTO E ACABAMENTO (EXCLUSIVE BOMBA LANÇA). AF_10/2021</v>
          </cell>
          <cell r="D2550">
            <v>99432</v>
          </cell>
          <cell r="E2550">
            <v>750.11</v>
          </cell>
        </row>
        <row r="2551">
          <cell r="A2551">
            <v>99433</v>
          </cell>
          <cell r="B2551" t="str">
            <v>CONCRETAGEM DE PLATIBANDA EM EDIFICAÇÕES UNIFAMILIARES FEITAS COM SISTEMA DE FÔRMAS MANUSEÁVEIS, COM CONCRETO USINADO BOMBEÁVEL FCK 25 MPA, - LANÇAMENTO, ADENSAMENTO E ACABAMENTO (EXCLUSIVE BOMBA LANÇA). AF_10/2021</v>
          </cell>
          <cell r="D2551">
            <v>99433</v>
          </cell>
          <cell r="E2551">
            <v>808.4</v>
          </cell>
        </row>
        <row r="2552">
          <cell r="A2552">
            <v>99434</v>
          </cell>
          <cell r="B2552" t="str">
            <v>CONCRETAGEM DE LAJES EM EDIFICAÇÕES MULTIFAMILIARES FEITAS COM SISTEMA DE FÔRMAS MANUSEÁVEIS, COM CONCRETO USINADO BOMBEÁVEL FCK 25 MPA - LANÇAMENTO, ADENSAMENTO E ACABAMENTO (EXCLUSIVE BOMBA LANÇA). AF_10/2021</v>
          </cell>
          <cell r="D2552">
            <v>99434</v>
          </cell>
          <cell r="E2552">
            <v>775.02</v>
          </cell>
        </row>
        <row r="2553">
          <cell r="A2553">
            <v>99435</v>
          </cell>
          <cell r="B2553" t="str">
            <v>CONCRETAGEM DE PAREDES EM EDIFICAÇÕES MULTIFAMILIARES FEITAS COM SISTEMA DE FÔRMAS MANUSEÁVEIS, COM CONCRETO USINADO BOMBEÁVEL FCK 25 MPA - LANÇAMENTO, ADENSAMENTO E ACABAMENTO (EXCLUSIVE BOMBA LANÇA). AF_10/2021</v>
          </cell>
          <cell r="D2553">
            <v>99435</v>
          </cell>
          <cell r="E2553">
            <v>752.24</v>
          </cell>
        </row>
        <row r="2554">
          <cell r="A2554">
            <v>99436</v>
          </cell>
          <cell r="B2554" t="str">
            <v>CONCRETAGEM DE PLATIBANDA EM EDIFICAÇÕES MULTIFAMILIARES FEITAS COM SISTEMA DE FÔRMAS MANUSEÁVEIS, COM CONCRETO USINADO BOMBEÁVEL FCK 25 MPA - LANÇAMENTO, ADENSAMENTO E ACABAMENTO (EXCLUSIVE BOMBA LANÇA). AF_10/2021</v>
          </cell>
          <cell r="D2554">
            <v>99436</v>
          </cell>
          <cell r="E2554">
            <v>824.61</v>
          </cell>
        </row>
        <row r="2555">
          <cell r="A2555">
            <v>99437</v>
          </cell>
          <cell r="B2555" t="str">
            <v>CONCRETAGEM DE PLATIBANDA EM EDIFICAÇÕES UNIFAMILIARES FEITAS COM SISTEMA DE FÔRMAS MANUSEÁVEIS, COM CONCRETO USINADO AUTOADENSÁVEL FCK 25 MPA - LANÇAMENTO E ACABAMENTO. AF_10/2021</v>
          </cell>
          <cell r="D2555">
            <v>99437</v>
          </cell>
          <cell r="E2555">
            <v>794.11</v>
          </cell>
        </row>
        <row r="2556">
          <cell r="A2556">
            <v>99438</v>
          </cell>
          <cell r="B2556" t="str">
            <v>CONCRETAGEM DE PLATIBANDA EM EDIFICAÇÕES MULTIFAMILIARES FEITAS COM SISTEMA DE FÔRMAS MANUSEÁVEIS, COM CONCRETO USINADO AUTOADENSÁVEL FCK 25 MPA - LANÇAMENTO E ACABAMENTO. AF_10/2021</v>
          </cell>
          <cell r="D2556">
            <v>99438</v>
          </cell>
          <cell r="E2556">
            <v>798.57</v>
          </cell>
        </row>
        <row r="2557">
          <cell r="A2557">
            <v>99439</v>
          </cell>
          <cell r="B2557" t="str">
            <v>CONCRETAGEM DE EDIFICAÇÕES (PAREDES E LAJES) FEITAS COM SISTEMA DE FÔRMAS MANUSEÁVEIS, COM CONCRETO USINADO BOMBEÁVEL FCK 25 MPA - LANÇAMENTO, ADENSAMENTO E ACABAMENTO (EXCLUSIVE BOMBA LANÇA). AF_10/2021</v>
          </cell>
          <cell r="D2557">
            <v>99439</v>
          </cell>
          <cell r="E2557">
            <v>759.27</v>
          </cell>
        </row>
        <row r="2558">
          <cell r="A2558">
            <v>102473</v>
          </cell>
          <cell r="B2558" t="str">
            <v>CONCRETO MAGRO PARA LASTRO, TRAÇO 1:4,5:4,5 (EM MASSA SECA DE CIMENTO/ AREIA MÉDIA/ SEIXO ROLADO) - PREPARO MECÂNICO COM BETONEIRA 400 L. AF_05/2021</v>
          </cell>
          <cell r="D2558">
            <v>102473</v>
          </cell>
          <cell r="E2558">
            <v>462.83</v>
          </cell>
        </row>
        <row r="2559">
          <cell r="A2559">
            <v>102474</v>
          </cell>
          <cell r="B2559" t="str">
            <v>CONCRETO FCK = 15MPA, TRAÇO 1:3,4:3,4 (EM MASSA SECA DE CIMENTO/ AREIA MÉDIA/ SEIXO ROLADO) - PREPARO MECÂNICO COM BETONEIRA 400 L. AF_05/2021</v>
          </cell>
          <cell r="D2559">
            <v>102474</v>
          </cell>
          <cell r="E2559">
            <v>501.79</v>
          </cell>
        </row>
        <row r="2560">
          <cell r="A2560">
            <v>102475</v>
          </cell>
          <cell r="B2560" t="str">
            <v>CONCRETO FCK = 20MPA, TRAÇO 1:2,6:2,9 (EM MASSA SECA DE CIMENTO/ AREIA MÉDIA/ SEIXO ROLADO) - PREPARO MECÂNICO COM BETONEIRA 400 L. AF_05/2021</v>
          </cell>
          <cell r="D2560">
            <v>102475</v>
          </cell>
          <cell r="E2560">
            <v>543.62</v>
          </cell>
        </row>
        <row r="2561">
          <cell r="A2561">
            <v>102476</v>
          </cell>
          <cell r="B2561" t="str">
            <v>CONCRETO FCK = 25MPA, TRAÇO 1:2,2:2,5 (EM MASSA SECA DE CIMENTO/ AREIA MÉDIA/ SEIXO ROLADO) - PREPARO MECÂNICO COM BETONEIRA 400 L. AF_05/2021</v>
          </cell>
          <cell r="D2561">
            <v>102476</v>
          </cell>
          <cell r="E2561">
            <v>565.16</v>
          </cell>
        </row>
        <row r="2562">
          <cell r="A2562">
            <v>102477</v>
          </cell>
          <cell r="B2562" t="str">
            <v>CONCRETO FCK = 30MPA, TRAÇO 1:1,9:2,3 (EM MASSA SECA DE CIMENTO/ AREIA MÉDIA/ SEIXO ROLADO) - PREPARO MECÂNICO COM BETONEIRA 400 L. AF_05/2021</v>
          </cell>
          <cell r="D2562">
            <v>102477</v>
          </cell>
          <cell r="E2562">
            <v>597.5</v>
          </cell>
        </row>
        <row r="2563">
          <cell r="A2563">
            <v>102478</v>
          </cell>
          <cell r="B2563" t="str">
            <v>CONCRETO FCK = 40MPA, TRAÇO 1:1,4:1,8 (EM MASSA SECA DE CIMENTO/ AREIA MÉDIA/ SEIXO ROLADO) - PREPARO MECÂNICO COM BETONEIRA 400 L. AF_05/2021</v>
          </cell>
          <cell r="D2563">
            <v>102478</v>
          </cell>
          <cell r="E2563">
            <v>651.25</v>
          </cell>
        </row>
        <row r="2564">
          <cell r="A2564">
            <v>102479</v>
          </cell>
          <cell r="B2564" t="str">
            <v>CONCRETO MAGRO PARA LASTRO, TRAÇO 1:4,5:4,5 (EM MASSA SECA DE CIMENTO/ AREIA MÉDIA/ SEIXO ROLADO) - PREPARO MECÂNICO COM BETONEIRA 600 L. AF_05/2021</v>
          </cell>
          <cell r="D2564">
            <v>102479</v>
          </cell>
          <cell r="E2564">
            <v>462.17</v>
          </cell>
        </row>
        <row r="2565">
          <cell r="A2565">
            <v>102480</v>
          </cell>
          <cell r="B2565" t="str">
            <v>CONCRETO FCK = 15MPA, TRAÇO 1:3,4:3,4 (EM MASSA SECA DE CIMENTO/ AREIA MÉDIA/ SEIXO ROLADO) - PREPARO MECÂNICO COM BETONEIRA 600 L. AF_05/2021</v>
          </cell>
          <cell r="D2565">
            <v>102480</v>
          </cell>
          <cell r="E2565">
            <v>498.62</v>
          </cell>
        </row>
        <row r="2566">
          <cell r="A2566">
            <v>102481</v>
          </cell>
          <cell r="B2566" t="str">
            <v>CONCRETO FCK = 20MPA, TRAÇO 1:2,6:2,9 (EM MASSA SECA DE CIMENTO/ AREIA MÉDIA/ SEIXO ROLADO) - PREPARO MECÂNICO COM BETONEIRA 600 L. AF_05/2021</v>
          </cell>
          <cell r="D2566">
            <v>102481</v>
          </cell>
          <cell r="E2566">
            <v>536.20000000000005</v>
          </cell>
        </row>
        <row r="2567">
          <cell r="A2567">
            <v>102482</v>
          </cell>
          <cell r="B2567" t="str">
            <v>CONCRETO FCK = 25MPA, TRAÇO 1:2,2:2,5 (EM MASSA SECA DE CIMENTO/ AREIA MÉDIA/ SEIXO ROLADO) - PREPARO MECÂNICO COM BETONEIRA 600 L. AF_05/2021</v>
          </cell>
          <cell r="D2567">
            <v>102482</v>
          </cell>
          <cell r="E2567">
            <v>564.84</v>
          </cell>
        </row>
        <row r="2568">
          <cell r="A2568">
            <v>102483</v>
          </cell>
          <cell r="B2568" t="str">
            <v>CONCRETO FCK = 30MPA, TRAÇO 1:1,9:2,3 (EM MASSA SECA DE CIMENTO/ AREIA MÉDIA/ SEIXO ROLADO) - PREPARO MECÂNICO COM BETONEIRA 600 L. AF_05/2021</v>
          </cell>
          <cell r="D2568">
            <v>102483</v>
          </cell>
          <cell r="E2568">
            <v>594.48</v>
          </cell>
        </row>
        <row r="2569">
          <cell r="A2569">
            <v>102484</v>
          </cell>
          <cell r="B2569" t="str">
            <v>CONCRETO FCK = 40MPA, TRAÇO 1:1,4:1,8 (EM MASSA SECA DE CIMENTO/ AREIA MÉDIA/ SEIXO ROLADO) - PREPARO MECÂNICO COM BETONEIRA 600 L. AF_05/2021</v>
          </cell>
          <cell r="D2569">
            <v>102484</v>
          </cell>
          <cell r="E2569">
            <v>652.20000000000005</v>
          </cell>
        </row>
        <row r="2570">
          <cell r="A2570">
            <v>102485</v>
          </cell>
          <cell r="B2570" t="str">
            <v>CONCRETO MAGRO PARA LASTRO, TRAÇO 1:4,5:4,5 (EM MASSA SECA DE CIMENTO/ AREIA MÉDIA/ SEIXO ROLADO) - PREPARO MANUAL. AF_05/2021</v>
          </cell>
          <cell r="D2570">
            <v>102485</v>
          </cell>
          <cell r="E2570">
            <v>514.75</v>
          </cell>
        </row>
        <row r="2571">
          <cell r="A2571">
            <v>102486</v>
          </cell>
          <cell r="B2571" t="str">
            <v>CONCRETO FCK = 15MPA, TRAÇO 1:3,4:3,4 (EM MASSA SECA DE CIMENTO/ AREIA MÉDIA/ SEIXO ROLADO) - PREPARO MANUAL. AF_05/2021</v>
          </cell>
          <cell r="D2571">
            <v>102486</v>
          </cell>
          <cell r="E2571">
            <v>547.72</v>
          </cell>
        </row>
        <row r="2572">
          <cell r="A2572">
            <v>102487</v>
          </cell>
          <cell r="B2572" t="str">
            <v>CONCRETO CICLÓPICO FCK = 15MPA, 30% PEDRA DE MÃO EM VOLUME REAL, INCLUSIVE LANÇAMENTO. AF_05/2021</v>
          </cell>
          <cell r="D2572">
            <v>102487</v>
          </cell>
          <cell r="E2572">
            <v>480.86</v>
          </cell>
        </row>
        <row r="2573">
          <cell r="A2573">
            <v>103183</v>
          </cell>
          <cell r="B2573" t="str">
            <v>CONCRETAGEM DE ESCADAS EM EDIFICAÇÕES MULTIFAMILIARES FEITAS COM SISTEMA DE FÔRMAS MANUSEÁVEIS - CONCRETO USINADO BOMBEÁVEL, FCK 25 MPA - LANÇAMENTO, ADENSAMENTO E ACABAMENTO (EXCLUSIVE BOMBA LANÇA). AF_10/2021</v>
          </cell>
          <cell r="D2573">
            <v>103183</v>
          </cell>
          <cell r="E2573">
            <v>789.9</v>
          </cell>
        </row>
        <row r="2574">
          <cell r="A2574">
            <v>103184</v>
          </cell>
          <cell r="B2574" t="str">
            <v>CONCRETAGEM DE ESCADAS EM EDIFICAÇÕES MULTIFAMILIARES FEITAS COM SISTEMA DE FÔRMAS MANUSEÁVEIS - CONCRETO USINADO AUTOADENSÁVEL, FCK 25 MPA - LANÇAMENTO, ADENSAMENTO E ACABAMENTO. AF_10/2021</v>
          </cell>
          <cell r="D2574">
            <v>103184</v>
          </cell>
          <cell r="E2574">
            <v>759.19</v>
          </cell>
        </row>
        <row r="2575">
          <cell r="A2575">
            <v>103669</v>
          </cell>
          <cell r="B2575" t="str">
            <v>CONCRETAGEM DE PILARES, FCK = 25 MPA,  COM USO DE BALDES - LANÇAMENTO, ADENSAMENTO E ACABAMENTO. AF_02/2022</v>
          </cell>
          <cell r="D2575">
            <v>103669</v>
          </cell>
          <cell r="E2575">
            <v>964.17</v>
          </cell>
        </row>
        <row r="2576">
          <cell r="A2576">
            <v>103670</v>
          </cell>
          <cell r="B2576" t="str">
            <v>LANÇAMENTO COM USO DE BALDES, ADENSAMENTO E ACABAMENTO DE CONCRETO EM ESTRUTURAS. AF_02/2022</v>
          </cell>
          <cell r="D2576">
            <v>103670</v>
          </cell>
          <cell r="E2576">
            <v>217.85</v>
          </cell>
        </row>
        <row r="2577">
          <cell r="A2577">
            <v>103671</v>
          </cell>
          <cell r="B2577" t="str">
            <v>CONCRETAGEM DE PILARES, FCK = 25 MPA, COM USO DE GRUA - LANÇAMENTO, ADENSAMENTO E ACABAMENTO. AF_02/2022</v>
          </cell>
          <cell r="D2577">
            <v>103671</v>
          </cell>
          <cell r="E2577">
            <v>781.63</v>
          </cell>
        </row>
        <row r="2578">
          <cell r="A2578">
            <v>103672</v>
          </cell>
          <cell r="B2578" t="str">
            <v>CONCRETAGEM DE PILARES, FCK = 25 MPA, COM USO DE BOMBA - LANÇAMENTO, ADENSAMENTO E ACABAMENTO. AF_02/2022</v>
          </cell>
          <cell r="D2578">
            <v>103672</v>
          </cell>
          <cell r="E2578">
            <v>733.97</v>
          </cell>
        </row>
        <row r="2579">
          <cell r="A2579">
            <v>103673</v>
          </cell>
          <cell r="B2579" t="str">
            <v>LANÇAMENTO COM USO DE BOMBA, ADENSAMENTO E ACABAMENTO DE CONCRETO EM ESTRUTURAS. AF_02/2022</v>
          </cell>
          <cell r="D2579">
            <v>103673</v>
          </cell>
          <cell r="E2579">
            <v>30.6</v>
          </cell>
        </row>
        <row r="2580">
          <cell r="A2580">
            <v>103674</v>
          </cell>
          <cell r="B2580" t="str">
            <v>CONCRETAGEM DE VIGAS E LAJES, FCK=25 MPA, PARA LAJES PREMOLDADAS COM USO DE BOMBA - LANÇAMENTO, ADENSAMENTO E ACABAMENTO. AF_02/2022</v>
          </cell>
          <cell r="D2580">
            <v>103674</v>
          </cell>
          <cell r="E2580">
            <v>748.8</v>
          </cell>
        </row>
        <row r="2581">
          <cell r="A2581">
            <v>103675</v>
          </cell>
          <cell r="B2581" t="str">
            <v>CONCRETAGEM DE VIGAS E LAJES, FCK=25 MPA, PARA LAJES MACIÇAS OU NERVURADAS COM USO DE BOMBA - LANÇAMENTO, ADENSAMENTO E ACABAMENTO. AF_02/2022</v>
          </cell>
          <cell r="D2581">
            <v>103675</v>
          </cell>
          <cell r="E2581">
            <v>734.31</v>
          </cell>
        </row>
        <row r="2582">
          <cell r="A2582">
            <v>103676</v>
          </cell>
          <cell r="B2582" t="str">
            <v>CONCRETAGEM DE VIGAS E LAJES, FCK=25 MPA, PARA LAJES PREMOLDADAS COM JERICAS EM ELEVADOR DE CABO EM EDIFICAÇÃO DE MULTIPAVIMENTOS ATÉ 16 ANDARES - LANÇAMENTO, ADENSAMENTO E ACABAMENTO. AF_02/2022</v>
          </cell>
          <cell r="D2582">
            <v>103676</v>
          </cell>
          <cell r="E2582">
            <v>1005.41</v>
          </cell>
        </row>
        <row r="2583">
          <cell r="A2583">
            <v>103677</v>
          </cell>
          <cell r="B2583" t="str">
            <v>CONCRETAGEM DE VIGAS E LAJES, FCK=25 MPA, PARA LAJES MACIÇAS OU NERVURADAS COM JERICAS EM ELEVADOR DE CABO EM EDIFICAÇÃO DE MULTIPAVIMENTOS ATÉ 16 ANDARES  - LANÇAMENTO, ADENSAMENTO E ACABAMENTO. AF_02/2022</v>
          </cell>
          <cell r="D2583">
            <v>103677</v>
          </cell>
          <cell r="E2583">
            <v>880.62</v>
          </cell>
        </row>
        <row r="2584">
          <cell r="A2584">
            <v>103678</v>
          </cell>
          <cell r="B2584" t="str">
            <v>CONCRETAGEM DE VIGAS E LAJES, FCK=25 MPA, PARA LAJES PREMOLDADAS COM JERICAS EM CREMALHEIRA EM EDIFICAÇÃO DE MULTIPAVIMENTOS ATÉ 16 ANDARES  - LANÇAMENTO, ADENSAMENTO E ACABAMENTO. AF_02/2022</v>
          </cell>
          <cell r="D2584">
            <v>103678</v>
          </cell>
          <cell r="E2584">
            <v>935.74</v>
          </cell>
        </row>
        <row r="2585">
          <cell r="A2585">
            <v>103679</v>
          </cell>
          <cell r="B2585" t="str">
            <v>CONCRETAGEM DE VIGAS E LAJES, FCK=25 MPA, PARA LAJES MACIÇAS OU NERVURADAS COM JERICAS EM CREMALHEIRA EM EDIFICAÇÃO DE MULTIPAVIMENTOS ATÉ 16 ANDARES - LANÇAMENTO, ADENSAMENTO E ACABAMENTO. AF_02/2022</v>
          </cell>
          <cell r="D2585">
            <v>103679</v>
          </cell>
          <cell r="E2585">
            <v>849.71</v>
          </cell>
        </row>
        <row r="2586">
          <cell r="A2586">
            <v>103680</v>
          </cell>
          <cell r="B2586" t="str">
            <v>CONCRETAGEM DE VIGAS E LAJES, FCK=25 MPA, PARA LAJES PREMOLDADAS COM GRUA DE CAÇAMBA DE 350 L EM EDIFICAÇÃO DE MULTIPAVIMENTOS ATÉ 16 ANDARES - LANÇAMENTO, ADENSAMENTO E ACABAMENTO. AF_02/2022</v>
          </cell>
          <cell r="D2586">
            <v>103680</v>
          </cell>
          <cell r="E2586">
            <v>884.07</v>
          </cell>
        </row>
        <row r="2587">
          <cell r="A2587">
            <v>103681</v>
          </cell>
          <cell r="B2587" t="str">
            <v>CONCRETAGEM DE VIGAS E LAJES, FCK=25 MPA, PARA LAJES MACIÇAS OU NERVURADAS COM GRUA DE CAÇAMBA DE 500 L EM EDIFICAÇÃO DE MULTIPAVIMENTOS ATÉ 16 ANDARES - LANÇAMENTO, ADENSAMENTO E ACABAMENTO. AF_02/2022</v>
          </cell>
          <cell r="D2587">
            <v>103681</v>
          </cell>
          <cell r="E2587">
            <v>800.55</v>
          </cell>
        </row>
        <row r="2588">
          <cell r="A2588">
            <v>103682</v>
          </cell>
          <cell r="B2588" t="str">
            <v>CONCRETAGEM DE VIGAS E LAJES, FCK=25 MPA, PARA QUALQUER TIPO DE LAJE COM BALDES EM EDIFICAÇÃO TÉRREA - LANÇAMENTO, ADENSAMENTO E ACABAMENTO. AF_02/2022</v>
          </cell>
          <cell r="D2588">
            <v>103682</v>
          </cell>
          <cell r="E2588">
            <v>977.14</v>
          </cell>
        </row>
        <row r="2589">
          <cell r="A2589">
            <v>103683</v>
          </cell>
          <cell r="B2589" t="str">
            <v>CONCRETAGEM DE VIGAS E LAJES, FCK=25 MPA, PARA QUALQUER TIPO DE LAJE COM BALDES EM EDIFICAÇÃO DE MULTIPAVIMENTOS ATÉ 04 ANDARES - LANÇAMENTO, ADENSAMENTO E ACABAMENTO. AF_02/2022</v>
          </cell>
          <cell r="D2589">
            <v>103683</v>
          </cell>
          <cell r="E2589">
            <v>1188.46</v>
          </cell>
        </row>
        <row r="2590">
          <cell r="A2590">
            <v>103684</v>
          </cell>
          <cell r="B2590" t="str">
            <v>CONCRETAGEM DE RESERVATÓRIOS, FCK=25 MPA, COM USO DE BOMBA - LANÇAMENTO, ADENSAMENTO E ACABAMENTO. AF_02/2022</v>
          </cell>
          <cell r="D2590">
            <v>103684</v>
          </cell>
          <cell r="E2590">
            <v>746.83</v>
          </cell>
        </row>
        <row r="2591">
          <cell r="A2591">
            <v>103685</v>
          </cell>
          <cell r="B2591" t="str">
            <v>CONCRETAGEM DE MURETAS, FCK=25 MPA, COM USO DE BOMBA - LANÇAMENTO, ADENSAMENTO E ACABAMENTO. AF_02/2022</v>
          </cell>
          <cell r="D2591">
            <v>103685</v>
          </cell>
          <cell r="E2591">
            <v>737.64</v>
          </cell>
        </row>
        <row r="2592">
          <cell r="A2592">
            <v>103686</v>
          </cell>
          <cell r="B2592" t="str">
            <v>CONCRETAGEM DE ESCADAS, FCK=25 MPA, COM USO DE BOMBA - LANÇAMENTO, ADENSAMENTO E ACABAMENTO. AF_02/2022</v>
          </cell>
          <cell r="D2592">
            <v>103686</v>
          </cell>
          <cell r="E2592">
            <v>781.4</v>
          </cell>
        </row>
        <row r="2593">
          <cell r="A2593">
            <v>103687</v>
          </cell>
          <cell r="B2593" t="str">
            <v>CONCRETAGEM DE PILARES, FCK=25 MPA, COM USO DE JERICAS EM ELEVADOR DE CABO - LANÇAMENTO, ADENSAMENTO E ACABAMENTO. AF_02/2022</v>
          </cell>
          <cell r="D2593">
            <v>103687</v>
          </cell>
          <cell r="E2593">
            <v>1054.43</v>
          </cell>
        </row>
        <row r="2594">
          <cell r="A2594">
            <v>103688</v>
          </cell>
          <cell r="B2594" t="str">
            <v>CONCRETAGEM DE PILARES, FCK=25 MPA, COM USO DE JERICAS EM CREMALHEIRA - LANÇAMENTO, ADENSAMENTO E ACABAMENTO. AF_02/2022</v>
          </cell>
          <cell r="D2594">
            <v>103688</v>
          </cell>
          <cell r="E2594">
            <v>875.86</v>
          </cell>
        </row>
        <row r="2595">
          <cell r="A2595">
            <v>101963</v>
          </cell>
          <cell r="B2595" t="str">
            <v>LAJE PRÉ-MOLDADA UNIDIRECIONAL, BIAPOIADA, PARA PISO, ENCHIMENTO EM CERÂMICA, VIGOTA CONVENCIONAL, ALTURA TOTAL DA LAJE (ENCHIMENTO+CAPA) = (8+4). AF_11/2020</v>
          </cell>
          <cell r="D2595">
            <v>101963</v>
          </cell>
          <cell r="E2595">
            <v>196.13</v>
          </cell>
        </row>
        <row r="2596">
          <cell r="A2596">
            <v>101964</v>
          </cell>
          <cell r="B2596" t="str">
            <v>LAJE PRÉ-MOLDADA UNIDIRECIONAL, BIAPOIADA, PARA FORRO, ENCHIMENTO EM CERÂMICA, VIGOTA CONVENCIONAL, ALTURA TOTAL DA LAJE (ENCHIMENTO+CAPA) = (8+3). AF_11/2020</v>
          </cell>
          <cell r="D2596">
            <v>101964</v>
          </cell>
          <cell r="E2596">
            <v>181.96</v>
          </cell>
        </row>
        <row r="2597">
          <cell r="A2597">
            <v>101165</v>
          </cell>
          <cell r="B2597" t="str">
            <v>ALVENARIA DE EMBASAMENTO COM BLOCO ESTRUTURAL DE CONCRETO, DE 14X19X29CM E ARGAMASSA DE ASSENTAMENTO COM PREPARO EM BETONEIRA. AF_05/2020</v>
          </cell>
          <cell r="D2597">
            <v>101165</v>
          </cell>
          <cell r="E2597">
            <v>766.13</v>
          </cell>
        </row>
        <row r="2598">
          <cell r="A2598">
            <v>101166</v>
          </cell>
          <cell r="B2598" t="str">
            <v>ALVENARIA DE EMBASAMENTO COM BLOCO ESTRUTURAL DE CERÂMICA, DE 14X19X29CM E ARGAMASSA DE ASSENTAMENTO COM PREPARO EM BETONEIRA. AF_05/2020</v>
          </cell>
          <cell r="D2598">
            <v>101166</v>
          </cell>
          <cell r="E2598">
            <v>599.91999999999996</v>
          </cell>
        </row>
        <row r="2599">
          <cell r="A2599">
            <v>98575</v>
          </cell>
          <cell r="B2599" t="str">
            <v>TRATAMENTO DE JUNTA DE DILATAÇÃO, COM TARUGO DE POLIETILENO E SELANTE PU, INCLUSO PREENCHIMENTO COM ESPUMA EXPANSIVA PU. AF_06/2018</v>
          </cell>
          <cell r="D2599">
            <v>98575</v>
          </cell>
          <cell r="E2599">
            <v>82.15</v>
          </cell>
        </row>
        <row r="2600">
          <cell r="A2600">
            <v>98576</v>
          </cell>
          <cell r="B2600" t="str">
            <v>TRATAMENTO DE JUNTA DE DILATAÇÃO COM MANTA ASFÁLTICA ADERIDA COM MAÇARICO. AF_06/2018</v>
          </cell>
          <cell r="D2600">
            <v>98576</v>
          </cell>
          <cell r="E2600">
            <v>20.52</v>
          </cell>
        </row>
        <row r="2601">
          <cell r="A2601">
            <v>98577</v>
          </cell>
          <cell r="B2601" t="str">
            <v>TRATAMENTO DE JUNTA SERRADA, COM TARUGO DE POLIETILENO E SELANTE À BASE DE SILICONE. AF_06/2018</v>
          </cell>
          <cell r="D2601">
            <v>98577</v>
          </cell>
          <cell r="E2601">
            <v>35.24</v>
          </cell>
        </row>
        <row r="2602">
          <cell r="A2602">
            <v>93182</v>
          </cell>
          <cell r="B2602" t="str">
            <v>VERGA PRÉ-MOLDADA PARA JANELAS COM ATÉ 1,5 M DE VÃO. AF_03/2016</v>
          </cell>
          <cell r="D2602">
            <v>93182</v>
          </cell>
          <cell r="E2602">
            <v>43.37</v>
          </cell>
        </row>
        <row r="2603">
          <cell r="A2603">
            <v>93183</v>
          </cell>
          <cell r="B2603" t="str">
            <v>VERGA PRÉ-MOLDADA PARA JANELAS COM MAIS DE 1,5 M DE VÃO. AF_03/2016</v>
          </cell>
          <cell r="D2603">
            <v>93183</v>
          </cell>
          <cell r="E2603">
            <v>55.96</v>
          </cell>
        </row>
        <row r="2604">
          <cell r="A2604">
            <v>93184</v>
          </cell>
          <cell r="B2604" t="str">
            <v>VERGA PRÉ-MOLDADA PARA PORTAS COM ATÉ 1,5 M DE VÃO. AF_03/2016</v>
          </cell>
          <cell r="D2604">
            <v>93184</v>
          </cell>
          <cell r="E2604">
            <v>31.86</v>
          </cell>
        </row>
        <row r="2605">
          <cell r="A2605">
            <v>93185</v>
          </cell>
          <cell r="B2605" t="str">
            <v>VERGA PRÉ-MOLDADA PARA PORTAS COM MAIS DE 1,5 M DE VÃO. AF_03/2016</v>
          </cell>
          <cell r="D2605">
            <v>93185</v>
          </cell>
          <cell r="E2605">
            <v>55.2</v>
          </cell>
        </row>
        <row r="2606">
          <cell r="A2606">
            <v>93186</v>
          </cell>
          <cell r="B2606" t="str">
            <v>VERGA MOLDADA IN LOCO EM CONCRETO PARA JANELAS COM ATÉ 1,5 M DE VÃO. AF_03/2016</v>
          </cell>
          <cell r="D2606">
            <v>93186</v>
          </cell>
          <cell r="E2606">
            <v>78.599999999999994</v>
          </cell>
        </row>
        <row r="2607">
          <cell r="A2607">
            <v>93187</v>
          </cell>
          <cell r="B2607" t="str">
            <v>VERGA MOLDADA IN LOCO EM CONCRETO PARA JANELAS COM MAIS DE 1,5 M DE VÃO. AF_03/2016</v>
          </cell>
          <cell r="D2607">
            <v>93187</v>
          </cell>
          <cell r="E2607">
            <v>90.42</v>
          </cell>
        </row>
        <row r="2608">
          <cell r="A2608">
            <v>93188</v>
          </cell>
          <cell r="B2608" t="str">
            <v>VERGA MOLDADA IN LOCO EM CONCRETO PARA PORTAS COM ATÉ 1,5 M DE VÃO. AF_03/2016</v>
          </cell>
          <cell r="D2608">
            <v>93188</v>
          </cell>
          <cell r="E2608">
            <v>74.67</v>
          </cell>
        </row>
        <row r="2609">
          <cell r="A2609">
            <v>93189</v>
          </cell>
          <cell r="B2609" t="str">
            <v>VERGA MOLDADA IN LOCO EM CONCRETO PARA PORTAS COM MAIS DE 1,5 M DE VÃO. AF_03/2016</v>
          </cell>
          <cell r="D2609">
            <v>93189</v>
          </cell>
          <cell r="E2609">
            <v>91.58</v>
          </cell>
        </row>
        <row r="2610">
          <cell r="A2610">
            <v>93190</v>
          </cell>
          <cell r="B2610" t="str">
            <v>VERGA MOLDADA IN LOCO COM UTILIZAÇÃO DE BLOCOS CANALETA PARA JANELAS COM ATÉ 1,5 M DE VÃO. AF_03/2016</v>
          </cell>
          <cell r="D2610">
            <v>93190</v>
          </cell>
          <cell r="E2610">
            <v>42.43</v>
          </cell>
        </row>
        <row r="2611">
          <cell r="A2611">
            <v>93191</v>
          </cell>
          <cell r="B2611" t="str">
            <v>VERGA MOLDADA IN LOCO COM UTILIZAÇÃO DE BLOCOS CANALETA PARA JANELAS COM MAIS DE 1,5 M DE VÃO. AF_03/2016</v>
          </cell>
          <cell r="D2611">
            <v>93191</v>
          </cell>
          <cell r="E2611">
            <v>44.77</v>
          </cell>
        </row>
        <row r="2612">
          <cell r="A2612">
            <v>93192</v>
          </cell>
          <cell r="B2612" t="str">
            <v>VERGA MOLDADA IN LOCO COM UTILIZAÇÃO DE BLOCOS CANALETA PARA PORTAS COM ATÉ 1,5 M DE VÃO. AF_03/2016</v>
          </cell>
          <cell r="D2612">
            <v>93192</v>
          </cell>
          <cell r="E2612">
            <v>48.03</v>
          </cell>
        </row>
        <row r="2613">
          <cell r="A2613">
            <v>93193</v>
          </cell>
          <cell r="B2613" t="str">
            <v>VERGA MOLDADA IN LOCO COM UTILIZAÇÃO DE BLOCOS CANALETA PARA PORTAS COM MAIS DE 1,5 M DE VÃO. AF_03/2016</v>
          </cell>
          <cell r="D2613">
            <v>93193</v>
          </cell>
          <cell r="E2613">
            <v>46.04</v>
          </cell>
        </row>
        <row r="2614">
          <cell r="A2614">
            <v>93194</v>
          </cell>
          <cell r="B2614" t="str">
            <v>CONTRAVERGA PRÉ-MOLDADA PARA VÃOS DE ATÉ 1,5 M DE COMPRIMENTO. AF_03/2016</v>
          </cell>
          <cell r="D2614">
            <v>93194</v>
          </cell>
          <cell r="E2614">
            <v>42.51</v>
          </cell>
        </row>
        <row r="2615">
          <cell r="A2615">
            <v>93195</v>
          </cell>
          <cell r="B2615" t="str">
            <v>CONTRAVERGA PRÉ-MOLDADA PARA VÃOS DE MAIS DE 1,5 M DE COMPRIMENTO. AF_03/2016</v>
          </cell>
          <cell r="D2615">
            <v>93195</v>
          </cell>
          <cell r="E2615">
            <v>51.51</v>
          </cell>
        </row>
        <row r="2616">
          <cell r="A2616">
            <v>93196</v>
          </cell>
          <cell r="B2616" t="str">
            <v>CONTRAVERGA MOLDADA IN LOCO EM CONCRETO PARA VÃOS DE ATÉ 1,5 M DE COMPRIMENTO. AF_03/2016</v>
          </cell>
          <cell r="D2616">
            <v>93196</v>
          </cell>
          <cell r="E2616">
            <v>75.42</v>
          </cell>
        </row>
        <row r="2617">
          <cell r="A2617">
            <v>93197</v>
          </cell>
          <cell r="B2617" t="str">
            <v>CONTRAVERGA MOLDADA IN LOCO EM CONCRETO PARA VÃOS DE MAIS DE 1,5 M DE COMPRIMENTO. AF_03/2016</v>
          </cell>
          <cell r="D2617">
            <v>93197</v>
          </cell>
          <cell r="E2617">
            <v>84.56</v>
          </cell>
        </row>
        <row r="2618">
          <cell r="A2618">
            <v>93198</v>
          </cell>
          <cell r="B2618" t="str">
            <v>CONTRAVERGA MOLDADA IN LOCO COM UTILIZAÇÃO DE BLOCOS CANALETA PARA VÃOS DE ATÉ 1,5 M DE COMPRIMENTO. AF_03/2016</v>
          </cell>
          <cell r="D2618">
            <v>93198</v>
          </cell>
          <cell r="E2618">
            <v>36.46</v>
          </cell>
        </row>
        <row r="2619">
          <cell r="A2619">
            <v>93199</v>
          </cell>
          <cell r="B2619" t="str">
            <v>CONTRAVERGA MOLDADA IN LOCO COM UTILIZAÇÃO DE BLOCOS CANALETA PARA VÃOS DE MAIS DE 1,5 M DE COMPRIMENTO. AF_03/2016</v>
          </cell>
          <cell r="D2619">
            <v>93199</v>
          </cell>
          <cell r="E2619">
            <v>36.01</v>
          </cell>
        </row>
        <row r="2620">
          <cell r="A2620">
            <v>93200</v>
          </cell>
          <cell r="B2620" t="str">
            <v>FIXAÇÃO (ENCUNHAMENTO) DE ALVENARIA DE VEDAÇÃO COM ARGAMASSA APLICADA COM BISNAGA. AF_03/2016</v>
          </cell>
          <cell r="D2620">
            <v>93200</v>
          </cell>
          <cell r="E2620">
            <v>2.5499999999999998</v>
          </cell>
        </row>
        <row r="2621">
          <cell r="A2621">
            <v>93201</v>
          </cell>
          <cell r="B2621" t="str">
            <v>FIXAÇÃO (ENCUNHAMENTO) DE ALVENARIA DE VEDAÇÃO COM ARGAMASSA APLICADA COM COLHER. AF_03/2016</v>
          </cell>
          <cell r="D2621">
            <v>93201</v>
          </cell>
          <cell r="E2621">
            <v>5.03</v>
          </cell>
        </row>
        <row r="2622">
          <cell r="A2622">
            <v>93202</v>
          </cell>
          <cell r="B2622" t="str">
            <v>FIXAÇÃO (ENCUNHAMENTO) DE ALVENARIA DE VEDAÇÃO COM TIJOLO MACIÇO. AF_03/2016</v>
          </cell>
          <cell r="D2622">
            <v>93202</v>
          </cell>
          <cell r="E2622">
            <v>23.08</v>
          </cell>
        </row>
        <row r="2623">
          <cell r="A2623">
            <v>93203</v>
          </cell>
          <cell r="B2623" t="str">
            <v>FIXAÇÃO (ENCUNHAMENTO) DE ALVENARIA DE VEDAÇÃO COM ESPUMA DE POLIURETANO EXPANSIVA. AF_03/2016</v>
          </cell>
          <cell r="D2623">
            <v>93203</v>
          </cell>
          <cell r="E2623">
            <v>14.82</v>
          </cell>
        </row>
        <row r="2624">
          <cell r="A2624">
            <v>93204</v>
          </cell>
          <cell r="B2624" t="str">
            <v>CINTA DE AMARRAÇÃO DE ALVENARIA MOLDADA IN LOCO EM CONCRETO. AF_03/2016</v>
          </cell>
          <cell r="D2624">
            <v>93204</v>
          </cell>
          <cell r="E2624">
            <v>56.37</v>
          </cell>
        </row>
        <row r="2625">
          <cell r="A2625">
            <v>93205</v>
          </cell>
          <cell r="B2625" t="str">
            <v>CINTA DE AMARRAÇÃO DE ALVENARIA MOLDADA IN LOCO COM UTILIZAÇÃO DE BLOCOS CANALETA. AF_03/2016</v>
          </cell>
          <cell r="D2625">
            <v>93205</v>
          </cell>
          <cell r="E2625">
            <v>35.93</v>
          </cell>
        </row>
        <row r="2626">
          <cell r="A2626">
            <v>95952</v>
          </cell>
          <cell r="B2626" t="str">
            <v>(COMPOSIÇÃO REPRESENTATIVA) EXECUÇÃO DE ESTRUTURAS DE CONCRETO ARMADO CONVENCIONAL, PARA EDIFICAÇÃO HABITACIONAL MULTIFAMILIAR (PRÉDIO), FCK = 25 MPA. AF_01/2017</v>
          </cell>
          <cell r="D2626">
            <v>95952</v>
          </cell>
          <cell r="E2626">
            <v>2449.1999999999998</v>
          </cell>
        </row>
        <row r="2627">
          <cell r="A2627">
            <v>95953</v>
          </cell>
          <cell r="B2627" t="str">
            <v>(COMPOSIÇÃO REPRESENTATIVA) EXECUÇÃO DE ESTRUTURAS DE CONCRETO ARMADO, PARA EDIFICAÇÃO HABITACIONAL UNIFAMILIAR COM DOIS PAVIMENTOS (CASA ISOLADA), FCK = 25 MPA. AF_01/2017</v>
          </cell>
          <cell r="D2627">
            <v>95953</v>
          </cell>
          <cell r="E2627">
            <v>3881.68</v>
          </cell>
        </row>
        <row r="2628">
          <cell r="A2628">
            <v>95954</v>
          </cell>
          <cell r="B2628" t="str">
            <v>(COMPOSIÇÃO REPRESENTATIVA) EXECUÇÃO DE ESTRUTURAS DE CONCRETO ARMADO, PARA EDIFICAÇÃO HABITACIONAL UNIFAMILIAR COM DOIS PAVIMENTOS (CASA EM EMPREENDIMENTOS), FCK = 25 MPA. AF_01/2017</v>
          </cell>
          <cell r="D2628">
            <v>95954</v>
          </cell>
          <cell r="E2628">
            <v>2761.85</v>
          </cell>
        </row>
        <row r="2629">
          <cell r="A2629">
            <v>95955</v>
          </cell>
          <cell r="B2629" t="str">
            <v>(COMPOSIÇÃO REPRESENTATIVA) EXECUÇÃO DE ESTRUTURAS DE CONCRETO ARMADO, PARA EDIFICAÇÃO HABITACIONAL UNIFAMILIAR TÉRREA (CASA ISOLADA), FCK = 25 MPA. AF_01/2017</v>
          </cell>
          <cell r="D2629">
            <v>95955</v>
          </cell>
          <cell r="E2629">
            <v>3421.25</v>
          </cell>
        </row>
        <row r="2630">
          <cell r="A2630">
            <v>95956</v>
          </cell>
          <cell r="B2630" t="str">
            <v>(COMPOSIÇÃO REPRESENTATIVA) EXECUÇÃO DE ESTRUTURAS DE CONCRETO ARMADO, PARA EDIFICAÇÃO HABITACIONAL UNIFAMILIAR TÉRREA (CASA EM EMPREENDIMENTOS), FCK = 25 MPA. AF_01/2017</v>
          </cell>
          <cell r="D2630">
            <v>95956</v>
          </cell>
          <cell r="E2630">
            <v>2668.92</v>
          </cell>
        </row>
        <row r="2631">
          <cell r="A2631">
            <v>95957</v>
          </cell>
          <cell r="B2631" t="str">
            <v>(COMPOSIÇÃO REPRESENTATIVA) EXECUÇÃO DE ESTRUTURAS DE CONCRETO ARMADO, PARA EDIFICAÇÃO INSTITUCIONAL TÉRREA, FCK = 25 MPA. AF_01/2017</v>
          </cell>
          <cell r="D2631">
            <v>95957</v>
          </cell>
          <cell r="E2631">
            <v>3501.66</v>
          </cell>
        </row>
        <row r="2632">
          <cell r="A2632">
            <v>95969</v>
          </cell>
          <cell r="B2632" t="str">
            <v>(COMPOSIÇÃO REPRESENTATIVA) EXECUÇÃO DE ESCADA EM CONCRETO ARMADO, MOLDADA IN LOCO, FCK = 25 MPA. AF_02/2017</v>
          </cell>
          <cell r="D2632">
            <v>95969</v>
          </cell>
          <cell r="E2632">
            <v>3315.28</v>
          </cell>
        </row>
        <row r="2633">
          <cell r="A2633">
            <v>97733</v>
          </cell>
          <cell r="B2633" t="str">
            <v>PEÇA RETANGULAR PRÉ-MOLDADA, VOLUME DE CONCRETO DE ATÉ 10 LITROS, TAXA DE AÇO APROXIMADA DE 30KG/M³. AF_01/2018</v>
          </cell>
          <cell r="D2633">
            <v>97733</v>
          </cell>
          <cell r="E2633">
            <v>2909.39</v>
          </cell>
        </row>
        <row r="2634">
          <cell r="A2634">
            <v>97734</v>
          </cell>
          <cell r="B2634" t="str">
            <v>PEÇA RETANGULAR PRÉ-MOLDADA, VOLUME DE CONCRETO DE 10 A 30 LITROS, TAXA DE AÇO APROXIMADA DE 30KG/M³. AF_01/2018</v>
          </cell>
          <cell r="D2634">
            <v>97734</v>
          </cell>
          <cell r="E2634">
            <v>2485.98</v>
          </cell>
        </row>
        <row r="2635">
          <cell r="A2635">
            <v>97735</v>
          </cell>
          <cell r="B2635" t="str">
            <v>PEÇA RETANGULAR PRÉ-MOLDADA, VOLUME DE CONCRETO DE 30 A 100 LITROS, TAXA DE AÇO APROXIMADA DE 30KG/M³. AF_01/2018</v>
          </cell>
          <cell r="D2635">
            <v>97735</v>
          </cell>
          <cell r="E2635">
            <v>2100.69</v>
          </cell>
        </row>
        <row r="2636">
          <cell r="A2636">
            <v>97736</v>
          </cell>
          <cell r="B2636" t="str">
            <v>PEÇA RETANGULAR PRÉ-MOLDADA, VOLUME DE CONCRETO ACIMA DE 100 LITROS, TAXA DE AÇO APROXIMADA DE 30KG/M³. AF_01/2018</v>
          </cell>
          <cell r="D2636">
            <v>97736</v>
          </cell>
          <cell r="E2636">
            <v>1415.13</v>
          </cell>
        </row>
        <row r="2637">
          <cell r="A2637">
            <v>97737</v>
          </cell>
          <cell r="B2637" t="str">
            <v>PEÇA RETANGULAR PRÉ-MOLDADA, VOLUME DE CONCRETO DE 30 A 70 LITROS , TAXA DE AÇO APROXIMADA DE 70KG/M³. AF_01/2018</v>
          </cell>
          <cell r="D2637">
            <v>97737</v>
          </cell>
          <cell r="E2637">
            <v>3043.38</v>
          </cell>
        </row>
        <row r="2638">
          <cell r="A2638">
            <v>97738</v>
          </cell>
          <cell r="B2638" t="str">
            <v>PEÇA CIRCULAR PRÉ-MOLDADA, VOLUME DE CONCRETO DE 10 A 30 LITROS, TAXA DE FIBRA DE POLIPROPILENO APROXIMADA DE 6 KG/M³. AF_01/2018_P</v>
          </cell>
          <cell r="D2638">
            <v>97738</v>
          </cell>
          <cell r="E2638">
            <v>4934.6099999999997</v>
          </cell>
        </row>
        <row r="2639">
          <cell r="A2639">
            <v>97739</v>
          </cell>
          <cell r="B2639" t="str">
            <v>PEÇA CIRCULAR PRÉ-MOLDADA, VOLUME DE CONCRETO DE 30 A 100 LITROS, TAXA DE AÇO APROXIMADA DE 30KG/M³. AF_01/2018</v>
          </cell>
          <cell r="D2639">
            <v>97739</v>
          </cell>
          <cell r="E2639">
            <v>2613.63</v>
          </cell>
        </row>
        <row r="2640">
          <cell r="A2640">
            <v>97740</v>
          </cell>
          <cell r="B2640" t="str">
            <v>PEÇA CIRCULAR PRÉ-MOLDADA, VOLUME DE CONCRETO ACIMA DE 100 LITROS, TAXA DE AÇO APROXIMADA DE 30KG/M³. AF_01/2018</v>
          </cell>
          <cell r="D2640">
            <v>97740</v>
          </cell>
          <cell r="E2640">
            <v>2021.73</v>
          </cell>
        </row>
        <row r="2641">
          <cell r="A2641">
            <v>98615</v>
          </cell>
          <cell r="B2641" t="str">
            <v>CONTENÇÃO EM CORTINA COM ESTACAS ESPAÇADAS COM 30 CM DE DIÂMETRO E PROFUNDIDADE MENOR OU IGUAL A 10 M. AF_06/2018</v>
          </cell>
          <cell r="D2641">
            <v>98615</v>
          </cell>
          <cell r="E2641">
            <v>150.51</v>
          </cell>
        </row>
        <row r="2642">
          <cell r="A2642">
            <v>98616</v>
          </cell>
          <cell r="B2642" t="str">
            <v>CONTENÇÃO EM CORTINA COM ESTACAS ESPAÇADAS COM 30 CM DE DIÂMETRO E PROFUNDIDADE MAIOR QUE 10 M E MENOR OU IGUAL A 15 M. AF_06/2018</v>
          </cell>
          <cell r="D2642">
            <v>98616</v>
          </cell>
          <cell r="E2642">
            <v>121.86</v>
          </cell>
        </row>
        <row r="2643">
          <cell r="A2643">
            <v>98617</v>
          </cell>
          <cell r="B2643" t="str">
            <v>CONTENÇÃO EM CORTINA COM ESTACAS ESPAÇADAS COM 30 CM DE DIÂMETRO E PROFUNDIDADE MAIOR QUE 15 M. AF_06/2018</v>
          </cell>
          <cell r="D2643">
            <v>98617</v>
          </cell>
          <cell r="E2643">
            <v>114.35</v>
          </cell>
        </row>
        <row r="2644">
          <cell r="A2644">
            <v>98618</v>
          </cell>
          <cell r="B2644" t="str">
            <v>CONTENÇÃO EM CORTINA COM ESTACAS ESPAÇADAS COM 40 CM DE DIÂMETRO E PROFUNDIDADE MENOR OU IGUAL A 10 M. AF_06/2018</v>
          </cell>
          <cell r="D2644">
            <v>98618</v>
          </cell>
          <cell r="E2644">
            <v>156.07</v>
          </cell>
        </row>
        <row r="2645">
          <cell r="A2645">
            <v>98619</v>
          </cell>
          <cell r="B2645" t="str">
            <v>CONTENÇÃO EM CORTINA COM ESTACAS ESPAÇADAS COM 40 CM DE DIÂMETRO E PROFUNDIDADE MAIOR QUE 10 M E MENOR OU IGUAL A 15 M. AF_06/2018</v>
          </cell>
          <cell r="D2645">
            <v>98619</v>
          </cell>
          <cell r="E2645">
            <v>144.63999999999999</v>
          </cell>
        </row>
        <row r="2646">
          <cell r="A2646">
            <v>98620</v>
          </cell>
          <cell r="B2646" t="str">
            <v>CONTENÇÃO EM CORTINA COM ESTACAS ESPAÇADAS COM 40 CM DE DIÂMETRO E PROFUNDIDADE MAIOR QUE 15 M. AF_06/2018</v>
          </cell>
          <cell r="D2646">
            <v>98620</v>
          </cell>
          <cell r="E2646">
            <v>138.88</v>
          </cell>
        </row>
        <row r="2647">
          <cell r="A2647">
            <v>98621</v>
          </cell>
          <cell r="B2647" t="str">
            <v>CONTENÇÃO EM CORTINA COM ESTACAS ESPAÇADAS COM 50 CM DE DIÂMETRO E PROFUNDIDADE MENOR OU IGUAL A 10 M. AF_06/2018</v>
          </cell>
          <cell r="D2647">
            <v>98621</v>
          </cell>
          <cell r="E2647">
            <v>180.41</v>
          </cell>
        </row>
        <row r="2648">
          <cell r="A2648">
            <v>98622</v>
          </cell>
          <cell r="B2648" t="str">
            <v>CONTENÇÃO EM CORTINA COM ESTACAS ESPAÇADAS COM 50 CM DE DIÂMETRO E PROFUNDIDADE MAIOR QUE 10 M E MENOR OU IGUAL A 15 M. AF_06/2018</v>
          </cell>
          <cell r="D2648">
            <v>98622</v>
          </cell>
          <cell r="E2648">
            <v>171.18</v>
          </cell>
        </row>
        <row r="2649">
          <cell r="A2649">
            <v>98623</v>
          </cell>
          <cell r="B2649" t="str">
            <v>CONTENÇÃO EM CORTINA COM ESTACAS ESPAÇADAS COM 50 CM DE DIÂMETRO E PROFUNDIDADE MAIOR QUE 15 M. AF_06/2018</v>
          </cell>
          <cell r="D2649">
            <v>98623</v>
          </cell>
          <cell r="E2649">
            <v>166.49</v>
          </cell>
        </row>
        <row r="2650">
          <cell r="A2650">
            <v>98624</v>
          </cell>
          <cell r="B2650" t="str">
            <v>CONTENÇÃO EM CORTINA COM ESTACAS ESPAÇADAS COM 60 CM DE DIÂMETRO E PROFUNDIDADE MENOR OU IGUAL A 10 M. AF_06/2018</v>
          </cell>
          <cell r="D2650">
            <v>98624</v>
          </cell>
          <cell r="E2650">
            <v>206.14</v>
          </cell>
        </row>
        <row r="2651">
          <cell r="A2651">
            <v>98625</v>
          </cell>
          <cell r="B2651" t="str">
            <v>CONTENÇÃO EM CORTINA COM ESTACAS ESPAÇADAS COM 60 CM DE DIÂMETRO E PROFUNDIDADE MAIOR QUE 10 M E MENOR OU IGUAL A 15 M. AF_06/2018</v>
          </cell>
          <cell r="D2651">
            <v>98625</v>
          </cell>
          <cell r="E2651">
            <v>198.32</v>
          </cell>
        </row>
        <row r="2652">
          <cell r="A2652">
            <v>98626</v>
          </cell>
          <cell r="B2652" t="str">
            <v>CONTENÇÃO EM CORTINA COM ESTACAS ESPAÇADAS COM 60 CM DE DIÂMETRO E PROFUNDIDADE MAIOR QUE 15 M. AF_06/2018</v>
          </cell>
          <cell r="D2652">
            <v>98626</v>
          </cell>
          <cell r="E2652">
            <v>194.25</v>
          </cell>
        </row>
        <row r="2653">
          <cell r="A2653">
            <v>98655</v>
          </cell>
          <cell r="B2653" t="str">
            <v>EXECUÇÃO DE MURETA GUIA PARA CONTENÇÃO/ FUNDAÇÃO COM 30 CM DE ESPESSURA. AF_06/2018</v>
          </cell>
          <cell r="D2653">
            <v>98655</v>
          </cell>
          <cell r="E2653">
            <v>628.19000000000005</v>
          </cell>
        </row>
        <row r="2654">
          <cell r="A2654">
            <v>98656</v>
          </cell>
          <cell r="B2654" t="str">
            <v>EXECUÇÃO DE MURETA GUIA PARA CONTENÇÃO/ FUNDAÇÃO COM 40 CM DE ESPESSURA. AF_06/2018</v>
          </cell>
          <cell r="D2654">
            <v>98656</v>
          </cell>
          <cell r="E2654">
            <v>638.6</v>
          </cell>
        </row>
        <row r="2655">
          <cell r="A2655">
            <v>98657</v>
          </cell>
          <cell r="B2655" t="str">
            <v>EXECUÇÃO DE MURETA GUIA PARA CONTENÇÃO/ FUNDAÇÃO COM 50 CM DE ESPESSURA. AF_06/2018</v>
          </cell>
          <cell r="D2655">
            <v>98657</v>
          </cell>
          <cell r="E2655">
            <v>649.02</v>
          </cell>
        </row>
        <row r="2656">
          <cell r="A2656">
            <v>98658</v>
          </cell>
          <cell r="B2656" t="str">
            <v>EXECUÇÃO DE MURETA GUIA PARA CONTENÇÃO/ FUNDAÇÃO COM 60 CM DE ESPESSURA. AF_06/2018</v>
          </cell>
          <cell r="D2656">
            <v>98658</v>
          </cell>
          <cell r="E2656">
            <v>659.43</v>
          </cell>
        </row>
        <row r="2657">
          <cell r="A2657">
            <v>98659</v>
          </cell>
          <cell r="B2657" t="str">
            <v>EXECUÇÃO DE MURETA GUIA PARA CONTENÇÃO/ FUNDAÇÃO COM 80 CM DE ESPESSURA. AF_06/2018</v>
          </cell>
          <cell r="D2657">
            <v>98659</v>
          </cell>
          <cell r="E2657">
            <v>680.25</v>
          </cell>
        </row>
        <row r="2658">
          <cell r="A2658">
            <v>98746</v>
          </cell>
          <cell r="B2658" t="str">
            <v>SOLDA DE TOPO EM CHAPA/PERFIL/TUBO DE AÇO CHANFRADO, ESPESSURA=1/4''. AF_06/2018</v>
          </cell>
          <cell r="D2658">
            <v>98746</v>
          </cell>
          <cell r="E2658">
            <v>50.1</v>
          </cell>
        </row>
        <row r="2659">
          <cell r="A2659">
            <v>98749</v>
          </cell>
          <cell r="B2659" t="str">
            <v>SOLDA DE TOPO EM CHAPA/PERFIL/TUBO DE AÇO CHANFRADO, ESPESSURA=5/16''. AF_06/2018</v>
          </cell>
          <cell r="D2659">
            <v>98749</v>
          </cell>
          <cell r="E2659">
            <v>60.41</v>
          </cell>
        </row>
        <row r="2660">
          <cell r="A2660">
            <v>98750</v>
          </cell>
          <cell r="B2660" t="str">
            <v>SOLDA DE TOPO EM CHAPA/PERFIL/TUBO DE AÇO CHANFRADO, ESPESSURA=3/8''. AF_06/2018</v>
          </cell>
          <cell r="D2660">
            <v>98750</v>
          </cell>
          <cell r="E2660">
            <v>72.930000000000007</v>
          </cell>
        </row>
        <row r="2661">
          <cell r="A2661">
            <v>98751</v>
          </cell>
          <cell r="B2661" t="str">
            <v>SOLDA DE TOPO EM CHAPA/PERFIL/TUBO DE AÇO CHANFRADO, ESPESSURA=1/2''. AF_06/2018</v>
          </cell>
          <cell r="D2661">
            <v>98751</v>
          </cell>
          <cell r="E2661">
            <v>105.65</v>
          </cell>
        </row>
        <row r="2662">
          <cell r="A2662">
            <v>98752</v>
          </cell>
          <cell r="B2662" t="str">
            <v>SOLDA DE TOPO EM CHAPA/PERFIL/TUBO DE AÇO CHANFRADO, ESPESSURA=5/8''. AF_06/2018</v>
          </cell>
          <cell r="D2662">
            <v>98752</v>
          </cell>
          <cell r="E2662">
            <v>145.13</v>
          </cell>
        </row>
        <row r="2663">
          <cell r="A2663">
            <v>98753</v>
          </cell>
          <cell r="B2663" t="str">
            <v>SOLDA DE TOPO EM CHAPA/PERFIL/TUBO DE AÇO CHANFRADO, ESPESSURA=3/4''. AF_06/2018</v>
          </cell>
          <cell r="D2663">
            <v>98753</v>
          </cell>
          <cell r="E2663">
            <v>194.27</v>
          </cell>
        </row>
        <row r="2664">
          <cell r="A2664">
            <v>100763</v>
          </cell>
          <cell r="B2664" t="str">
            <v>VIGA METÁLICA EM PERFIL LAMINADO OU SOLDADO EM AÇO ESTRUTURAL, COM CONEXÕES PARAFUSADAS, INCLUSOS MÃO DE OBRA, TRANSPORTE E IÇAMENTO UTILIZANDO GUINDASTE - FORNECIMENTO E INSTALAÇÃO. AF_01/2020_P</v>
          </cell>
          <cell r="D2664">
            <v>100763</v>
          </cell>
          <cell r="E2664">
            <v>16.54</v>
          </cell>
        </row>
        <row r="2665">
          <cell r="A2665">
            <v>100764</v>
          </cell>
          <cell r="B2665" t="str">
            <v>VIGA METÁLICA EM PERFIL LAMINADO OU SOLDADO EM AÇO ESTRUTURAL, COM CONEXÕES SOLDADAS, INCLUSOS MÃO DE OBRA, TRANSPORTE E IÇAMENTO UTILIZANDO GUINDASTE - FORNECIMENTO E INSTALAÇÃO. AF_01/2020_P</v>
          </cell>
          <cell r="D2665">
            <v>100764</v>
          </cell>
          <cell r="E2665">
            <v>16.510000000000002</v>
          </cell>
        </row>
        <row r="2666">
          <cell r="A2666">
            <v>100765</v>
          </cell>
          <cell r="B2666" t="str">
            <v>PILAR METÁLICO PERFIL LAMINADO/SOLDADO EM AÇO ESTRUTURAL, COM CONEXÕES PARAFUSADAS, INCLUSOS MÃO DE OBRA, TRANSPORTE E IÇAMENTO UTILIZANDO GUINDASTE - FORNECIMENTO E INSTALAÇÃO. AF_01/2020_P</v>
          </cell>
          <cell r="D2666">
            <v>100765</v>
          </cell>
          <cell r="E2666">
            <v>16.5</v>
          </cell>
        </row>
        <row r="2667">
          <cell r="A2667">
            <v>100766</v>
          </cell>
          <cell r="B2667" t="str">
            <v>PILAR METÁLICO PERFIL LAMINADO OU SOLDADO EM AÇO ESTRUTURAL, COM CONEXÕES SOLDADAS, INCLUSOS MÃO DE OBRA, TRANSPORTE E IÇAMENTO UTILIZANDO GUINDASTE - FORNECIMENTO E INSTALAÇÃO. AF_01/2020_P</v>
          </cell>
          <cell r="D2667">
            <v>100766</v>
          </cell>
          <cell r="E2667">
            <v>16.739999999999998</v>
          </cell>
        </row>
        <row r="2668">
          <cell r="A2668">
            <v>100767</v>
          </cell>
          <cell r="B2668" t="str">
            <v>CONTRAVENTAMENTO COM CANTONEIRAS DE AÇO, ABAS IGUAIS, COM CONEXÕES PARAFUSADAS, INCLUSOS MÃO DE OBRA, TRANSPORTE E IÇAMENTO UTILIZANDO TALHA MANUAL, PARA EDIFÍCIOS DE ATÉ 2 PAVIMENTOS - FORNECIMENTO E INSTALAÇÃO. AF_01/2020_P</v>
          </cell>
          <cell r="D2668">
            <v>100767</v>
          </cell>
          <cell r="E2668">
            <v>15.81</v>
          </cell>
        </row>
        <row r="2669">
          <cell r="A2669">
            <v>100768</v>
          </cell>
          <cell r="B2669" t="str">
            <v>CONTRAVENTAMENTO COM CANTONEIRAS DE AÇO, ABAS IGUAIS, COM CONEXÕES SOLDADAS, INCLUSOS MÃO DE OBRA, TRANSPORTE E IÇAMENTO UTILIZANDO TALHA MANUAL, PARA EDIFÍCIOS DE ATÉ 2 PAVIMENTOS - FORNECIMENTO E INSTALAÇÃO. AF_01/2020_P</v>
          </cell>
          <cell r="D2669">
            <v>100768</v>
          </cell>
          <cell r="E2669">
            <v>19.88</v>
          </cell>
        </row>
        <row r="2670">
          <cell r="A2670">
            <v>100769</v>
          </cell>
          <cell r="B2670" t="str">
            <v>CONTRAVENTAMENTO COM CANTONEIRAS DE AÇO, ABAS IGUAIS, COM CONEXÕES PARAFUSADAS, INCLUSOS MÃO DE OBRA, TRANSPORTE E IÇAMENTO UTILIZANDO GUINDASTE, PARA EDIFÍCIOS DE 3 A 5 PAVIMENTOS - FORNECIMENTO E INSTALAÇÃO. AF_01/2020_P</v>
          </cell>
          <cell r="D2670">
            <v>100769</v>
          </cell>
          <cell r="E2670">
            <v>20.81</v>
          </cell>
        </row>
        <row r="2671">
          <cell r="A2671">
            <v>100770</v>
          </cell>
          <cell r="B2671" t="str">
            <v>CONTRAVENTAMENTO COM CANTONEIRAS DE AÇO, ABAS IGUAIS, COM CONEXÕES SOLDADAS, INCLUSOS MÃO DE OBRA, TRANSPORTE E IÇAMENTO UTILIZANDO GUINDASTE, PARA EDIFÍCIOS DE 3 A 5 PAVIMENTOS - FORNECIMENTO E INSTALAÇÃO. AF_01/2020_P</v>
          </cell>
          <cell r="D2671">
            <v>100770</v>
          </cell>
          <cell r="E2671">
            <v>20.420000000000002</v>
          </cell>
        </row>
        <row r="2672">
          <cell r="A2672">
            <v>100771</v>
          </cell>
          <cell r="B2672" t="str">
            <v>CONTRAVENTAMENTO COM CANTONEIRAS DE AÇO, ABAS IGUAIS, COM CONEXÕES PARAFUSADAS, INCLUSOS MÃO DE OBRA, TRANSPORTE E IÇAMENTO UTILIZANDO GRUA, PARA EDIFÍCIOS DE 6 A 10 PAVIMENTOS - FORNECIMENTO E INSTALAÇÃO. AF_01/2020_P</v>
          </cell>
          <cell r="D2672">
            <v>100771</v>
          </cell>
          <cell r="E2672">
            <v>26.47</v>
          </cell>
        </row>
        <row r="2673">
          <cell r="A2673">
            <v>100772</v>
          </cell>
          <cell r="B2673" t="str">
            <v>CONTRAVENTAMENTO COM CANTONEIRAS DE AÇO, ABAS IGUAIS, COM CONEXÕES SOLDADAS, INCLUSOS MÃO DE OBRA, TRANSPORTE E IÇAMENTO UTILIZANDO GRUA, PARA EDIFÍCIOS DE 6 A 10 PAVIMENTOS - FORNECIMENTO E INSTALAÇÃO. AF_01/2020_P</v>
          </cell>
          <cell r="D2673">
            <v>100772</v>
          </cell>
          <cell r="E2673">
            <v>16.399999999999999</v>
          </cell>
        </row>
        <row r="2674">
          <cell r="A2674">
            <v>100773</v>
          </cell>
          <cell r="B2674" t="str">
            <v>ESTRUTURA TRELIÇADA DE COBERTURA, TIPO ARCO, COM LIGAÇÕES SOLDADAS, INCLUSOS PERFIS METÁLICOS, CHAPAS METÁLICAS, MÃO DE OBRA E TRANSPORTE COM GUINDASTE - FORNECIMENTO E INSTALAÇÃO. AF_01/2020_P</v>
          </cell>
          <cell r="D2674">
            <v>100773</v>
          </cell>
          <cell r="E2674">
            <v>19.73</v>
          </cell>
        </row>
        <row r="2675">
          <cell r="A2675">
            <v>100774</v>
          </cell>
          <cell r="B2675" t="str">
            <v>ESTRUTURA TRELIÇADA DE COBERTURA, TIPO SHED, COM LIGAÇÕES SOLDADAS, INCLUSOS PERFIS METÁLICOS, CHAPAS METÁLICAS, MÃO DE OBRA E TRANSPORTE COM GUINDASTE - FORNECIMENTO E INSTALAÇÃO. AF_01/2020_P</v>
          </cell>
          <cell r="D2675">
            <v>100774</v>
          </cell>
          <cell r="E2675">
            <v>12.67</v>
          </cell>
        </row>
        <row r="2676">
          <cell r="A2676">
            <v>100775</v>
          </cell>
          <cell r="B2676" t="str">
            <v>ESTRUTURA TRELIÇADA DE COBERTURA, TIPO FINK, COM LIGAÇÕES SOLDADAS, INCLUSOS PERFIS METÁLICOS, CHAPAS METÁLICAS, MÃO DE OBRA E TRANSPORTE COM GUINDASTE - FORNECIMENTO E INSTALAÇÃO. AF_01/2020_P</v>
          </cell>
          <cell r="D2676">
            <v>100775</v>
          </cell>
          <cell r="E2676">
            <v>14.29</v>
          </cell>
        </row>
        <row r="2677">
          <cell r="A2677">
            <v>100776</v>
          </cell>
          <cell r="B2677" t="str">
            <v>ESTRUTURA TRELIÇADA DE COBERTURA, TIPO ARCO, COM LIGAÇÕES PARAFUSADAS, INCLUSOS PERFIS METÁLICOS, CHAPAS METÁLICAS, MÃO DE OBRA E TRANSPORTE COM GUINDASTE - FORNECIMENTO E INSTALAÇÃO. AF_01/2020_P</v>
          </cell>
          <cell r="D2677">
            <v>100776</v>
          </cell>
          <cell r="E2677">
            <v>19.809999999999999</v>
          </cell>
        </row>
        <row r="2678">
          <cell r="A2678">
            <v>100777</v>
          </cell>
          <cell r="B2678" t="str">
            <v>ESTRUTURA TRELIÇADA DE COBERTURA, TIPO SHED, COM LIGAÇÕES PARAFUSADAS, INCLUSOS PERFIS METÁLICOS, CHAPAS METÁLICAS, MÃO DE OBRA E TRANSPORTE COM GUINDASTE - FORNECIMENTO E INSTALAÇÃO. AF_01/2020_P</v>
          </cell>
          <cell r="D2678">
            <v>100777</v>
          </cell>
          <cell r="E2678">
            <v>14.49</v>
          </cell>
        </row>
        <row r="2679">
          <cell r="A2679">
            <v>100778</v>
          </cell>
          <cell r="B2679" t="str">
            <v>ESTRUTURA TRELIÇADA DE COBERTURA, TIPO FINK, COM LIGAÇÕES PARAFUSADAS, INCLUSOS PERFIS METÁLICOS, CHAPAS METÁLICAS, MÃO DE OBRA E TRANSPORTE COM GUINDASTE - FORNECIMENTO E INSTALAÇÃO. AF_01/2020_P</v>
          </cell>
          <cell r="D2679">
            <v>100778</v>
          </cell>
          <cell r="E2679">
            <v>11.21</v>
          </cell>
        </row>
        <row r="2680">
          <cell r="A2680">
            <v>98560</v>
          </cell>
          <cell r="B2680" t="str">
            <v>IMPERMEABILIZAÇÃO DE PISO COM ARGAMASSA DE CIMENTO E AREIA, COM ADITIVO IMPERMEABILIZANTE, E = 2CM. AF_06/2018</v>
          </cell>
          <cell r="D2680">
            <v>98560</v>
          </cell>
          <cell r="E2680">
            <v>39.15</v>
          </cell>
        </row>
        <row r="2681">
          <cell r="A2681">
            <v>98561</v>
          </cell>
          <cell r="B2681" t="str">
            <v>IMPERMEABILIZAÇÃO DE PAREDES COM ARGAMASSA DE CIMENTO E AREIA, COM ADITIVO IMPERMEABILIZANTE, E = 2CM. AF_06/2018</v>
          </cell>
          <cell r="D2681">
            <v>98561</v>
          </cell>
          <cell r="E2681">
            <v>34.200000000000003</v>
          </cell>
        </row>
        <row r="2682">
          <cell r="A2682">
            <v>98562</v>
          </cell>
          <cell r="B2682" t="str">
            <v>IMPERMEABILIZAÇÃO DE FLOREIRA OU VIGA BALDRAME COM ARGAMASSA DE CIMENTO E AREIA, COM ADITIVO IMPERMEABILIZANTE, E = 2 CM. AF_06/2018</v>
          </cell>
          <cell r="D2682">
            <v>98562</v>
          </cell>
          <cell r="E2682">
            <v>35</v>
          </cell>
        </row>
        <row r="2683">
          <cell r="A2683">
            <v>98555</v>
          </cell>
          <cell r="B2683" t="str">
            <v>IMPERMEABILIZAÇÃO DE SUPERFÍCIE COM ARGAMASSA POLIMÉRICA / MEMBRANA ACRÍLICA, 3 DEMÃOS. AF_06/2018</v>
          </cell>
          <cell r="D2683">
            <v>98555</v>
          </cell>
          <cell r="E2683">
            <v>19.46</v>
          </cell>
        </row>
        <row r="2684">
          <cell r="A2684">
            <v>98556</v>
          </cell>
          <cell r="B2684" t="str">
            <v>IMPERMEABILIZAÇÃO DE SUPERFÍCIE COM ARGAMASSA POLIMÉRICA / MEMBRANA ACRÍLICA, 4 DEMÃOS, REFORÇADA COM VÉU DE POLIÉSTER (MAV). AF_06/2018</v>
          </cell>
          <cell r="D2684">
            <v>98556</v>
          </cell>
          <cell r="E2684">
            <v>38.57</v>
          </cell>
        </row>
        <row r="2685">
          <cell r="A2685">
            <v>98558</v>
          </cell>
          <cell r="B2685" t="str">
            <v>TRATAMENTO DE RALO OU PONTO EMERGENTE COM ARGAMASSA POLIMÉRICA / MEMBRANA ACRÍLICA REFORÇADO COM VÉU DE POLIÉSTER (MAV). AF_06/2018</v>
          </cell>
          <cell r="D2685">
            <v>98558</v>
          </cell>
          <cell r="E2685">
            <v>6.02</v>
          </cell>
        </row>
        <row r="2686">
          <cell r="A2686">
            <v>98559</v>
          </cell>
          <cell r="B2686" t="str">
            <v>TRATAMENTO DE RODAPÉ COM VÉU DE POLIÉSTER. AF_06/2018</v>
          </cell>
          <cell r="D2686">
            <v>98559</v>
          </cell>
          <cell r="E2686">
            <v>3.95</v>
          </cell>
        </row>
        <row r="2687">
          <cell r="A2687">
            <v>98546</v>
          </cell>
          <cell r="B2687" t="str">
            <v>IMPERMEABILIZAÇÃO DE SUPERFÍCIE COM MANTA ASFÁLTICA, UMA CAMADA, INCLUSIVE APLICAÇÃO DE PRIMER ASFÁLTICO, E=3MM. AF_06/2018</v>
          </cell>
          <cell r="D2687">
            <v>98546</v>
          </cell>
          <cell r="E2687">
            <v>91.15</v>
          </cell>
        </row>
        <row r="2688">
          <cell r="A2688">
            <v>98547</v>
          </cell>
          <cell r="B2688" t="str">
            <v>IMPERMEABILIZAÇÃO DE SUPERFÍCIE COM MANTA ASFÁLTICA, DUAS CAMADAS, INCLUSIVE APLICAÇÃO DE PRIMER ASFÁLTICO, E=3MM E E=4MM. AF_06/2018</v>
          </cell>
          <cell r="D2688">
            <v>98547</v>
          </cell>
          <cell r="E2688">
            <v>173.99</v>
          </cell>
        </row>
        <row r="2689">
          <cell r="A2689">
            <v>98553</v>
          </cell>
          <cell r="B2689" t="str">
            <v>IMPERMEABILIZAÇÃO DE SUPERFÍCIE COM MEMBRANA À BASE DE POLIURETANO, 2 DEMÃOS. AF_06/2018</v>
          </cell>
          <cell r="D2689">
            <v>98553</v>
          </cell>
          <cell r="E2689">
            <v>101.06</v>
          </cell>
        </row>
        <row r="2690">
          <cell r="A2690">
            <v>98554</v>
          </cell>
          <cell r="B2690" t="str">
            <v>IMPERMEABILIZAÇÃO DE SUPERFÍCIE COM MEMBRANA À BASE DE RESINA ACRÍLICA, 3 DEMÃOS. AF_06/2018</v>
          </cell>
          <cell r="D2690">
            <v>98554</v>
          </cell>
          <cell r="E2690">
            <v>33.549999999999997</v>
          </cell>
        </row>
        <row r="2691">
          <cell r="A2691">
            <v>98557</v>
          </cell>
          <cell r="B2691" t="str">
            <v>IMPERMEABILIZAÇÃO DE SUPERFÍCIE COM EMULSÃO ASFÁLTICA, 2 DEMÃOS AF_06/2018</v>
          </cell>
          <cell r="D2691">
            <v>98557</v>
          </cell>
          <cell r="E2691">
            <v>59.63</v>
          </cell>
        </row>
        <row r="2692">
          <cell r="A2692">
            <v>98563</v>
          </cell>
          <cell r="B2692" t="str">
            <v>PROTEÇÃO MECÂNICA DE SUPERFÍCIE HORIZONTAL COM ARGAMASSA DE CIMENTO E AREIA, TRAÇO 1:3, E=2CM. AF_06/2018</v>
          </cell>
          <cell r="D2692">
            <v>98563</v>
          </cell>
          <cell r="E2692">
            <v>29.55</v>
          </cell>
        </row>
        <row r="2693">
          <cell r="A2693">
            <v>98564</v>
          </cell>
          <cell r="B2693" t="str">
            <v>PROTEÇÃO MECÂNICA DE SUPERFÍCIE VERTICAL COM ARGAMASSA DE CIMENTO E AREIA, TRAÇO 1:3, E=2CM. AF_06/2018</v>
          </cell>
          <cell r="D2693">
            <v>98564</v>
          </cell>
          <cell r="E2693">
            <v>42.92</v>
          </cell>
        </row>
        <row r="2694">
          <cell r="A2694">
            <v>98565</v>
          </cell>
          <cell r="B2694" t="str">
            <v>PROTEÇÃO MECÂNICA DE SUPERFICIE HORIZONTAL COM ARGAMASSA DE CIMENTO E AREIA, TRAÇO 1:3, E=3CM. AF_06/2018</v>
          </cell>
          <cell r="D2694">
            <v>98565</v>
          </cell>
          <cell r="E2694">
            <v>42.21</v>
          </cell>
        </row>
        <row r="2695">
          <cell r="A2695">
            <v>98566</v>
          </cell>
          <cell r="B2695" t="str">
            <v>PROTEÇÃO MECÂNICA DE SUPERFÍCIE VERTICAL COM ARGAMASSA DE CIMENTO E AREIA, TRAÇO 1:3, E=3CM. AF_06/2018</v>
          </cell>
          <cell r="D2695">
            <v>98566</v>
          </cell>
          <cell r="E2695">
            <v>55.58</v>
          </cell>
        </row>
        <row r="2696">
          <cell r="A2696">
            <v>98567</v>
          </cell>
          <cell r="B2696" t="str">
            <v>PROTEÇÃO MECÂNICA DE SUPERFICIE HORIZONTAL COM ARGAMASSA DE CIMENTO E AREIA, TRAÇO 1:3, E=4CM. AF_06/2018</v>
          </cell>
          <cell r="D2696">
            <v>98567</v>
          </cell>
          <cell r="E2696">
            <v>54.19</v>
          </cell>
        </row>
        <row r="2697">
          <cell r="A2697">
            <v>98568</v>
          </cell>
          <cell r="B2697" t="str">
            <v>PROTEÇÃO MECÂNICA DE SUPERFÍCIE VERTICAL COM ARGAMASSA DE CIMENTO E AREIA, TRAÇO 1:3, E=4CM. AF_06/2018</v>
          </cell>
          <cell r="D2697">
            <v>98568</v>
          </cell>
          <cell r="E2697">
            <v>67.540000000000006</v>
          </cell>
        </row>
        <row r="2698">
          <cell r="A2698">
            <v>98569</v>
          </cell>
          <cell r="B2698" t="str">
            <v>PROTEÇÃO MECÂNICA DE SUPERFICIE HORIZONTAL COM ARGAMASSA DE CIMENTO E AREIA, TRAÇO 1:3, E=5CM. AF_06/2018</v>
          </cell>
          <cell r="D2698">
            <v>98569</v>
          </cell>
          <cell r="E2698">
            <v>66.83</v>
          </cell>
        </row>
        <row r="2699">
          <cell r="A2699">
            <v>98570</v>
          </cell>
          <cell r="B2699" t="str">
            <v>PROTEÇÃO MECÂNICA DE SUPERFÍCIE VERTICAL COM ARGAMASSA DE CIMENTO E AREIA, TRAÇO 1:3, E=5CM. AF_06/2018</v>
          </cell>
          <cell r="D2699">
            <v>98570</v>
          </cell>
          <cell r="E2699">
            <v>80.22</v>
          </cell>
        </row>
        <row r="2700">
          <cell r="A2700">
            <v>98571</v>
          </cell>
          <cell r="B2700" t="str">
            <v>PROTEÇÃO MECÂNICA DE SUPERFICIE HORIZONTAL COM CONCRETO 15 MPA, E=4CM. AF_06/2018</v>
          </cell>
          <cell r="D2700">
            <v>98571</v>
          </cell>
          <cell r="E2700">
            <v>41.01</v>
          </cell>
        </row>
        <row r="2701">
          <cell r="A2701">
            <v>98572</v>
          </cell>
          <cell r="B2701" t="str">
            <v>PROTEÇÃO MECÂNICA DE SUPERFICIE HORIZONTAL COM CONCRETO 15 MPA, E=5CM. AF_06/2018</v>
          </cell>
          <cell r="D2701">
            <v>98572</v>
          </cell>
          <cell r="E2701">
            <v>50.41</v>
          </cell>
        </row>
        <row r="2702">
          <cell r="A2702">
            <v>98573</v>
          </cell>
          <cell r="B2702" t="str">
            <v>PROTEÇÃO MECÂNICA DE SUPERFÍCIE VERTICAL COM CONCRETO 15 MPA, E=5CM. AF_06/2018</v>
          </cell>
          <cell r="D2702">
            <v>98573</v>
          </cell>
          <cell r="E2702">
            <v>63.47</v>
          </cell>
        </row>
        <row r="2703">
          <cell r="A2703">
            <v>91831</v>
          </cell>
          <cell r="B2703" t="str">
            <v>ELETRODUTO FLEXÍVEL CORRUGADO, PVC, DN 20 MM (1/2"), PARA CIRCUITOS TERMINAIS, INSTALADO EM FORRO - FORNECIMENTO E INSTALAÇÃO. AF_12/2015</v>
          </cell>
          <cell r="D2703">
            <v>91831</v>
          </cell>
          <cell r="E2703">
            <v>7.15</v>
          </cell>
        </row>
        <row r="2704">
          <cell r="A2704">
            <v>91833</v>
          </cell>
          <cell r="B2704" t="str">
            <v>ELETRODUTO FLEXÍVEL CORRUGADO REFORÇADO, PVC, DN 20 MM (1/2"), PARA CIRCUITOS TERMINAIS, INSTALADO EM FORRO - FORNECIMENTO E INSTALAÇÃO. AF_12/2015</v>
          </cell>
          <cell r="D2704">
            <v>91833</v>
          </cell>
          <cell r="E2704">
            <v>7.64</v>
          </cell>
        </row>
        <row r="2705">
          <cell r="A2705">
            <v>91834</v>
          </cell>
          <cell r="B2705" t="str">
            <v>ELETRODUTO FLEXÍVEL CORRUGADO, PVC, DN 25 MM (3/4"), PARA CIRCUITOS TERMINAIS, INSTALADO EM FORRO - FORNECIMENTO E INSTALAÇÃO. AF_12/2015</v>
          </cell>
          <cell r="D2705">
            <v>91834</v>
          </cell>
          <cell r="E2705">
            <v>7.91</v>
          </cell>
        </row>
        <row r="2706">
          <cell r="A2706">
            <v>91835</v>
          </cell>
          <cell r="B2706" t="str">
            <v>ELETRODUTO FLEXÍVEL CORRUGADO REFORÇADO, PVC, DN 25 MM (3/4"), PARA CIRCUITOS TERMINAIS, INSTALADO EM FORRO - FORNECIMENTO E INSTALAÇÃO. AF_12/2015</v>
          </cell>
          <cell r="D2706">
            <v>91835</v>
          </cell>
          <cell r="E2706">
            <v>9.14</v>
          </cell>
        </row>
        <row r="2707">
          <cell r="A2707">
            <v>91836</v>
          </cell>
          <cell r="B2707" t="str">
            <v>ELETRODUTO FLEXÍVEL CORRUGADO, PVC, DN 32 MM (1"), PARA CIRCUITOS TERMINAIS, INSTALADO EM FORRO - FORNECIMENTO E INSTALAÇÃO. AF_12/2015</v>
          </cell>
          <cell r="D2707">
            <v>91836</v>
          </cell>
          <cell r="E2707">
            <v>10.35</v>
          </cell>
        </row>
        <row r="2708">
          <cell r="A2708">
            <v>91837</v>
          </cell>
          <cell r="B2708" t="str">
            <v>ELETRODUTO FLEXÍVEL CORRUGADO REFORÇADO, PVC, DN 32 MM (1"), PARA CIRCUITOS TERMINAIS, INSTALADO EM FORRO - FORNECIMENTO E INSTALAÇÃO. AF_12/2015</v>
          </cell>
          <cell r="D2708">
            <v>91837</v>
          </cell>
          <cell r="E2708">
            <v>13.23</v>
          </cell>
        </row>
        <row r="2709">
          <cell r="A2709">
            <v>91839</v>
          </cell>
          <cell r="B2709" t="str">
            <v>ELETRODUTO FLEXÍVEL LISO, PEAD, DN 32 MM (1"), PARA CIRCUITOS TERMINAIS, INSTALADO EM FORRO - FORNECIMENTO E INSTALAÇÃO. AF_12/2015</v>
          </cell>
          <cell r="D2709">
            <v>91839</v>
          </cell>
          <cell r="E2709">
            <v>8.5399999999999991</v>
          </cell>
        </row>
        <row r="2710">
          <cell r="A2710">
            <v>91840</v>
          </cell>
          <cell r="B2710" t="str">
            <v>ELETRODUTO FLEXÍVEL CORRUGADO, PEAD, DN 40 MM (1 1/4"), PARA CIRCUITOS TERMINAIS, INSTALADO EM FORRO - FORNECIMENTO E INSTALAÇÃO. AF_12/2015</v>
          </cell>
          <cell r="D2710">
            <v>91840</v>
          </cell>
          <cell r="E2710">
            <v>10.54</v>
          </cell>
        </row>
        <row r="2711">
          <cell r="A2711">
            <v>91841</v>
          </cell>
          <cell r="B2711" t="str">
            <v>ELETRODUTO FLEXÍVEL LISO, PEAD, DN 40 MM (1 1/4"), PARA CIRCUITOS TERMINAIS, INSTALADO EM FORRO - FORNECIMENTO E INSTALAÇÃO. AF_12/2015</v>
          </cell>
          <cell r="D2711">
            <v>91841</v>
          </cell>
          <cell r="E2711">
            <v>10.02</v>
          </cell>
        </row>
        <row r="2712">
          <cell r="A2712">
            <v>91842</v>
          </cell>
          <cell r="B2712" t="str">
            <v>ELETRODUTO FLEXÍVEL CORRUGADO, PVC, DN 20 MM (1/2"), PARA CIRCUITOS TERMINAIS, INSTALADO EM LAJE - FORNECIMENTO E INSTALAÇÃO. AF_12/2015</v>
          </cell>
          <cell r="D2712">
            <v>91842</v>
          </cell>
          <cell r="E2712">
            <v>4.92</v>
          </cell>
        </row>
        <row r="2713">
          <cell r="A2713">
            <v>91843</v>
          </cell>
          <cell r="B2713" t="str">
            <v>ELETRODUTO FLEXÍVEL CORRUGADO REFORÇADO, PVC, DN 20 MM (1/2"), PARA CIRCUITOS TERMINAIS, INSTALADO EM LAJE - FORNECIMENTO E INSTALAÇÃO. AF_12/2015</v>
          </cell>
          <cell r="D2713">
            <v>91843</v>
          </cell>
          <cell r="E2713">
            <v>5.41</v>
          </cell>
        </row>
        <row r="2714">
          <cell r="A2714">
            <v>91844</v>
          </cell>
          <cell r="B2714" t="str">
            <v>ELETRODUTO FLEXÍVEL CORRUGADO, PVC, DN 25 MM (3/4"), PARA CIRCUITOS TERMINAIS, INSTALADO EM LAJE - FORNECIMENTO E INSTALAÇÃO. AF_12/2015</v>
          </cell>
          <cell r="D2714">
            <v>91844</v>
          </cell>
          <cell r="E2714">
            <v>5.67</v>
          </cell>
        </row>
        <row r="2715">
          <cell r="A2715">
            <v>91845</v>
          </cell>
          <cell r="B2715" t="str">
            <v>ELETRODUTO FLEXÍVEL CORRUGADO REFORÇADO, PVC, DN 25 MM (3/4"), PARA CIRCUITOS TERMINAIS, INSTALADO EM LAJE - FORNECIMENTO E INSTALAÇÃO. AF_12/2015</v>
          </cell>
          <cell r="D2715">
            <v>91845</v>
          </cell>
          <cell r="E2715">
            <v>6.9</v>
          </cell>
        </row>
        <row r="2716">
          <cell r="A2716">
            <v>91846</v>
          </cell>
          <cell r="B2716" t="str">
            <v>ELETRODUTO FLEXÍVEL CORRUGADO, PVC, DN 32 MM (1"), PARA CIRCUITOS TERMINAIS, INSTALADO EM LAJE - FORNECIMENTO E INSTALAÇÃO. AF_12/2015</v>
          </cell>
          <cell r="D2716">
            <v>91846</v>
          </cell>
          <cell r="E2716">
            <v>8.11</v>
          </cell>
        </row>
        <row r="2717">
          <cell r="A2717">
            <v>91847</v>
          </cell>
          <cell r="B2717" t="str">
            <v>ELETRODUTO FLEXÍVEL CORRUGADO REFORÇADO, PVC, DN 32 MM (1"), PARA CIRCUITOS TERMINAIS, INSTALADO EM LAJE - FORNECIMENTO E INSTALAÇÃO. AF_12/2015</v>
          </cell>
          <cell r="D2717">
            <v>91847</v>
          </cell>
          <cell r="E2717">
            <v>10.99</v>
          </cell>
        </row>
        <row r="2718">
          <cell r="A2718">
            <v>91849</v>
          </cell>
          <cell r="B2718" t="str">
            <v>ELETRODUTO FLEXÍVEL LISO, PEAD, DN 32 MM (1"), PARA CIRCUITOS TERMINAIS, INSTALADO EM LAJE - FORNECIMENTO E INSTALAÇÃO. AF_12/2015</v>
          </cell>
          <cell r="D2718">
            <v>91849</v>
          </cell>
          <cell r="E2718">
            <v>6.3</v>
          </cell>
        </row>
        <row r="2719">
          <cell r="A2719">
            <v>91850</v>
          </cell>
          <cell r="B2719" t="str">
            <v>ELETRODUTO FLEXÍVEL CORRUGADO, PEAD, DN 40 MM (1 1/4"), PARA CIRCUITOS TERMINAIS, INSTALADO EM LAJE - FORNECIMENTO E INSTALAÇÃO. AF_12/2015</v>
          </cell>
          <cell r="D2719">
            <v>91850</v>
          </cell>
          <cell r="E2719">
            <v>8.34</v>
          </cell>
        </row>
        <row r="2720">
          <cell r="A2720">
            <v>91851</v>
          </cell>
          <cell r="B2720" t="str">
            <v>ELETRODUTO FLEXÍVEL LISO, PEAD, DN 40 MM (1 1/4"), PARA CIRCUITOS TERMINAIS, INSTALADO EM LAJE - FORNECIMENTO E INSTALAÇÃO. AF_12/2015</v>
          </cell>
          <cell r="D2720">
            <v>91851</v>
          </cell>
          <cell r="E2720">
            <v>7.82</v>
          </cell>
        </row>
        <row r="2721">
          <cell r="A2721">
            <v>91852</v>
          </cell>
          <cell r="B2721" t="str">
            <v>ELETRODUTO FLEXÍVEL CORRUGADO, PVC, DN 20 MM (1/2"), PARA CIRCUITOS TERMINAIS, INSTALADO EM PAREDE - FORNECIMENTO E INSTALAÇÃO. AF_12/2015</v>
          </cell>
          <cell r="D2721">
            <v>91852</v>
          </cell>
          <cell r="E2721">
            <v>6.89</v>
          </cell>
        </row>
        <row r="2722">
          <cell r="A2722">
            <v>91853</v>
          </cell>
          <cell r="B2722" t="str">
            <v>ELETRODUTO FLEXÍVEL CORRUGADO REFORÇADO, PVC, DN 20 MM (1/2"), PARA CIRCUITOS TERMINAIS, INSTALADO EM PAREDE - FORNECIMENTO E INSTALAÇÃO. AF_12/2015</v>
          </cell>
          <cell r="D2722">
            <v>91853</v>
          </cell>
          <cell r="E2722">
            <v>7.34</v>
          </cell>
        </row>
        <row r="2723">
          <cell r="A2723">
            <v>91854</v>
          </cell>
          <cell r="B2723" t="str">
            <v>ELETRODUTO FLEXÍVEL CORRUGADO, PVC, DN 25 MM (3/4"), PARA CIRCUITOS TERMINAIS, INSTALADO EM PAREDE - FORNECIMENTO E INSTALAÇÃO. AF_12/2015</v>
          </cell>
          <cell r="D2723">
            <v>91854</v>
          </cell>
          <cell r="E2723">
            <v>7.63</v>
          </cell>
        </row>
        <row r="2724">
          <cell r="A2724">
            <v>91855</v>
          </cell>
          <cell r="B2724" t="str">
            <v>ELETRODUTO FLEXÍVEL CORRUGADO REFORÇADO, PVC, DN 25 MM (3/4"), PARA CIRCUITOS TERMINAIS, INSTALADO EM PAREDE - FORNECIMENTO E INSTALAÇÃO. AF_12/2015</v>
          </cell>
          <cell r="D2724">
            <v>91855</v>
          </cell>
          <cell r="E2724">
            <v>8.77</v>
          </cell>
        </row>
        <row r="2725">
          <cell r="A2725">
            <v>91856</v>
          </cell>
          <cell r="B2725" t="str">
            <v>ELETRODUTO FLEXÍVEL CORRUGADO, PVC, DN 32 MM (1"), PARA CIRCUITOS TERMINAIS, INSTALADO EM PAREDE - FORNECIMENTO E INSTALAÇÃO. AF_12/2015</v>
          </cell>
          <cell r="D2725">
            <v>91856</v>
          </cell>
          <cell r="E2725">
            <v>9.93</v>
          </cell>
        </row>
        <row r="2726">
          <cell r="A2726">
            <v>91857</v>
          </cell>
          <cell r="B2726" t="str">
            <v>ELETRODUTO FLEXÍVEL CORRUGADO REFORÇADO, PVC, DN 32 MM (1"), PARA CIRCUITOS TERMINAIS, INSTALADO EM PAREDE - FORNECIMENTO E INSTALAÇÃO. AF_12/2015</v>
          </cell>
          <cell r="D2726">
            <v>91857</v>
          </cell>
          <cell r="E2726">
            <v>12.59</v>
          </cell>
        </row>
        <row r="2727">
          <cell r="A2727">
            <v>91859</v>
          </cell>
          <cell r="B2727" t="str">
            <v>ELETRODUTO FLEXÍVEL LISO, PEAD, DN 32 MM (1"), PARA CIRCUITOS TERMINAIS, INSTALADO EM PAREDE - FORNECIMENTO E INSTALAÇÃO. AF_12/2015</v>
          </cell>
          <cell r="D2727">
            <v>91859</v>
          </cell>
          <cell r="E2727">
            <v>8.25</v>
          </cell>
        </row>
        <row r="2728">
          <cell r="A2728">
            <v>91860</v>
          </cell>
          <cell r="B2728" t="str">
            <v>ELETRODUTO FLEXÍVEL CORRUGADO, PEAD, DN 40 MM (1 1/4"), PARA CIRCUITOS TERMINAIS, INSTALADO EM PAREDE - FORNECIMENTO E INSTALAÇÃO. AF_12/2015</v>
          </cell>
          <cell r="D2728">
            <v>91860</v>
          </cell>
          <cell r="E2728">
            <v>10.210000000000001</v>
          </cell>
        </row>
        <row r="2729">
          <cell r="A2729">
            <v>91861</v>
          </cell>
          <cell r="B2729" t="str">
            <v>ELETRODUTO FLEXÍVEL LISO, PEAD, DN 40 MM (1 1/4"), PARA CIRCUITOS TERMINAIS, INSTALADO EM PAREDE - FORNECIMENTO E INSTALAÇÃO. AF_12/2015</v>
          </cell>
          <cell r="D2729">
            <v>91861</v>
          </cell>
          <cell r="E2729">
            <v>9.73</v>
          </cell>
        </row>
        <row r="2730">
          <cell r="A2730">
            <v>91862</v>
          </cell>
          <cell r="B2730" t="str">
            <v>ELETRODUTO RÍGIDO ROSCÁVEL, PVC, DN 20 MM (1/2"), PARA CIRCUITOS TERMINAIS, INSTALADO EM FORRO - FORNECIMENTO E INSTALAÇÃO. AF_12/2015</v>
          </cell>
          <cell r="D2730">
            <v>91862</v>
          </cell>
          <cell r="E2730">
            <v>8.69</v>
          </cell>
        </row>
        <row r="2731">
          <cell r="A2731">
            <v>91863</v>
          </cell>
          <cell r="B2731" t="str">
            <v>ELETRODUTO RÍGIDO ROSCÁVEL, PVC, DN 25 MM (3/4"), PARA CIRCUITOS TERMINAIS, INSTALADO EM FORRO - FORNECIMENTO E INSTALAÇÃO. AF_12/2015</v>
          </cell>
          <cell r="D2731">
            <v>91863</v>
          </cell>
          <cell r="E2731">
            <v>10.15</v>
          </cell>
        </row>
        <row r="2732">
          <cell r="A2732">
            <v>91864</v>
          </cell>
          <cell r="B2732" t="str">
            <v>ELETRODUTO RÍGIDO ROSCÁVEL, PVC, DN 32 MM (1"), PARA CIRCUITOS TERMINAIS, INSTALADO EM FORRO - FORNECIMENTO E INSTALAÇÃO. AF_12/2015</v>
          </cell>
          <cell r="D2732">
            <v>91864</v>
          </cell>
          <cell r="E2732">
            <v>13.39</v>
          </cell>
        </row>
        <row r="2733">
          <cell r="A2733">
            <v>91865</v>
          </cell>
          <cell r="B2733" t="str">
            <v>ELETRODUTO RÍGIDO ROSCÁVEL, PVC, DN 40 MM (1 1/4"), PARA CIRCUITOS TERMINAIS, INSTALADO EM FORRO - FORNECIMENTO E INSTALAÇÃO. AF_12/2015</v>
          </cell>
          <cell r="D2733">
            <v>91865</v>
          </cell>
          <cell r="E2733">
            <v>16.600000000000001</v>
          </cell>
        </row>
        <row r="2734">
          <cell r="A2734">
            <v>91866</v>
          </cell>
          <cell r="B2734" t="str">
            <v>ELETRODUTO RÍGIDO ROSCÁVEL, PVC, DN 20 MM (1/2"), PARA CIRCUITOS TERMINAIS, INSTALADO EM LAJE - FORNECIMENTO E INSTALAÇÃO. AF_12/2015</v>
          </cell>
          <cell r="D2734">
            <v>91866</v>
          </cell>
          <cell r="E2734">
            <v>6.57</v>
          </cell>
        </row>
        <row r="2735">
          <cell r="A2735">
            <v>91867</v>
          </cell>
          <cell r="B2735" t="str">
            <v>ELETRODUTO RÍGIDO ROSCÁVEL, PVC, DN 25 MM (3/4"), PARA CIRCUITOS TERMINAIS, INSTALADO EM LAJE - FORNECIMENTO E INSTALAÇÃO. AF_12/2015</v>
          </cell>
          <cell r="D2735">
            <v>91867</v>
          </cell>
          <cell r="E2735">
            <v>8.02</v>
          </cell>
        </row>
        <row r="2736">
          <cell r="A2736">
            <v>91868</v>
          </cell>
          <cell r="B2736" t="str">
            <v>ELETRODUTO RÍGIDO ROSCÁVEL, PVC, DN 32 MM (1"), PARA CIRCUITOS TERMINAIS, INSTALADO EM LAJE - FORNECIMENTO E INSTALAÇÃO. AF_12/2015</v>
          </cell>
          <cell r="D2736">
            <v>91868</v>
          </cell>
          <cell r="E2736">
            <v>11.27</v>
          </cell>
        </row>
        <row r="2737">
          <cell r="A2737">
            <v>91869</v>
          </cell>
          <cell r="B2737" t="str">
            <v>ELETRODUTO RÍGIDO ROSCÁVEL, PVC, DN 40 MM (1 1/4"), PARA CIRCUITOS TERMINAIS, INSTALADO EM LAJE - FORNECIMENTO E INSTALAÇÃO. AF_12/2015</v>
          </cell>
          <cell r="D2737">
            <v>91869</v>
          </cell>
          <cell r="E2737">
            <v>14.48</v>
          </cell>
        </row>
        <row r="2738">
          <cell r="A2738">
            <v>91870</v>
          </cell>
          <cell r="B2738" t="str">
            <v>ELETRODUTO RÍGIDO ROSCÁVEL, PVC, DN 20 MM (1/2"), PARA CIRCUITOS TERMINAIS, INSTALADO EM PAREDE - FORNECIMENTO E INSTALAÇÃO. AF_12/2015</v>
          </cell>
          <cell r="D2738">
            <v>91870</v>
          </cell>
          <cell r="E2738">
            <v>9.07</v>
          </cell>
        </row>
        <row r="2739">
          <cell r="A2739">
            <v>91871</v>
          </cell>
          <cell r="B2739" t="str">
            <v>ELETRODUTO RÍGIDO ROSCÁVEL, PVC, DN 25 MM (3/4"), PARA CIRCUITOS TERMINAIS, INSTALADO EM PAREDE - FORNECIMENTO E INSTALAÇÃO. AF_12/2015</v>
          </cell>
          <cell r="D2739">
            <v>91871</v>
          </cell>
          <cell r="E2739">
            <v>10.57</v>
          </cell>
        </row>
        <row r="2740">
          <cell r="A2740">
            <v>91872</v>
          </cell>
          <cell r="B2740" t="str">
            <v>ELETRODUTO RÍGIDO ROSCÁVEL, PVC, DN 32 MM (1"), PARA CIRCUITOS TERMINAIS, INSTALADO EM PAREDE - FORNECIMENTO E INSTALAÇÃO. AF_12/2015</v>
          </cell>
          <cell r="D2740">
            <v>91872</v>
          </cell>
          <cell r="E2740">
            <v>13.81</v>
          </cell>
        </row>
        <row r="2741">
          <cell r="A2741">
            <v>91873</v>
          </cell>
          <cell r="B2741" t="str">
            <v>ELETRODUTO RÍGIDO ROSCÁVEL, PVC, DN 40 MM (1 1/4"), PARA CIRCUITOS TERMINAIS, INSTALADO EM PAREDE - FORNECIMENTO E INSTALAÇÃO. AF_12/2015</v>
          </cell>
          <cell r="D2741">
            <v>91873</v>
          </cell>
          <cell r="E2741">
            <v>16.98</v>
          </cell>
        </row>
        <row r="2742">
          <cell r="A2742">
            <v>93008</v>
          </cell>
          <cell r="B2742" t="str">
            <v>ELETRODUTO RÍGIDO ROSCÁVEL, PVC, DN 50 MM (1 1/2"), PARA REDE ENTERRADA DE DISTRIBUIÇÃO DE ENERGIA ELÉTRICA - FORNECIMENTO E INSTALAÇÃO. AF_12/2021</v>
          </cell>
          <cell r="D2742">
            <v>93008</v>
          </cell>
          <cell r="E2742">
            <v>14.49</v>
          </cell>
        </row>
        <row r="2743">
          <cell r="A2743">
            <v>93009</v>
          </cell>
          <cell r="B2743" t="str">
            <v>ELETRODUTO RÍGIDO ROSCÁVEL, PVC, DN 60 MM (2"), PARA REDE ENTERRADA DE DISTRIBUIÇÃO DE ENERGIA ELÉTRICA - FORNECIMENTO E INSTALAÇÃO. AF_12/2021</v>
          </cell>
          <cell r="D2743">
            <v>93009</v>
          </cell>
          <cell r="E2743">
            <v>21.62</v>
          </cell>
        </row>
        <row r="2744">
          <cell r="A2744">
            <v>93010</v>
          </cell>
          <cell r="B2744" t="str">
            <v>ELETRODUTO RÍGIDO ROSCÁVEL, PVC, DN 75 MM (2 1/2"), PARA REDE ENTERRADA DE DISTRIBUIÇÃO DE ENERGIA ELÉTRICA - FORNECIMENTO E INSTALAÇÃO. AF_12/2021</v>
          </cell>
          <cell r="D2744">
            <v>93010</v>
          </cell>
          <cell r="E2744">
            <v>30.26</v>
          </cell>
        </row>
        <row r="2745">
          <cell r="A2745">
            <v>93011</v>
          </cell>
          <cell r="B2745" t="str">
            <v>ELETRODUTO RÍGIDO ROSCÁVEL, PVC, DN 85 MM (3"), PARA REDE ENTERRADA DE DISTRIBUIÇÃO DE ENERGIA ELÉTRICA - FORNECIMENTO E INSTALAÇÃO. AF_12/2021</v>
          </cell>
          <cell r="D2745">
            <v>93011</v>
          </cell>
          <cell r="E2745">
            <v>37.1</v>
          </cell>
        </row>
        <row r="2746">
          <cell r="A2746">
            <v>93012</v>
          </cell>
          <cell r="B2746" t="str">
            <v>ELETRODUTO RÍGIDO ROSCÁVEL, PVC, DN 110 MM (4"), PARA REDE ENTERRADA DE DISTRIBUIÇÃO DE ENERGIA ELÉTRICA - FORNECIMENTO E INSTALAÇÃO. AF_12/2021</v>
          </cell>
          <cell r="D2746">
            <v>93012</v>
          </cell>
          <cell r="E2746">
            <v>56.32</v>
          </cell>
        </row>
        <row r="2747">
          <cell r="A2747">
            <v>95726</v>
          </cell>
          <cell r="B2747" t="str">
            <v>ELETRODUTO RÍGIDO SOLDÁVEL, PVC, DN 20 MM (½), APARENTE, INSTALADO EM TETO - FORNECIMENTO E INSTALAÇÃO. AF_11/2016_P</v>
          </cell>
          <cell r="D2747">
            <v>95726</v>
          </cell>
          <cell r="E2747">
            <v>6.07</v>
          </cell>
        </row>
        <row r="2748">
          <cell r="A2748">
            <v>95727</v>
          </cell>
          <cell r="B2748" t="str">
            <v>ELETRODUTO RÍGIDO SOLDÁVEL, PVC, DN 25 MM (3/4), APARENTE, INSTALADO EM TETO - FORNECIMENTO E INSTALAÇÃO. AF_11/2016_P</v>
          </cell>
          <cell r="D2748">
            <v>95727</v>
          </cell>
          <cell r="E2748">
            <v>6.88</v>
          </cell>
        </row>
        <row r="2749">
          <cell r="A2749">
            <v>95728</v>
          </cell>
          <cell r="B2749" t="str">
            <v>ELETRODUTO RÍGIDO SOLDÁVEL, PVC, DN 32 MM (1), APARENTE, INSTALADO EM TETO - FORNECIMENTO E INSTALAÇÃO. AF_11/2016_P</v>
          </cell>
          <cell r="D2749">
            <v>95728</v>
          </cell>
          <cell r="E2749">
            <v>8.67</v>
          </cell>
        </row>
        <row r="2750">
          <cell r="A2750">
            <v>95729</v>
          </cell>
          <cell r="B2750" t="str">
            <v>ELETRODUTO RÍGIDO SOLDÁVEL, PVC, DN 20 MM (½), APARENTE, INSTALADO EM PAREDE - FORNECIMENTO E INSTALAÇÃO. AF_11/2016_P</v>
          </cell>
          <cell r="D2750">
            <v>95729</v>
          </cell>
          <cell r="E2750">
            <v>7.7</v>
          </cell>
        </row>
        <row r="2751">
          <cell r="A2751">
            <v>95730</v>
          </cell>
          <cell r="B2751" t="str">
            <v>ELETRODUTO RÍGIDO SOLDÁVEL, PVC, DN 25 MM (3/4), APARENTE, INSTALADO EM PAREDE - FORNECIMENTO E INSTALAÇÃO. AF_11/2016_P</v>
          </cell>
          <cell r="D2751">
            <v>95730</v>
          </cell>
          <cell r="E2751">
            <v>8.51</v>
          </cell>
        </row>
        <row r="2752">
          <cell r="A2752">
            <v>95731</v>
          </cell>
          <cell r="B2752" t="str">
            <v>ELETRODUTO RÍGIDO SOLDÁVEL, PVC, DN 32 MM (1), APARENTE, INSTALADO EM PAREDE - FORNECIMENTO E INSTALAÇÃO. AF_11/2016_P</v>
          </cell>
          <cell r="D2752">
            <v>95731</v>
          </cell>
          <cell r="E2752">
            <v>10.3</v>
          </cell>
        </row>
        <row r="2753">
          <cell r="A2753">
            <v>95732</v>
          </cell>
          <cell r="B2753" t="str">
            <v>LUVA PARA ELETRODUTO, PVC, SOLDÁVEL, DN 20 MM (1/2), APARENTE, INSTALADA EM TETO - FORNECIMENTO E INSTALAÇÃO. AF_11/2016_P</v>
          </cell>
          <cell r="D2753">
            <v>95732</v>
          </cell>
          <cell r="E2753">
            <v>3.76</v>
          </cell>
        </row>
        <row r="2754">
          <cell r="A2754">
            <v>95745</v>
          </cell>
          <cell r="B2754" t="str">
            <v>ELETRODUTO DE AÇO GALVANIZADO, CLASSE LEVE, DN 20 MM (3/4), APARENTE, INSTALADO EM TETO - FORNECIMENTO E INSTALAÇÃO. AF_11/2016_P</v>
          </cell>
          <cell r="D2754">
            <v>95745</v>
          </cell>
          <cell r="E2754">
            <v>19.36</v>
          </cell>
        </row>
        <row r="2755">
          <cell r="A2755">
            <v>95746</v>
          </cell>
          <cell r="B2755" t="str">
            <v>ELETRODUTO DE AÇO GALVANIZADO, CLASSE LEVE, DN 25 MM (1), APARENTE, INSTALADO EM TETO - FORNECIMENTO E INSTALAÇÃO. AF_11/2016_P</v>
          </cell>
          <cell r="D2755">
            <v>95746</v>
          </cell>
          <cell r="E2755">
            <v>23.99</v>
          </cell>
        </row>
        <row r="2756">
          <cell r="A2756">
            <v>95747</v>
          </cell>
          <cell r="B2756" t="str">
            <v>ELETRODUTO DE AÇO GALVANIZADO, CLASSE SEMI PESADO, DN 32 MM (1 1/4), APARENTE, INSTALADO EM TETO - FORNECIMENTO E INSTALAÇÃO. AF_11/2016_P</v>
          </cell>
          <cell r="D2756">
            <v>95747</v>
          </cell>
          <cell r="E2756">
            <v>39.81</v>
          </cell>
        </row>
        <row r="2757">
          <cell r="A2757">
            <v>95748</v>
          </cell>
          <cell r="B2757" t="str">
            <v>ELETRODUTO DE AÇO GALVANIZADO, CLASSE SEMI PESADO, DN 40 MM (1 1/2 ), APARENTE, INSTALADO EM TETO - FORNECIMENTO E INSTALAÇÃO. AF_11/2016_P</v>
          </cell>
          <cell r="D2757">
            <v>95748</v>
          </cell>
          <cell r="E2757">
            <v>42.81</v>
          </cell>
        </row>
        <row r="2758">
          <cell r="A2758">
            <v>95749</v>
          </cell>
          <cell r="B2758" t="str">
            <v>ELETRODUTO DE AÇO GALVANIZADO, CLASSE LEVE, DN 20 MM (3/4), APARENTE, INSTALADO EM PAREDE - FORNECIMENTO E INSTALAÇÃO. AF_11/2016_P</v>
          </cell>
          <cell r="D2758">
            <v>95749</v>
          </cell>
          <cell r="E2758">
            <v>24.62</v>
          </cell>
        </row>
        <row r="2759">
          <cell r="A2759">
            <v>95750</v>
          </cell>
          <cell r="B2759" t="str">
            <v>ELETRODUTO DE AÇO GALVANIZADO, CLASSE LEVE, DN 25 MM (1), APARENTE, INSTALADO EM PAREDE - FORNECIMENTO E INSTALAÇÃO. AF_11/2016_P</v>
          </cell>
          <cell r="D2759">
            <v>95750</v>
          </cell>
          <cell r="E2759">
            <v>29.13</v>
          </cell>
        </row>
        <row r="2760">
          <cell r="A2760">
            <v>95751</v>
          </cell>
          <cell r="B2760" t="str">
            <v>ELETRODUTO DE AÇO GALVANIZADO, CLASSE SEMI PESADO, DN 32 MM (1 1/4), APARENTE, INSTALADO EM PAREDE - FORNECIMENTO E INSTALAÇÃO. AF_11/2016_P</v>
          </cell>
          <cell r="D2760">
            <v>95751</v>
          </cell>
          <cell r="E2760">
            <v>44.8</v>
          </cell>
        </row>
        <row r="2761">
          <cell r="A2761">
            <v>95752</v>
          </cell>
          <cell r="B2761" t="str">
            <v>ELETRODUTO DE AÇO GALVANIZADO, CLASSE SEMI PESADO, DN 40 MM (1 1/2  ), APARENTE, INSTALADO EM PAREDE - FORNECIMENTO E INSTALAÇÃO. AF_11/2016_P</v>
          </cell>
          <cell r="D2761">
            <v>95752</v>
          </cell>
          <cell r="E2761">
            <v>47.61</v>
          </cell>
        </row>
        <row r="2762">
          <cell r="A2762">
            <v>97667</v>
          </cell>
          <cell r="B2762" t="str">
            <v>ELETRODUTO FLEXÍVEL CORRUGADO, PEAD, DN 50 (1 1/2"), PARA REDE ENTERRADA DE DISTRIBUIÇÃO DE ENERGIA ELÉTRICA - FORNECIMENTO E INSTALAÇÃO. AF_12/2021</v>
          </cell>
          <cell r="D2762">
            <v>97667</v>
          </cell>
          <cell r="E2762">
            <v>6.37</v>
          </cell>
        </row>
        <row r="2763">
          <cell r="A2763">
            <v>97668</v>
          </cell>
          <cell r="B2763" t="str">
            <v>ELETRODUTO FLEXÍVEL CORRUGADO, PEAD, DN 63 (2"), PARA REDE ENTERRADA DE DISTRIBUIÇÃO DE ENERGIA ELÉTRICA - FORNECIMENTO E INSTALAÇÃO. AF_12/2021</v>
          </cell>
          <cell r="D2763">
            <v>97668</v>
          </cell>
          <cell r="E2763">
            <v>9.08</v>
          </cell>
        </row>
        <row r="2764">
          <cell r="A2764">
            <v>97669</v>
          </cell>
          <cell r="B2764" t="str">
            <v>ELETRODUTO FLEXÍVEL CORRUGADO, PEAD, DN 90 (3"), PARA REDE ENTERRADA DE DISTRIBUIÇÃO DE ENERGIA ELÉTRICA - FORNECIMENTO E INSTALAÇÃO. AF_12/2021</v>
          </cell>
          <cell r="D2764">
            <v>97669</v>
          </cell>
          <cell r="E2764">
            <v>13.44</v>
          </cell>
        </row>
        <row r="2765">
          <cell r="A2765">
            <v>97670</v>
          </cell>
          <cell r="B2765" t="str">
            <v>ELETRODUTO FLEXÍVEL CORRUGADO, PEAD, DN 100 (4"), PARA REDE ENTERRADA DE DISTRIBUIÇÃO DE ENERGIA ELÉTRICA - FORNECIMENTO E INSTALAÇÃO. AF_12/2021</v>
          </cell>
          <cell r="D2765">
            <v>97670</v>
          </cell>
          <cell r="E2765">
            <v>17.27</v>
          </cell>
        </row>
        <row r="2766">
          <cell r="A2766">
            <v>91874</v>
          </cell>
          <cell r="B2766" t="str">
            <v>LUVA PARA ELETRODUTO, PVC, ROSCÁVEL, DN 20 MM (1/2"), PARA CIRCUITOS TERMINAIS, INSTALADA EM FORRO - FORNECIMENTO E INSTALAÇÃO. AF_12/2015</v>
          </cell>
          <cell r="D2766">
            <v>91874</v>
          </cell>
          <cell r="E2766">
            <v>3.9</v>
          </cell>
        </row>
        <row r="2767">
          <cell r="A2767">
            <v>91875</v>
          </cell>
          <cell r="B2767" t="str">
            <v>LUVA PARA ELETRODUTO, PVC, ROSCÁVEL, DN 25 MM (3/4"), PARA CIRCUITOS TERMINAIS, INSTALADA EM FORRO - FORNECIMENTO E INSTALAÇÃO. AF_12/2015</v>
          </cell>
          <cell r="D2767">
            <v>91875</v>
          </cell>
          <cell r="E2767">
            <v>5.17</v>
          </cell>
        </row>
        <row r="2768">
          <cell r="A2768">
            <v>91876</v>
          </cell>
          <cell r="B2768" t="str">
            <v>LUVA PARA ELETRODUTO, PVC, ROSCÁVEL, DN 32 MM (1"), PARA CIRCUITOS TERMINAIS, INSTALADA EM FORRO - FORNECIMENTO E INSTALAÇÃO. AF_12/2015</v>
          </cell>
          <cell r="D2768">
            <v>91876</v>
          </cell>
          <cell r="E2768">
            <v>6.82</v>
          </cell>
        </row>
        <row r="2769">
          <cell r="A2769">
            <v>91877</v>
          </cell>
          <cell r="B2769" t="str">
            <v>LUVA PARA ELETRODUTO, PVC, ROSCÁVEL, DN 40 MM (1 1/4"), PARA CIRCUITOS TERMINAIS, INSTALADA EM FORRO - FORNECIMENTO E INSTALAÇÃO. AF_12/2015</v>
          </cell>
          <cell r="D2769">
            <v>91877</v>
          </cell>
          <cell r="E2769">
            <v>9.1</v>
          </cell>
        </row>
        <row r="2770">
          <cell r="A2770">
            <v>91878</v>
          </cell>
          <cell r="B2770" t="str">
            <v>LUVA PARA ELETRODUTO, PVC, ROSCÁVEL, DN 20 MM (1/2"), PARA CIRCUITOS TERMINAIS, INSTALADA EM LAJE - FORNECIMENTO E INSTALAÇÃO. AF_12/2015</v>
          </cell>
          <cell r="D2770">
            <v>91878</v>
          </cell>
          <cell r="E2770">
            <v>4.99</v>
          </cell>
        </row>
        <row r="2771">
          <cell r="A2771">
            <v>91879</v>
          </cell>
          <cell r="B2771" t="str">
            <v>LUVA PARA ELETRODUTO, PVC, ROSCÁVEL, DN 25 MM (3/4"), PARA CIRCUITOS TERMINAIS, INSTALADA EM LAJE - FORNECIMENTO E INSTALAÇÃO. AF_12/2015</v>
          </cell>
          <cell r="D2771">
            <v>91879</v>
          </cell>
          <cell r="E2771">
            <v>6.23</v>
          </cell>
        </row>
        <row r="2772">
          <cell r="A2772">
            <v>91880</v>
          </cell>
          <cell r="B2772" t="str">
            <v>LUVA PARA ELETRODUTO, PVC, ROSCÁVEL, DN 32 MM (1"), PARA CIRCUITOS TERMINAIS, INSTALADA EM LAJE - FORNECIMENTO E INSTALAÇÃO. AF_12/2015</v>
          </cell>
          <cell r="D2772">
            <v>91880</v>
          </cell>
          <cell r="E2772">
            <v>7.92</v>
          </cell>
        </row>
        <row r="2773">
          <cell r="A2773">
            <v>91881</v>
          </cell>
          <cell r="B2773" t="str">
            <v>LUVA PARA ELETRODUTO, PVC, ROSCÁVEL, DN 40 MM (1 1/4"), PARA CIRCUITOS TERMINAIS, INSTALADA EM LAJE - FORNECIMENTO E INSTALAÇÃO. AF_12/2015</v>
          </cell>
          <cell r="D2773">
            <v>91881</v>
          </cell>
          <cell r="E2773">
            <v>10.199999999999999</v>
          </cell>
        </row>
        <row r="2774">
          <cell r="A2774">
            <v>91882</v>
          </cell>
          <cell r="B2774" t="str">
            <v>LUVA PARA ELETRODUTO, PVC, ROSCÁVEL, DN 20 MM (1/2"), PARA CIRCUITOS TERMINAIS, INSTALADA EM PAREDE - FORNECIMENTO E INSTALAÇÃO. AF_12/2015</v>
          </cell>
          <cell r="D2774">
            <v>91882</v>
          </cell>
          <cell r="E2774">
            <v>6.18</v>
          </cell>
        </row>
        <row r="2775">
          <cell r="A2775">
            <v>91884</v>
          </cell>
          <cell r="B2775" t="str">
            <v>LUVA PARA ELETRODUTO, PVC, ROSCÁVEL, DN 25 MM (3/4"), PARA CIRCUITOS TERMINAIS, INSTALADA EM PAREDE - FORNECIMENTO E INSTALAÇÃO. AF_12/2015</v>
          </cell>
          <cell r="D2775">
            <v>91884</v>
          </cell>
          <cell r="E2775">
            <v>7.14</v>
          </cell>
        </row>
        <row r="2776">
          <cell r="A2776">
            <v>91885</v>
          </cell>
          <cell r="B2776" t="str">
            <v>LUVA PARA ELETRODUTO, PVC, ROSCÁVEL, DN 32 MM (1"), PARA CIRCUITOS TERMINAIS, INSTALADA EM PAREDE - FORNECIMENTO E INSTALAÇÃO. AF_12/2015</v>
          </cell>
          <cell r="D2776">
            <v>91885</v>
          </cell>
          <cell r="E2776">
            <v>8.4499999999999993</v>
          </cell>
        </row>
        <row r="2777">
          <cell r="A2777">
            <v>91886</v>
          </cell>
          <cell r="B2777" t="str">
            <v>LUVA PARA ELETRODUTO, PVC, ROSCÁVEL, DN 40 MM (1 1/4"), PARA CIRCUITOS TERMINAIS, INSTALADA EM PAREDE - FORNECIMENTO E INSTALAÇÃO. AF_12/2015</v>
          </cell>
          <cell r="D2777">
            <v>91886</v>
          </cell>
          <cell r="E2777">
            <v>10.31</v>
          </cell>
        </row>
        <row r="2778">
          <cell r="A2778">
            <v>91887</v>
          </cell>
          <cell r="B2778" t="str">
            <v>CURVA 90 GRAUS PARA ELETRODUTO, PVC, ROSCÁVEL, DN 20 MM (1/2"), PARA CIRCUITOS TERMINAIS, INSTALADA EM FORRO - FORNECIMENTO E INSTALAÇÃO. AF_12/2015</v>
          </cell>
          <cell r="D2778">
            <v>91887</v>
          </cell>
          <cell r="E2778">
            <v>7.28</v>
          </cell>
        </row>
        <row r="2779">
          <cell r="A2779">
            <v>91889</v>
          </cell>
          <cell r="B2779" t="str">
            <v>CURVA 180 GRAUS PARA ELETRODUTO, PVC, ROSCÁVEL, DN 20 MM (1/2"), PARA CIRCUITOS TERMINAIS, INSTALADA EM FORRO - FORNECIMENTO E INSTALAÇÃO. AF_12/2015</v>
          </cell>
          <cell r="D2779">
            <v>91889</v>
          </cell>
          <cell r="E2779">
            <v>7</v>
          </cell>
        </row>
        <row r="2780">
          <cell r="A2780">
            <v>91890</v>
          </cell>
          <cell r="B2780" t="str">
            <v>CURVA 90 GRAUS PARA ELETRODUTO, PVC, ROSCÁVEL, DN 25 MM (3/4"), PARA CIRCUITOS TERMINAIS, INSTALADA EM FORRO - FORNECIMENTO E INSTALAÇÃO. AF_12/2015</v>
          </cell>
          <cell r="D2780">
            <v>91890</v>
          </cell>
          <cell r="E2780">
            <v>8.64</v>
          </cell>
        </row>
        <row r="2781">
          <cell r="A2781">
            <v>91892</v>
          </cell>
          <cell r="B2781" t="str">
            <v>CURVA 180 GRAUS PARA ELETRODUTO, PVC, ROSCÁVEL, DN 25 MM (3/4"), PARA CIRCUITOS TERMINAIS, INSTALADA EM FORRO - FORNECIMENTO E INSTALAÇÃO. AF_12/2015</v>
          </cell>
          <cell r="D2781">
            <v>91892</v>
          </cell>
          <cell r="E2781">
            <v>10.49</v>
          </cell>
        </row>
        <row r="2782">
          <cell r="A2782">
            <v>91893</v>
          </cell>
          <cell r="B2782" t="str">
            <v>CURVA 90 GRAUS PARA ELETRODUTO, PVC, ROSCÁVEL, DN 32 MM (1"), PARA CIRCUITOS TERMINAIS, INSTALADA EM FORRO - FORNECIMENTO E INSTALAÇÃO. AF_12/2015</v>
          </cell>
          <cell r="D2782">
            <v>91893</v>
          </cell>
          <cell r="E2782">
            <v>11.83</v>
          </cell>
        </row>
        <row r="2783">
          <cell r="A2783">
            <v>91895</v>
          </cell>
          <cell r="B2783" t="str">
            <v>CURVA 180 GRAUS PARA ELETRODUTO, PVC, ROSCÁVEL, DN 32 MM (1"), PARA CIRCUITOS TERMINAIS, INSTALADA EM FORRO - FORNECIMENTO E INSTALAÇÃO. AF_12/2015</v>
          </cell>
          <cell r="D2783">
            <v>91895</v>
          </cell>
          <cell r="E2783">
            <v>13.71</v>
          </cell>
        </row>
        <row r="2784">
          <cell r="A2784">
            <v>91896</v>
          </cell>
          <cell r="B2784" t="str">
            <v>CURVA 90 GRAUS PARA ELETRODUTO, PVC, ROSCÁVEL, DN 40 MM (1 1/4"), PARA CIRCUITOS TERMINAIS, INSTALADA EM FORRO - FORNECIMENTO E INSTALAÇÃO. AF_12/2015</v>
          </cell>
          <cell r="D2784">
            <v>91896</v>
          </cell>
          <cell r="E2784">
            <v>14.41</v>
          </cell>
        </row>
        <row r="2785">
          <cell r="A2785">
            <v>91898</v>
          </cell>
          <cell r="B2785" t="str">
            <v>CURVA 180 GRAUS PARA ELETRODUTO, PVC, ROSCÁVEL, DN 40 MM (1 1/4"), PARA CIRCUITOS TERMINAIS, INSTALADA EM FORRO - FORNECIMENTO E INSTALAÇÃO. AF_12/2015</v>
          </cell>
          <cell r="D2785">
            <v>91898</v>
          </cell>
          <cell r="E2785">
            <v>16.43</v>
          </cell>
        </row>
        <row r="2786">
          <cell r="A2786">
            <v>91899</v>
          </cell>
          <cell r="B2786" t="str">
            <v>CURVA 90 GRAUS PARA ELETRODUTO, PVC, ROSCÁVEL, DN 20 MM (1/2"), PARA CIRCUITOS TERMINAIS, INSTALADA EM LAJE - FORNECIMENTO E INSTALAÇÃO. AF_12/2015</v>
          </cell>
          <cell r="D2786">
            <v>91899</v>
          </cell>
          <cell r="E2786">
            <v>8.8699999999999992</v>
          </cell>
        </row>
        <row r="2787">
          <cell r="A2787">
            <v>91901</v>
          </cell>
          <cell r="B2787" t="str">
            <v>CURVA 180 GRAUS PARA ELETRODUTO, PVC, ROSCÁVEL, DN 20 MM (1/2"), PARA CIRCUITOS TERMINAIS, INSTALADA EM LAJE - FORNECIMENTO E INSTALAÇÃO. AF_12/2015</v>
          </cell>
          <cell r="D2787">
            <v>91901</v>
          </cell>
          <cell r="E2787">
            <v>8.59</v>
          </cell>
        </row>
        <row r="2788">
          <cell r="A2788">
            <v>91902</v>
          </cell>
          <cell r="B2788" t="str">
            <v>CURVA 90 GRAUS PARA ELETRODUTO, PVC, ROSCÁVEL, DN 25 MM (3/4"), PARA CIRCUITOS TERMINAIS, INSTALADA EM LAJE - FORNECIMENTO E INSTALAÇÃO. AF_12/2015</v>
          </cell>
          <cell r="D2788">
            <v>91902</v>
          </cell>
          <cell r="E2788">
            <v>10.24</v>
          </cell>
        </row>
        <row r="2789">
          <cell r="A2789">
            <v>91904</v>
          </cell>
          <cell r="B2789" t="str">
            <v>CURVA 180 GRAUS PARA ELETRODUTO, PVC, ROSCÁVEL, DN 25 MM (3/4"), PARA CIRCUITOS TERMINAIS, INSTALADA EM LAJE - FORNECIMENTO E INSTALAÇÃO. AF_12/2015</v>
          </cell>
          <cell r="D2789">
            <v>91904</v>
          </cell>
          <cell r="E2789">
            <v>12.09</v>
          </cell>
        </row>
        <row r="2790">
          <cell r="A2790">
            <v>91905</v>
          </cell>
          <cell r="B2790" t="str">
            <v>CURVA 90 GRAUS PARA ELETRODUTO, PVC, ROSCÁVEL, DN 32 MM (1"), PARA CIRCUITOS TERMINAIS, INSTALADA EM LAJE - FORNECIMENTO E INSTALAÇÃO. AF_12/2015</v>
          </cell>
          <cell r="D2790">
            <v>91905</v>
          </cell>
          <cell r="E2790">
            <v>13.42</v>
          </cell>
        </row>
        <row r="2791">
          <cell r="A2791">
            <v>91907</v>
          </cell>
          <cell r="B2791" t="str">
            <v>CURVA 180 GRAUS PARA ELETRODUTO, PVC, ROSCÁVEL, DN 32 MM (1), PARA CIRCUITOS TERMINAIS, INSTALADA EM LAJE - FORNECIMENTO E INSTALAÇÃO. AF_12/2015</v>
          </cell>
          <cell r="D2791">
            <v>91907</v>
          </cell>
          <cell r="E2791">
            <v>15.3</v>
          </cell>
        </row>
        <row r="2792">
          <cell r="A2792">
            <v>91908</v>
          </cell>
          <cell r="B2792" t="str">
            <v>CURVA 90 GRAUS PARA ELETRODUTO, PVC, ROSCÁVEL, DN 40 MM (1 1/4"), PARA CIRCUITOS TERMINAIS, INSTALADA EM LAJE - FORNECIMENTO E INSTALAÇÃO. AF_12/2015</v>
          </cell>
          <cell r="D2792">
            <v>91908</v>
          </cell>
          <cell r="E2792">
            <v>16.04</v>
          </cell>
        </row>
        <row r="2793">
          <cell r="A2793">
            <v>91910</v>
          </cell>
          <cell r="B2793" t="str">
            <v>CURVA 180 GRAUS PARA ELETRODUTO, PVC, ROSCÁVEL, DN 40 MM (1 1/4"), PARA CIRCUITOS TERMINAIS, INSTALADA EM LAJE - FORNECIMENTO E INSTALAÇÃO. AF_12/2015</v>
          </cell>
          <cell r="D2793">
            <v>91910</v>
          </cell>
          <cell r="E2793">
            <v>18.059999999999999</v>
          </cell>
        </row>
        <row r="2794">
          <cell r="A2794">
            <v>91911</v>
          </cell>
          <cell r="B2794" t="str">
            <v>CURVA 90 GRAUS PARA ELETRODUTO, PVC, ROSCÁVEL, DN 20 MM (1/2"), PARA CIRCUITOS TERMINAIS, INSTALADA EM PAREDE - FORNECIMENTO E INSTALAÇÃO. AF_12/2015</v>
          </cell>
          <cell r="D2794">
            <v>91911</v>
          </cell>
          <cell r="E2794">
            <v>10.7</v>
          </cell>
        </row>
        <row r="2795">
          <cell r="A2795">
            <v>91913</v>
          </cell>
          <cell r="B2795" t="str">
            <v>CURVA 180 GRAUS PARA ELETRODUTO, PVC, ROSCÁVEL, DN 20 MM (1/2"), PARA CIRCUITOS TERMINAIS, INSTALADA EM PAREDE - FORNECIMENTO E INSTALAÇÃO. AF_12/2015</v>
          </cell>
          <cell r="D2795">
            <v>91913</v>
          </cell>
          <cell r="E2795">
            <v>10.42</v>
          </cell>
        </row>
        <row r="2796">
          <cell r="A2796">
            <v>91914</v>
          </cell>
          <cell r="B2796" t="str">
            <v>CURVA 90 GRAUS PARA ELETRODUTO, PVC, ROSCÁVEL, DN 25 MM (3/4"), PARA CIRCUITOS TERMINAIS, INSTALADA EM PAREDE - FORNECIMENTO E INSTALAÇÃO. AF_12/2015</v>
          </cell>
          <cell r="D2796">
            <v>91914</v>
          </cell>
          <cell r="E2796">
            <v>11.63</v>
          </cell>
        </row>
        <row r="2797">
          <cell r="A2797">
            <v>91916</v>
          </cell>
          <cell r="B2797" t="str">
            <v>CURVA 180 GRAUS PARA ELETRODUTO, PVC, ROSCÁVEL, DN 25 MM (3/4"), PARA CIRCUITOS TERMINAIS, INSTALADA EM PAREDE - FORNECIMENTO E INSTALAÇÃO. AF_12/2015</v>
          </cell>
          <cell r="D2797">
            <v>91916</v>
          </cell>
          <cell r="E2797">
            <v>13.48</v>
          </cell>
        </row>
        <row r="2798">
          <cell r="A2798">
            <v>91917</v>
          </cell>
          <cell r="B2798" t="str">
            <v>CURVA 90 GRAUS PARA ELETRODUTO, PVC, ROSCÁVEL, DN 32 MM (1"), PARA CIRCUITOS TERMINAIS, INSTALADA EM PAREDE - FORNECIMENTO E INSTALAÇÃO. AF_12/2015</v>
          </cell>
          <cell r="D2798">
            <v>91917</v>
          </cell>
          <cell r="E2798">
            <v>14.26</v>
          </cell>
        </row>
        <row r="2799">
          <cell r="A2799">
            <v>91919</v>
          </cell>
          <cell r="B2799" t="str">
            <v>CURVA 180 GRAUS PARA ELETRODUTO, PVC, ROSCÁVEL, DN 32 MM (1), PARA CIRCUITOS TERMINAIS, INSTALADA EM PAREDE - FORNECIMENTO E INSTALAÇÃO. AF_12/2015</v>
          </cell>
          <cell r="D2799">
            <v>91919</v>
          </cell>
          <cell r="E2799">
            <v>16.14</v>
          </cell>
        </row>
        <row r="2800">
          <cell r="A2800">
            <v>91920</v>
          </cell>
          <cell r="B2800" t="str">
            <v>CURVA 90 GRAUS PARA ELETRODUTO, PVC, ROSCÁVEL, DN 40 MM (1 1/4"), PARA CIRCUITOS TERMINAIS, INSTALADA EM PAREDE - FORNECIMENTO E INSTALAÇÃO. AF_12/2015</v>
          </cell>
          <cell r="D2800">
            <v>91920</v>
          </cell>
          <cell r="E2800">
            <v>16.239999999999998</v>
          </cell>
        </row>
        <row r="2801">
          <cell r="A2801">
            <v>91922</v>
          </cell>
          <cell r="B2801" t="str">
            <v>CURVA 180 GRAUS PARA ELETRODUTO, PVC, ROSCÁVEL, DN 40 MM (1 1/4"), PARA CIRCUITOS TERMINAIS, INSTALADA EM PAREDE - FORNECIMENTO E INSTALAÇÃO. AF_12/2015</v>
          </cell>
          <cell r="D2801">
            <v>91922</v>
          </cell>
          <cell r="E2801">
            <v>18.260000000000002</v>
          </cell>
        </row>
        <row r="2802">
          <cell r="A2802">
            <v>93013</v>
          </cell>
          <cell r="B2802" t="str">
            <v>LUVA PARA ELETRODUTO, PVC, ROSCÁVEL, DN 50 MM (1 1/2"), PARA REDE ENTERRADA DE DISTRIBUIÇÃO DE ENERGIA ELÉTRICA - FORNECIMENTO E INSTALAÇÃO. AF_12/2021</v>
          </cell>
          <cell r="D2802">
            <v>93013</v>
          </cell>
          <cell r="E2802">
            <v>11.84</v>
          </cell>
        </row>
        <row r="2803">
          <cell r="A2803">
            <v>93014</v>
          </cell>
          <cell r="B2803" t="str">
            <v>LUVA PARA ELETRODUTO, PVC, ROSCÁVEL, DN 60 MM (2"), PARA REDE ENTERRADA DE DISTRIBUIÇÃO DE ENERGIA ELÉTRICA - FORNECIMENTO E INSTALAÇÃO. AF_12/2021</v>
          </cell>
          <cell r="D2803">
            <v>93014</v>
          </cell>
          <cell r="E2803">
            <v>14.61</v>
          </cell>
        </row>
        <row r="2804">
          <cell r="A2804">
            <v>93015</v>
          </cell>
          <cell r="B2804" t="str">
            <v>LUVA PARA ELETRODUTO, PVC, ROSCÁVEL, DN 75 MM (2 1/2"), PARA REDE ENTERRADA DE DISTRIBUIÇÃO DE ENERGIA ELÉTRICA - FORNECIMENTO E INSTALAÇÃO. AF_12/2021</v>
          </cell>
          <cell r="D2804">
            <v>93015</v>
          </cell>
          <cell r="E2804">
            <v>22.43</v>
          </cell>
        </row>
        <row r="2805">
          <cell r="A2805">
            <v>93016</v>
          </cell>
          <cell r="B2805" t="str">
            <v>LUVA PARA ELETRODUTO, PVC, ROSCÁVEL, DN 85 MM (3"), PARA REDE ENTERRADA DE DISTRIBUIÇÃO DE ENERGIA ELÉTRICA - FORNECIMENTO E INSTALAÇÃO. AF_12/2021</v>
          </cell>
          <cell r="D2805">
            <v>93016</v>
          </cell>
          <cell r="E2805">
            <v>27.39</v>
          </cell>
        </row>
        <row r="2806">
          <cell r="A2806">
            <v>93017</v>
          </cell>
          <cell r="B2806" t="str">
            <v>LUVA PARA ELETRODUTO, PVC, ROSCÁVEL, DN 110 MM (4"), PARA REDE ENTERRADA DE DISTRIBUIÇÃO DE ENERGIA ELÉTRICA - FORNECIMENTO E INSTALAÇÃO. AF_12/2021</v>
          </cell>
          <cell r="D2806">
            <v>93017</v>
          </cell>
          <cell r="E2806">
            <v>41.5</v>
          </cell>
        </row>
        <row r="2807">
          <cell r="A2807">
            <v>93018</v>
          </cell>
          <cell r="B2807" t="str">
            <v>CURVA 90 GRAUS PARA ELETRODUTO, PVC, ROSCÁVEL, DN 50 MM (1 1/2"), PARA REDE ENTERRADA DE DISTRIBUIÇÃO DE ENERGIA ELÉTRICA - FORNECIMENTO E INSTALAÇÃO. AF_12/2021</v>
          </cell>
          <cell r="D2807">
            <v>93018</v>
          </cell>
          <cell r="E2807">
            <v>18.100000000000001</v>
          </cell>
        </row>
        <row r="2808">
          <cell r="A2808">
            <v>93020</v>
          </cell>
          <cell r="B2808" t="str">
            <v>CURVA 90 GRAUS PARA ELETRODUTO, PVC, ROSCÁVEL, DN 60 MM (2"), PARA REDE ENTERRADA DE DISTRIBUIÇÃO DE ENERGIA ELÉTRICA - FORNECIMENTO E INSTALAÇÃO. AF_12/2021</v>
          </cell>
          <cell r="D2808">
            <v>93020</v>
          </cell>
          <cell r="E2808">
            <v>23.36</v>
          </cell>
        </row>
        <row r="2809">
          <cell r="A2809">
            <v>93022</v>
          </cell>
          <cell r="B2809" t="str">
            <v>CURVA 90 GRAUS PARA ELETRODUTO, PVC, ROSCÁVEL, DN 75 MM (2 1/2"), PARA REDE ENTERRADA DE DISTRIBUIÇÃO DE ENERGIA ELÉTRICA - FORNECIMENTO E INSTALAÇÃO. AF_12/2021</v>
          </cell>
          <cell r="D2809">
            <v>93022</v>
          </cell>
          <cell r="E2809">
            <v>39.700000000000003</v>
          </cell>
        </row>
        <row r="2810">
          <cell r="A2810">
            <v>93024</v>
          </cell>
          <cell r="B2810" t="str">
            <v>CURVA 90 GRAUS PARA ELETRODUTO, PVC, ROSCÁVEL, DN 85 MM (3"), PARA REDE ENTERRADA DE DISTRIBUIÇÃO DE ENERGIA ELÉTRICA - FORNECIMENTO E INSTALAÇÃO. AF_12/2021</v>
          </cell>
          <cell r="D2810">
            <v>93024</v>
          </cell>
          <cell r="E2810">
            <v>41.65</v>
          </cell>
        </row>
        <row r="2811">
          <cell r="A2811">
            <v>93026</v>
          </cell>
          <cell r="B2811" t="str">
            <v>CURVA 90 GRAUS PARA ELETRODUTO, PVC, ROSCÁVEL, DN 110 MM (4"), PARA REDE ENTERRADA DE DISTRIBUIÇÃO DE ENERGIA ELÉTRICA - FORNECIMENTO E INSTALAÇÃO. AF_12/2021</v>
          </cell>
          <cell r="D2811">
            <v>93026</v>
          </cell>
          <cell r="E2811">
            <v>68.83</v>
          </cell>
        </row>
        <row r="2812">
          <cell r="A2812">
            <v>95733</v>
          </cell>
          <cell r="B2812" t="str">
            <v>LUVA PARA ELETRODUTO, PVC, SOLDÁVEL, DN 25 MM (3/4), APARENTE, INSTALADA EM TETO - FORNECIMENTO E INSTALAÇÃO. AF_11/2016_P</v>
          </cell>
          <cell r="D2812">
            <v>95733</v>
          </cell>
          <cell r="E2812">
            <v>4.93</v>
          </cell>
        </row>
        <row r="2813">
          <cell r="A2813">
            <v>95734</v>
          </cell>
          <cell r="B2813" t="str">
            <v>LUVA PARA ELETRODUTO, PVC, SOLDÁVEL, DN 32 MM (1), APARENTE, INSTALADA EM TETO - FORNECIMENTO E INSTALAÇÃO. AF_11/2016_P</v>
          </cell>
          <cell r="D2813">
            <v>95734</v>
          </cell>
          <cell r="E2813">
            <v>6.55</v>
          </cell>
        </row>
        <row r="2814">
          <cell r="A2814">
            <v>95735</v>
          </cell>
          <cell r="B2814" t="str">
            <v>LUVA PARA ELETRODUTO, PVC, SOLDÁVEL, DN 20 MM (1/2), APARENTE, INSTALADA EM PAREDE - FORNECIMENTO E INSTALAÇÃO. AF_11/2016_P</v>
          </cell>
          <cell r="D2814">
            <v>95735</v>
          </cell>
          <cell r="E2814">
            <v>5.45</v>
          </cell>
        </row>
        <row r="2815">
          <cell r="A2815">
            <v>95736</v>
          </cell>
          <cell r="B2815" t="str">
            <v>LUVA PARA ELETRODUTO, PVC, SOLDÁVEL, DN 25 MM (3/4), APARENTE, INSTALADA EM PAREDE - FORNECIMENTO E INSTALAÇÃO. AF_11/2016_P</v>
          </cell>
          <cell r="D2815">
            <v>95736</v>
          </cell>
          <cell r="E2815">
            <v>6.41</v>
          </cell>
        </row>
        <row r="2816">
          <cell r="A2816">
            <v>95738</v>
          </cell>
          <cell r="B2816" t="str">
            <v>LUVA PARA ELETRODUTO, PVC, SOLDÁVEL, DN 32 MM (1), APARENTE, INSTALADA EM PAREDE - FORNECIMENTO E INSTALAÇÃO. AF_11/2016_P</v>
          </cell>
          <cell r="D2816">
            <v>95738</v>
          </cell>
          <cell r="E2816">
            <v>7.76</v>
          </cell>
        </row>
        <row r="2817">
          <cell r="A2817">
            <v>95753</v>
          </cell>
          <cell r="B2817" t="str">
            <v>LUVA DE EMENDA PARA ELETRODUTO, AÇO GALVANIZADO, DN 20 MM (3/4  ), APARENTE, INSTALADA EM TETO - FORNECIMENTO E INSTALAÇÃO. AF_11/2016_P</v>
          </cell>
          <cell r="D2817">
            <v>95753</v>
          </cell>
          <cell r="E2817">
            <v>5.99</v>
          </cell>
        </row>
        <row r="2818">
          <cell r="A2818">
            <v>95754</v>
          </cell>
          <cell r="B2818" t="str">
            <v>LUVA DE EMENDA PARA ELETRODUTO, AÇO GALVANIZADO, DN 25 MM (1''), APARENTE, INSTALADA EM TETO - FORNECIMENTO E INSTALAÇÃO. AF_11/2016_P</v>
          </cell>
          <cell r="D2818">
            <v>95754</v>
          </cell>
          <cell r="E2818">
            <v>7.44</v>
          </cell>
        </row>
        <row r="2819">
          <cell r="A2819">
            <v>95755</v>
          </cell>
          <cell r="B2819" t="str">
            <v>LUVA DE EMENDA PARA ELETRODUTO, AÇO GALVANIZADO, DN 32 MM (1 1/4''), APARENTE, INSTALADA EM TETO - FORNECIMENTO E INSTALAÇÃO. AF_11/2016_P</v>
          </cell>
          <cell r="D2819">
            <v>95755</v>
          </cell>
          <cell r="E2819">
            <v>10.8</v>
          </cell>
        </row>
        <row r="2820">
          <cell r="A2820">
            <v>95756</v>
          </cell>
          <cell r="B2820" t="str">
            <v>LUVA DE EMENDA PARA ELETRODUTO, AÇO GALVANIZADO, DN 40 MM (1 1/2''), APARENTE, INSTALADA EM TETO - FORNECIMENTO E INSTALAÇÃO. AF_11/2016_P</v>
          </cell>
          <cell r="D2820">
            <v>95756</v>
          </cell>
          <cell r="E2820">
            <v>14.45</v>
          </cell>
        </row>
        <row r="2821">
          <cell r="A2821">
            <v>95757</v>
          </cell>
          <cell r="B2821" t="str">
            <v>LUVA DE EMENDA PARA ELETRODUTO, AÇO GALVANIZADO, DN 20 MM (3/4''), APARENTE, INSTALADA EM PAREDE - FORNECIMENTO E INSTALAÇÃO. AF_11/2016_P</v>
          </cell>
          <cell r="D2821">
            <v>95757</v>
          </cell>
          <cell r="E2821">
            <v>8.91</v>
          </cell>
        </row>
        <row r="2822">
          <cell r="A2822">
            <v>95758</v>
          </cell>
          <cell r="B2822" t="str">
            <v>LUVA DE EMENDA PARA ELETRODUTO, AÇO GALVANIZADO, DN 25 MM (1''), APARENTE, INSTALADA EM PAREDE - FORNECIMENTO E INSTALAÇÃO. AF_11/2016_P</v>
          </cell>
          <cell r="D2822">
            <v>95758</v>
          </cell>
          <cell r="E2822">
            <v>10.02</v>
          </cell>
        </row>
        <row r="2823">
          <cell r="A2823">
            <v>95759</v>
          </cell>
          <cell r="B2823" t="str">
            <v>LUVA DE EMENDA PARA ELETRODUTO, AÇO GALVANIZADO, DN 32 MM (1 1/4''), APARENTE, INSTALADA EM PAREDE - FORNECIMENTO E INSTALAÇÃO. AF_11/2016_P</v>
          </cell>
          <cell r="D2823">
            <v>95759</v>
          </cell>
          <cell r="E2823">
            <v>12.9</v>
          </cell>
        </row>
        <row r="2824">
          <cell r="A2824">
            <v>95760</v>
          </cell>
          <cell r="B2824" t="str">
            <v>LUVA DE EMENDA PARA ELETRODUTO, AÇO GALVANIZADO, DN 40 MM (1 1/2''), APARENTE, INSTALADA EM PAREDE - FORNECIMENTO E INSTALAÇÃO. AF_11/2016_P</v>
          </cell>
          <cell r="D2824">
            <v>95760</v>
          </cell>
          <cell r="E2824">
            <v>15.99</v>
          </cell>
        </row>
        <row r="2825">
          <cell r="A2825">
            <v>97559</v>
          </cell>
          <cell r="B2825" t="str">
            <v>CURVA 135 GRAUS PARA ELETRODUTO, PVC, ROSCÁVEL, DN 25 MM (3/4), PARA CIRCUITOS TERMINAIS, INSTALADA EM FORRO - FORNECIMENTO E INSTALAÇÃO. AF_12/2015</v>
          </cell>
          <cell r="D2825">
            <v>97559</v>
          </cell>
          <cell r="E2825">
            <v>8.43</v>
          </cell>
        </row>
        <row r="2826">
          <cell r="A2826">
            <v>97562</v>
          </cell>
          <cell r="B2826" t="str">
            <v>CURVA 135 GRAUS PARA ELETRODUTO, PVC, ROSCÁVEL, DN 25 MM (3/4), PARA CIRCUITOS TERMINAIS, INSTALADA EM LAJE - FORNECIMENTO E INSTALAÇÃO. AF_12/2015</v>
          </cell>
          <cell r="D2826">
            <v>97562</v>
          </cell>
          <cell r="E2826">
            <v>10.029999999999999</v>
          </cell>
        </row>
        <row r="2827">
          <cell r="A2827">
            <v>97564</v>
          </cell>
          <cell r="B2827" t="str">
            <v>CURVA 135 GRAUS PARA ELETRODUTO, PVC, ROSCÁVEL, DN 25 MM (3/4), PARA CIRCUITOS TERMINAIS, INSTALADA EM PAREDE - FORNECIMENTO E INSTALAÇÃO. AF_12/2015</v>
          </cell>
          <cell r="D2827">
            <v>97564</v>
          </cell>
          <cell r="E2827">
            <v>11.42</v>
          </cell>
        </row>
        <row r="2828">
          <cell r="A2828">
            <v>91924</v>
          </cell>
          <cell r="B2828" t="str">
            <v>CABO DE COBRE FLEXÍVEL ISOLADO, 1,5 MM², ANTI-CHAMA 450/750 V, PARA CIRCUITOS TERMINAIS - FORNECIMENTO E INSTALAÇÃO. AF_12/2015</v>
          </cell>
          <cell r="D2828">
            <v>91924</v>
          </cell>
          <cell r="E2828">
            <v>2.7</v>
          </cell>
        </row>
        <row r="2829">
          <cell r="A2829">
            <v>91925</v>
          </cell>
          <cell r="B2829" t="str">
            <v>CABO DE COBRE FLEXÍVEL ISOLADO, 1,5 MM², ANTI-CHAMA 0,6/1,0 KV, PARA CIRCUITOS TERMINAIS - FORNECIMENTO E INSTALAÇÃO. AF_12/2015</v>
          </cell>
          <cell r="D2829">
            <v>91925</v>
          </cell>
          <cell r="E2829">
            <v>3.96</v>
          </cell>
        </row>
        <row r="2830">
          <cell r="A2830">
            <v>91926</v>
          </cell>
          <cell r="B2830" t="str">
            <v>CABO DE COBRE FLEXÍVEL ISOLADO, 2,5 MM², ANTI-CHAMA 450/750 V, PARA CIRCUITOS TERMINAIS - FORNECIMENTO E INSTALAÇÃO. AF_12/2015</v>
          </cell>
          <cell r="D2830">
            <v>91926</v>
          </cell>
          <cell r="E2830">
            <v>3.99</v>
          </cell>
        </row>
        <row r="2831">
          <cell r="A2831">
            <v>91927</v>
          </cell>
          <cell r="B2831" t="str">
            <v>CABO DE COBRE FLEXÍVEL ISOLADO, 2,5 MM², ANTI-CHAMA 0,6/1,0 KV, PARA CIRCUITOS TERMINAIS - FORNECIMENTO E INSTALAÇÃO. AF_12/2015</v>
          </cell>
          <cell r="D2831">
            <v>91927</v>
          </cell>
          <cell r="E2831">
            <v>5.37</v>
          </cell>
        </row>
        <row r="2832">
          <cell r="A2832">
            <v>91928</v>
          </cell>
          <cell r="B2832" t="str">
            <v>CABO DE COBRE FLEXÍVEL ISOLADO, 4 MM², ANTI-CHAMA 450/750 V, PARA CIRCUITOS TERMINAIS - FORNECIMENTO E INSTALAÇÃO. AF_12/2015</v>
          </cell>
          <cell r="D2832">
            <v>91928</v>
          </cell>
          <cell r="E2832">
            <v>6.59</v>
          </cell>
        </row>
        <row r="2833">
          <cell r="A2833">
            <v>91929</v>
          </cell>
          <cell r="B2833" t="str">
            <v>CABO DE COBRE FLEXÍVEL ISOLADO, 4 MM², ANTI-CHAMA 0,6/1,0 KV, PARA CIRCUITOS TERMINAIS - FORNECIMENTO E INSTALAÇÃO. AF_12/2015</v>
          </cell>
          <cell r="D2833">
            <v>91929</v>
          </cell>
          <cell r="E2833">
            <v>7.56</v>
          </cell>
        </row>
        <row r="2834">
          <cell r="A2834">
            <v>91930</v>
          </cell>
          <cell r="B2834" t="str">
            <v>CABO DE COBRE FLEXÍVEL ISOLADO, 6 MM², ANTI-CHAMA 450/750 V, PARA CIRCUITOS TERMINAIS - FORNECIMENTO E INSTALAÇÃO. AF_12/2015</v>
          </cell>
          <cell r="D2834">
            <v>91930</v>
          </cell>
          <cell r="E2834">
            <v>9.08</v>
          </cell>
        </row>
        <row r="2835">
          <cell r="A2835">
            <v>91931</v>
          </cell>
          <cell r="B2835" t="str">
            <v>CABO DE COBRE FLEXÍVEL ISOLADO, 6 MM², ANTI-CHAMA 0,6/1,0 KV, PARA CIRCUITOS TERMINAIS - FORNECIMENTO E INSTALAÇÃO. AF_12/2015</v>
          </cell>
          <cell r="D2835">
            <v>91931</v>
          </cell>
          <cell r="E2835">
            <v>10.23</v>
          </cell>
        </row>
        <row r="2836">
          <cell r="A2836">
            <v>91932</v>
          </cell>
          <cell r="B2836" t="str">
            <v>CABO DE COBRE FLEXÍVEL ISOLADO, 10 MM², ANTI-CHAMA 450/750 V, PARA CIRCUITOS TERMINAIS - FORNECIMENTO E INSTALAÇÃO. AF_12/2015</v>
          </cell>
          <cell r="D2836">
            <v>91932</v>
          </cell>
          <cell r="E2836">
            <v>15.05</v>
          </cell>
        </row>
        <row r="2837">
          <cell r="A2837">
            <v>91933</v>
          </cell>
          <cell r="B2837" t="str">
            <v>CABO DE COBRE FLEXÍVEL ISOLADO, 10 MM², ANTI-CHAMA 0,6/1,0 KV, PARA CIRCUITOS TERMINAIS - FORNECIMENTO E INSTALAÇÃO. AF_12/2015</v>
          </cell>
          <cell r="D2837">
            <v>91933</v>
          </cell>
          <cell r="E2837">
            <v>16.14</v>
          </cell>
        </row>
        <row r="2838">
          <cell r="A2838">
            <v>91934</v>
          </cell>
          <cell r="B2838" t="str">
            <v>CABO DE COBRE FLEXÍVEL ISOLADO, 16 MM², ANTI-CHAMA 450/750 V, PARA CIRCUITOS TERMINAIS - FORNECIMENTO E INSTALAÇÃO. AF_12/2015</v>
          </cell>
          <cell r="D2838">
            <v>91934</v>
          </cell>
          <cell r="E2838">
            <v>23.06</v>
          </cell>
        </row>
        <row r="2839">
          <cell r="A2839">
            <v>91935</v>
          </cell>
          <cell r="B2839" t="str">
            <v>CABO DE COBRE FLEXÍVEL ISOLADO, 16 MM², ANTI-CHAMA 0,6/1,0 KV, PARA CIRCUITOS TERMINAIS - FORNECIMENTO E INSTALAÇÃO. AF_12/2015</v>
          </cell>
          <cell r="D2839">
            <v>91935</v>
          </cell>
          <cell r="E2839">
            <v>24.65</v>
          </cell>
        </row>
        <row r="2840">
          <cell r="A2840">
            <v>92979</v>
          </cell>
          <cell r="B2840" t="str">
            <v>CABO DE COBRE FLEXÍVEL ISOLADO, 10 MM², ANTI-CHAMA 450/750 V, PARA DISTRIBUIÇÃO - FORNECIMENTO E INSTALAÇÃO. AF_12/2015</v>
          </cell>
          <cell r="D2840">
            <v>92979</v>
          </cell>
          <cell r="E2840">
            <v>10.81</v>
          </cell>
        </row>
        <row r="2841">
          <cell r="A2841">
            <v>92980</v>
          </cell>
          <cell r="B2841" t="str">
            <v>CABO DE COBRE FLEXÍVEL ISOLADO, 10 MM², ANTI-CHAMA 0,6/1,0 KV, PARA DISTRIBUIÇÃO - FORNECIMENTO E INSTALAÇÃO. AF_12/2015</v>
          </cell>
          <cell r="D2841">
            <v>92980</v>
          </cell>
          <cell r="E2841">
            <v>11.75</v>
          </cell>
        </row>
        <row r="2842">
          <cell r="A2842">
            <v>92981</v>
          </cell>
          <cell r="B2842" t="str">
            <v>CABO DE COBRE FLEXÍVEL ISOLADO, 16 MM², ANTI-CHAMA 450/750 V, PARA DISTRIBUIÇÃO - FORNECIMENTO E INSTALAÇÃO. AF_12/2015</v>
          </cell>
          <cell r="D2842">
            <v>92981</v>
          </cell>
          <cell r="E2842">
            <v>16.62</v>
          </cell>
        </row>
        <row r="2843">
          <cell r="A2843">
            <v>92982</v>
          </cell>
          <cell r="B2843" t="str">
            <v>CABO DE COBRE FLEXÍVEL ISOLADO, 16 MM², ANTI-CHAMA 0,6/1,0 KV, PARA DISTRIBUIÇÃO - FORNECIMENTO E INSTALAÇÃO. AF_12/2015</v>
          </cell>
          <cell r="D2843">
            <v>92982</v>
          </cell>
          <cell r="E2843">
            <v>17.989999999999998</v>
          </cell>
        </row>
        <row r="2844">
          <cell r="A2844">
            <v>92984</v>
          </cell>
          <cell r="B2844" t="str">
            <v>CABO DE COBRE FLEXÍVEL ISOLADO, 25 MM², ANTI-CHAMA 0,6/1,0 KV, PARA REDE ENTERRADA DE DISTRIBUIÇÃO DE ENERGIA ELÉTRICA - FORNECIMENTO E INSTALAÇÃO. AF_12/2021</v>
          </cell>
          <cell r="D2844">
            <v>92984</v>
          </cell>
          <cell r="E2844">
            <v>28.63</v>
          </cell>
        </row>
        <row r="2845">
          <cell r="A2845">
            <v>92986</v>
          </cell>
          <cell r="B2845" t="str">
            <v>CABO DE COBRE FLEXÍVEL ISOLADO, 35 MM², ANTI-CHAMA 0,6/1,0 KV, PARA REDE ENTERRADA DE DISTRIBUIÇÃO DE ENERGIA ELÉTRICA - FORNECIMENTO E INSTALAÇÃO. AF_12/2021</v>
          </cell>
          <cell r="D2845">
            <v>92986</v>
          </cell>
          <cell r="E2845">
            <v>38.94</v>
          </cell>
        </row>
        <row r="2846">
          <cell r="A2846">
            <v>92988</v>
          </cell>
          <cell r="B2846" t="str">
            <v>CABO DE COBRE FLEXÍVEL ISOLADO, 50 MM², ANTI-CHAMA 0,6/1,0 KV, PARA REDE ENTERRADA DE DISTRIBUIÇÃO DE ENERGIA ELÉTRICA - FORNECIMENTO E INSTALAÇÃO. AF_12/2021</v>
          </cell>
          <cell r="D2846">
            <v>92988</v>
          </cell>
          <cell r="E2846">
            <v>54.87</v>
          </cell>
        </row>
        <row r="2847">
          <cell r="A2847">
            <v>92990</v>
          </cell>
          <cell r="B2847" t="str">
            <v>CABO DE COBRE FLEXÍVEL ISOLADO, 70 MM², ANTI-CHAMA 0,6/1,0 KV, PARA REDE ENTERRADA DE DISTRIBUIÇÃO DE ENERGIA ELÉTRICA - FORNECIMENTO E INSTALAÇÃO. AF_12/2021</v>
          </cell>
          <cell r="D2847">
            <v>92990</v>
          </cell>
          <cell r="E2847">
            <v>75.459999999999994</v>
          </cell>
        </row>
        <row r="2848">
          <cell r="A2848">
            <v>92992</v>
          </cell>
          <cell r="B2848" t="str">
            <v>CABO DE COBRE FLEXÍVEL ISOLADO, 95 MM², ANTI-CHAMA 0,6/1,0 KV, PARA REDE ENTERRADA DE DISTRIBUIÇÃO DE ENERGIA ELÉTRICA - FORNECIMENTO E INSTALAÇÃO. AF_12/2021</v>
          </cell>
          <cell r="D2848">
            <v>92992</v>
          </cell>
          <cell r="E2848">
            <v>99.83</v>
          </cell>
        </row>
        <row r="2849">
          <cell r="A2849">
            <v>92994</v>
          </cell>
          <cell r="B2849" t="str">
            <v>CABO DE COBRE FLEXÍVEL ISOLADO, 120 MM², ANTI-CHAMA 0,6/1,0 KV, PARA REDE ENTERRADA DE DISTRIBUIÇÃO DE ENERGIA ELÉTRICA - FORNECIMENTO E INSTALAÇÃO. AF_12/2021</v>
          </cell>
          <cell r="D2849">
            <v>92994</v>
          </cell>
          <cell r="E2849">
            <v>129.38</v>
          </cell>
        </row>
        <row r="2850">
          <cell r="A2850">
            <v>92996</v>
          </cell>
          <cell r="B2850" t="str">
            <v>CABO DE COBRE FLEXÍVEL ISOLADO, 150 MM², ANTI-CHAMA 0,6/1,0 KV, PARA REDE ENTERRADA DE DISTRIBUIÇÃO DE ENERGIA ELÉTRICA - FORNECIMENTO E INSTALAÇÃO. AF_12/2021</v>
          </cell>
          <cell r="D2850">
            <v>92996</v>
          </cell>
          <cell r="E2850">
            <v>160</v>
          </cell>
        </row>
        <row r="2851">
          <cell r="A2851">
            <v>92998</v>
          </cell>
          <cell r="B2851" t="str">
            <v>CABO DE COBRE FLEXÍVEL ISOLADO, 185 MM², ANTI-CHAMA 0,6/1,0 KV, PARA REDE ENTERRADA DE DISTRIBUIÇÃO DE ENERGIA ELÉTRICA - FORNECIMENTO E INSTALAÇÃO. AF_12/2021</v>
          </cell>
          <cell r="D2851">
            <v>92998</v>
          </cell>
          <cell r="E2851">
            <v>195.83</v>
          </cell>
        </row>
        <row r="2852">
          <cell r="A2852">
            <v>93000</v>
          </cell>
          <cell r="B2852" t="str">
            <v>CABO DE COBRE FLEXÍVEL ISOLADO, 240 MM², ANTI-CHAMA 0,6/1,0 KV, PARA REDE ENTERRADA DE DISTRIBUIÇÃO DE ENERGIA ELÉTRICA - FORNECIMENTO E INSTALAÇÃO. AF_12/2021</v>
          </cell>
          <cell r="D2852">
            <v>93000</v>
          </cell>
          <cell r="E2852">
            <v>257.27999999999997</v>
          </cell>
        </row>
        <row r="2853">
          <cell r="A2853">
            <v>93002</v>
          </cell>
          <cell r="B2853" t="str">
            <v>CABO DE COBRE FLEXÍVEL ISOLADO, 300 MM², ANTI-CHAMA 0,6/1,0 KV, PARA REDE ENTERRADA DE DISTRIBUIÇÃO DE ENERGIA ELÉTRICA - FORNECIMENTO E INSTALAÇÃO. AF_12/2021</v>
          </cell>
          <cell r="D2853">
            <v>93002</v>
          </cell>
          <cell r="E2853">
            <v>321.58999999999997</v>
          </cell>
        </row>
        <row r="2854">
          <cell r="A2854">
            <v>101884</v>
          </cell>
          <cell r="B2854" t="str">
            <v>CABO DE COBRE ISOLADO, 10 MM², ANTI-CHAMA 450/750 V, INSTALADO EM ELETROCALHA OU PERFILADO - FORNECIMENTO E INSTALAÇÃO. AF_10/2020</v>
          </cell>
          <cell r="D2854">
            <v>101884</v>
          </cell>
          <cell r="E2854">
            <v>10.61</v>
          </cell>
        </row>
        <row r="2855">
          <cell r="A2855">
            <v>101885</v>
          </cell>
          <cell r="B2855" t="str">
            <v>CABO DE COBRE ISOLADO, 10 MM², ANTI-CHAMA 0,6/1 KV, INSTALADO EM ELETROCALHA OU PERFILADO - FORNECIMENTO E INSTALAÇÃO. AF_10/2020</v>
          </cell>
          <cell r="D2855">
            <v>101885</v>
          </cell>
          <cell r="E2855">
            <v>11.55</v>
          </cell>
        </row>
        <row r="2856">
          <cell r="A2856">
            <v>101886</v>
          </cell>
          <cell r="B2856" t="str">
            <v>CABO DE COBRE ISOLADO, 16 MM², ANTI-CHAMA 450/750 V, INSTALADO EM ELETROCALHA OU PERFILADO - FORNECIMENTO E INSTALAÇÃO. AF_10/2020</v>
          </cell>
          <cell r="D2856">
            <v>101886</v>
          </cell>
          <cell r="E2856">
            <v>16.399999999999999</v>
          </cell>
        </row>
        <row r="2857">
          <cell r="A2857">
            <v>101887</v>
          </cell>
          <cell r="B2857" t="str">
            <v>CABO DE COBRE ISOLADO, 16 MM², ANTI-CHAMA 0,6/1 KV, INSTALADO EM ELETROCALHA OU PERFILADO - FORNECIMENTO E INSTALAÇÃO. AF_10/2020</v>
          </cell>
          <cell r="D2857">
            <v>101887</v>
          </cell>
          <cell r="E2857">
            <v>17.77</v>
          </cell>
        </row>
        <row r="2858">
          <cell r="A2858">
            <v>101888</v>
          </cell>
          <cell r="B2858" t="str">
            <v>CABO DE COBRE ISOLADO, 25 MM², ANTI-CHAMA 450/750 V, INSTALADO EM ELETROCALHA OU PERFILADO - FORNECIMENTO E INSTALAÇÃO. AF_10/2020</v>
          </cell>
          <cell r="D2858">
            <v>101888</v>
          </cell>
          <cell r="E2858">
            <v>26.32</v>
          </cell>
        </row>
        <row r="2859">
          <cell r="A2859">
            <v>101889</v>
          </cell>
          <cell r="B2859" t="str">
            <v>CABO DE COBRE ISOLADO, 25 MM², ANTI-CHAMA 0,6/1 KV, INSTALADO EM ELETROCALHA OU PERFILADO - FORNECIMENTO E INSTALAÇÃO. AF_10/2020</v>
          </cell>
          <cell r="D2859">
            <v>101889</v>
          </cell>
          <cell r="E2859">
            <v>27.1</v>
          </cell>
        </row>
        <row r="2860">
          <cell r="A2860">
            <v>91936</v>
          </cell>
          <cell r="B2860" t="str">
            <v>CAIXA OCTOGONAL 4" X 4", PVC, INSTALADA EM LAJE - FORNECIMENTO E INSTALAÇÃO. AF_12/2015</v>
          </cell>
          <cell r="D2860">
            <v>91936</v>
          </cell>
          <cell r="E2860">
            <v>11.18</v>
          </cell>
        </row>
        <row r="2861">
          <cell r="A2861">
            <v>91937</v>
          </cell>
          <cell r="B2861" t="str">
            <v>CAIXA OCTOGONAL 3" X 3", PVC, INSTALADA EM LAJE - FORNECIMENTO E INSTALAÇÃO. AF_12/2015</v>
          </cell>
          <cell r="D2861">
            <v>91937</v>
          </cell>
          <cell r="E2861">
            <v>9.41</v>
          </cell>
        </row>
        <row r="2862">
          <cell r="A2862">
            <v>91939</v>
          </cell>
          <cell r="B2862" t="str">
            <v>CAIXA RETANGULAR 4" X 2" ALTA (2,00 M DO PISO), PVC, INSTALADA EM PAREDE - FORNECIMENTO E INSTALAÇÃO. AF_12/2015</v>
          </cell>
          <cell r="D2862">
            <v>91939</v>
          </cell>
          <cell r="E2862">
            <v>22.43</v>
          </cell>
        </row>
        <row r="2863">
          <cell r="A2863">
            <v>91940</v>
          </cell>
          <cell r="B2863" t="str">
            <v>CAIXA RETANGULAR 4" X 2" MÉDIA (1,30 M DO PISO), PVC, INSTALADA EM PAREDE - FORNECIMENTO E INSTALAÇÃO. AF_12/2015</v>
          </cell>
          <cell r="D2863">
            <v>91940</v>
          </cell>
          <cell r="E2863">
            <v>12.11</v>
          </cell>
        </row>
        <row r="2864">
          <cell r="A2864">
            <v>91941</v>
          </cell>
          <cell r="B2864" t="str">
            <v>CAIXA RETANGULAR 4" X 2" BAIXA (0,30 M DO PISO), PVC, INSTALADA EM PAREDE - FORNECIMENTO E INSTALAÇÃO. AF_12/2015</v>
          </cell>
          <cell r="D2864">
            <v>91941</v>
          </cell>
          <cell r="E2864">
            <v>8.24</v>
          </cell>
        </row>
        <row r="2865">
          <cell r="A2865">
            <v>91942</v>
          </cell>
          <cell r="B2865" t="str">
            <v>CAIXA RETANGULAR 4" X 4" ALTA (2,00 M DO PISO), PVC, INSTALADA EM PAREDE - FORNECIMENTO E INSTALAÇÃO. AF_12/2015</v>
          </cell>
          <cell r="D2865">
            <v>91942</v>
          </cell>
          <cell r="E2865">
            <v>27.73</v>
          </cell>
        </row>
        <row r="2866">
          <cell r="A2866">
            <v>91943</v>
          </cell>
          <cell r="B2866" t="str">
            <v>CAIXA RETANGULAR 4" X 4" MÉDIA (1,30 M DO PISO), PVC, INSTALADA EM PAREDE - FORNECIMENTO E INSTALAÇÃO. AF_12/2015</v>
          </cell>
          <cell r="D2866">
            <v>91943</v>
          </cell>
          <cell r="E2866">
            <v>15.86</v>
          </cell>
        </row>
        <row r="2867">
          <cell r="A2867">
            <v>91944</v>
          </cell>
          <cell r="B2867" t="str">
            <v>CAIXA RETANGULAR 4" X 4" BAIXA (0,30 M DO PISO), PVC, INSTALADA EM PAREDE - FORNECIMENTO E INSTALAÇÃO. AF_12/2015</v>
          </cell>
          <cell r="D2867">
            <v>91944</v>
          </cell>
          <cell r="E2867">
            <v>11.42</v>
          </cell>
        </row>
        <row r="2868">
          <cell r="A2868">
            <v>92865</v>
          </cell>
          <cell r="B2868" t="str">
            <v>CAIXA OCTOGONAL 4" X 4", METÁLICA, INSTALADA EM LAJE - FORNECIMENTO E INSTALAÇÃO. AF_12/2015</v>
          </cell>
          <cell r="D2868">
            <v>92865</v>
          </cell>
          <cell r="E2868">
            <v>10.210000000000001</v>
          </cell>
        </row>
        <row r="2869">
          <cell r="A2869">
            <v>92866</v>
          </cell>
          <cell r="B2869" t="str">
            <v>CAIXA SEXTAVADA 3" X 3", METÁLICA, INSTALADA EM LAJE - FORNECIMENTO E INSTALAÇÃO. AF_12/2015</v>
          </cell>
          <cell r="D2869">
            <v>92866</v>
          </cell>
          <cell r="E2869">
            <v>7.61</v>
          </cell>
        </row>
        <row r="2870">
          <cell r="A2870">
            <v>92867</v>
          </cell>
          <cell r="B2870" t="str">
            <v>CAIXA RETANGULAR 4" X 2" ALTA (2,00 M DO PISO), METÁLICA, INSTALADA EM PAREDE - FORNECIMENTO E INSTALAÇÃO. AF_12/2015</v>
          </cell>
          <cell r="D2870">
            <v>92867</v>
          </cell>
          <cell r="E2870">
            <v>22.46</v>
          </cell>
        </row>
        <row r="2871">
          <cell r="A2871">
            <v>92868</v>
          </cell>
          <cell r="B2871" t="str">
            <v>CAIXA RETANGULAR 4" X 2" MÉDIA (1,30 M DO PISO), METÁLICA, INSTALADA EM PAREDE - FORNECIMENTO E INSTALAÇÃO. AF_12/2015</v>
          </cell>
          <cell r="D2871">
            <v>92868</v>
          </cell>
          <cell r="E2871">
            <v>12.14</v>
          </cell>
        </row>
        <row r="2872">
          <cell r="A2872">
            <v>92869</v>
          </cell>
          <cell r="B2872" t="str">
            <v>CAIXA RETANGULAR 4" X 2" BAIXA (0,30 M DO PISO), METÁLICA, INSTALADA EM PAREDE - FORNECIMENTO E INSTALAÇÃO. AF_12/2015</v>
          </cell>
          <cell r="D2872">
            <v>92869</v>
          </cell>
          <cell r="E2872">
            <v>8.27</v>
          </cell>
        </row>
        <row r="2873">
          <cell r="A2873">
            <v>92870</v>
          </cell>
          <cell r="B2873" t="str">
            <v>CAIXA RETANGULAR 4" X 4" ALTA (2,00 M DO PISO), METÁLICA, INSTALADA EM PAREDE - FORNECIMENTO E INSTALAÇÃO. AF_12/2015</v>
          </cell>
          <cell r="D2873">
            <v>92870</v>
          </cell>
          <cell r="E2873">
            <v>28.09</v>
          </cell>
        </row>
        <row r="2874">
          <cell r="A2874">
            <v>92871</v>
          </cell>
          <cell r="B2874" t="str">
            <v>CAIXA RETANGULAR 4" X 4" MÉDIA (1,30 M DO PISO), METÁLICA, INSTALADA EM PAREDE - FORNECIMENTO E INSTALAÇÃO. AF_12/2015</v>
          </cell>
          <cell r="D2874">
            <v>92871</v>
          </cell>
          <cell r="E2874">
            <v>16.22</v>
          </cell>
        </row>
        <row r="2875">
          <cell r="A2875">
            <v>92872</v>
          </cell>
          <cell r="B2875" t="str">
            <v>CAIXA RETANGULAR 4" X 4" BAIXA (0,30 M DO PISO), METÁLICA, INSTALADA EM PAREDE - FORNECIMENTO E INSTALAÇÃO. AF_12/2015</v>
          </cell>
          <cell r="D2875">
            <v>92872</v>
          </cell>
          <cell r="E2875">
            <v>11.78</v>
          </cell>
        </row>
        <row r="2876">
          <cell r="A2876">
            <v>95777</v>
          </cell>
          <cell r="B2876" t="str">
            <v>CONDULETE DE ALUMÍNIO, TIPO B, PARA ELETRODUTO DE AÇO GALVANIZADO DN 20 MM (3/4''), APARENTE - FORNECIMENTO E INSTALAÇÃO. AF_11/2016_P</v>
          </cell>
          <cell r="D2876">
            <v>95777</v>
          </cell>
          <cell r="E2876">
            <v>23.91</v>
          </cell>
        </row>
        <row r="2877">
          <cell r="A2877">
            <v>95778</v>
          </cell>
          <cell r="B2877" t="str">
            <v>CONDULETE DE ALUMÍNIO, TIPO C, PARA ELETRODUTO DE AÇO GALVANIZADO DN 20 MM (3/4''), APARENTE - FORNECIMENTO E INSTALAÇÃO. AF_11/2016_P</v>
          </cell>
          <cell r="D2877">
            <v>95778</v>
          </cell>
          <cell r="E2877">
            <v>24.54</v>
          </cell>
        </row>
        <row r="2878">
          <cell r="A2878">
            <v>95779</v>
          </cell>
          <cell r="B2878" t="str">
            <v>CONDULETE DE ALUMÍNIO, TIPO E, PARA ELETRODUTO DE AÇO GALVANIZADO DN 20 MM (3/4''), APARENTE - FORNECIMENTO E INSTALAÇÃO. AF_11/2016_P</v>
          </cell>
          <cell r="D2878">
            <v>95779</v>
          </cell>
          <cell r="E2878">
            <v>22.43</v>
          </cell>
        </row>
        <row r="2879">
          <cell r="A2879">
            <v>95780</v>
          </cell>
          <cell r="B2879" t="str">
            <v>CONDULETE DE ALUMÍNIO, TIPO B, PARA ELETRODUTO DE AÇO GALVANIZADO DN 25 MM (1''), APARENTE - FORNECIMENTO E INSTALAÇÃO. AF_11/2016_P</v>
          </cell>
          <cell r="D2879">
            <v>95780</v>
          </cell>
          <cell r="E2879">
            <v>27.37</v>
          </cell>
        </row>
        <row r="2880">
          <cell r="A2880">
            <v>95781</v>
          </cell>
          <cell r="B2880" t="str">
            <v>CONDULETE DE ALUMÍNIO, TIPO C, PARA ELETRODUTO DE AÇO GALVANIZADO DN 25 MM (1''), APARENTE - FORNECIMENTO E INSTALAÇÃO. AF_11/2016_P</v>
          </cell>
          <cell r="D2880">
            <v>95781</v>
          </cell>
          <cell r="E2880">
            <v>27.84</v>
          </cell>
        </row>
        <row r="2881">
          <cell r="A2881">
            <v>95782</v>
          </cell>
          <cell r="B2881" t="str">
            <v>CONDULETE DE ALUMÍNIO, TIPO E, ELETRODUTO DE AÇO GALVANIZADO DN 25 MM (1''), APARENTE - FORNECIMENTO E INSTALAÇÃO. AF_11/2016_P</v>
          </cell>
          <cell r="D2881">
            <v>95782</v>
          </cell>
          <cell r="E2881">
            <v>29.07</v>
          </cell>
        </row>
        <row r="2882">
          <cell r="A2882">
            <v>95785</v>
          </cell>
          <cell r="B2882" t="str">
            <v>CONDULETE DE ALUMÍNIO, TIPO E, PARA ELETRODUTO DE AÇO GALVANIZADO DN 32 MM (1 1/4''), APARENTE - FORNECIMENTO E INSTALAÇÃO. AF_11/2016_P</v>
          </cell>
          <cell r="D2882">
            <v>95785</v>
          </cell>
          <cell r="E2882">
            <v>33.22</v>
          </cell>
        </row>
        <row r="2883">
          <cell r="A2883">
            <v>95787</v>
          </cell>
          <cell r="B2883" t="str">
            <v>CONDULETE DE ALUMÍNIO, TIPO LR, PARA ELETRODUTO DE AÇO GALVANIZADO DN 20 MM (3/4''), APARENTE - FORNECIMENTO E INSTALAÇÃO. AF_11/2016_P</v>
          </cell>
          <cell r="D2883">
            <v>95787</v>
          </cell>
          <cell r="E2883">
            <v>23.99</v>
          </cell>
        </row>
        <row r="2884">
          <cell r="A2884">
            <v>95789</v>
          </cell>
          <cell r="B2884" t="str">
            <v>CONDULETE DE ALUMÍNIO, TIPO LR, PARA ELETRODUTO DE AÇO GALVANIZADO DN 25 MM (1''), APARENTE - FORNECIMENTO E INSTALAÇÃO. AF_11/2016_P</v>
          </cell>
          <cell r="D2884">
            <v>95789</v>
          </cell>
          <cell r="E2884">
            <v>30.11</v>
          </cell>
        </row>
        <row r="2885">
          <cell r="A2885">
            <v>95791</v>
          </cell>
          <cell r="B2885" t="str">
            <v>CONDULETE DE ALUMÍNIO, TIPO LR, PARA ELETRODUTO DE AÇO GALVANIZADO DN 32 MM (1 1/4''), APARENTE - FORNECIMENTO E INSTALAÇÃO. AF_11/2016_P</v>
          </cell>
          <cell r="D2885">
            <v>95791</v>
          </cell>
          <cell r="E2885">
            <v>39.24</v>
          </cell>
        </row>
        <row r="2886">
          <cell r="A2886">
            <v>95795</v>
          </cell>
          <cell r="B2886" t="str">
            <v>CONDULETE DE ALUMÍNIO, TIPO T, PARA ELETRODUTO DE AÇO GALVANIZADO DN 20 MM (3/4''), APARENTE - FORNECIMENTO E INSTALAÇÃO. AF_11/2016_P</v>
          </cell>
          <cell r="D2886">
            <v>95795</v>
          </cell>
          <cell r="E2886">
            <v>27.69</v>
          </cell>
        </row>
        <row r="2887">
          <cell r="A2887">
            <v>95796</v>
          </cell>
          <cell r="B2887" t="str">
            <v>CONDULETE DE ALUMÍNIO, TIPO T, PARA ELETRODUTO DE AÇO GALVANIZADO DN 25 MM (1''), APARENTE - FORNECIMENTO E INSTALAÇÃO. AF_11/2016_P</v>
          </cell>
          <cell r="D2887">
            <v>95796</v>
          </cell>
          <cell r="E2887">
            <v>35.43</v>
          </cell>
        </row>
        <row r="2888">
          <cell r="A2888">
            <v>95797</v>
          </cell>
          <cell r="B2888" t="str">
            <v>CONDULETE DE ALUMÍNIO, TIPO T, PARA ELETRODUTO DE AÇO GALVANIZADO DN 32 MM (1 1/4''), APARENTE - FORNECIMENTO E INSTALAÇÃO. AF_11/2016_P</v>
          </cell>
          <cell r="D2888">
            <v>95797</v>
          </cell>
          <cell r="E2888">
            <v>45.5</v>
          </cell>
        </row>
        <row r="2889">
          <cell r="A2889">
            <v>95801</v>
          </cell>
          <cell r="B2889" t="str">
            <v>CONDULETE DE ALUMÍNIO, TIPO X, PARA ELETRODUTO DE AÇO GALVANIZADO DN 20 MM (3/4''), APARENTE - FORNECIMENTO E INSTALAÇÃO. AF_11/2016_P</v>
          </cell>
          <cell r="D2889">
            <v>95801</v>
          </cell>
          <cell r="E2889">
            <v>33.4</v>
          </cell>
        </row>
        <row r="2890">
          <cell r="A2890">
            <v>95802</v>
          </cell>
          <cell r="B2890" t="str">
            <v>CONDULETE DE ALUMÍNIO, TIPO X, PARA ELETRODUTO DE AÇO GALVANIZADO DN 25 MM (1''), APARENTE - FORNECIMENTO E INSTALAÇÃO. AF_11/2016_P</v>
          </cell>
          <cell r="D2890">
            <v>95802</v>
          </cell>
          <cell r="E2890">
            <v>37.36</v>
          </cell>
        </row>
        <row r="2891">
          <cell r="A2891">
            <v>95803</v>
          </cell>
          <cell r="B2891" t="str">
            <v>CONDULETE DE ALUMÍNIO, TIPO X, PARA ELETRODUTO DE AÇO GALVANIZADO DN 32 MM (1 1/4''), APARENTE - FORNECIMENTO E INSTALAÇÃO. AF_11/2016_P</v>
          </cell>
          <cell r="D2891">
            <v>95803</v>
          </cell>
          <cell r="E2891">
            <v>50.19</v>
          </cell>
        </row>
        <row r="2892">
          <cell r="A2892">
            <v>95804</v>
          </cell>
          <cell r="B2892" t="str">
            <v>CONDULETE DE PVC, TIPO B, PARA ELETRODUTO DE PVC SOLDÁVEL DN 20 MM (1/2''), APARENTE - FORNECIMENTO E INSTALAÇÃO. AF_11/2016</v>
          </cell>
          <cell r="D2892">
            <v>95804</v>
          </cell>
          <cell r="E2892">
            <v>20.54</v>
          </cell>
        </row>
        <row r="2893">
          <cell r="A2893">
            <v>95805</v>
          </cell>
          <cell r="B2893" t="str">
            <v>CONDULETE DE PVC, TIPO B, PARA ELETRODUTO DE PVC SOLDÁVEL DN 25 MM (3/4''), APARENTE - FORNECIMENTO E INSTALAÇÃO. AF_11/2016</v>
          </cell>
          <cell r="D2893">
            <v>95805</v>
          </cell>
          <cell r="E2893">
            <v>20.72</v>
          </cell>
        </row>
        <row r="2894">
          <cell r="A2894">
            <v>95806</v>
          </cell>
          <cell r="B2894" t="str">
            <v>CONDULETE DE PVC, TIPO B, PARA ELETRODUTO DE PVC SOLDÁVEL DN 32 MM (1''), APARENTE - FORNECIMENTO E INSTALAÇÃO. AF_11/2016</v>
          </cell>
          <cell r="D2894">
            <v>95806</v>
          </cell>
          <cell r="E2894">
            <v>21.4</v>
          </cell>
        </row>
        <row r="2895">
          <cell r="A2895">
            <v>95807</v>
          </cell>
          <cell r="B2895" t="str">
            <v>CONDULETE DE PVC, TIPO LL, PARA ELETRODUTO DE PVC SOLDÁVEL DN 20 MM (1/2''), APARENTE - FORNECIMENTO E INSTALAÇÃO. AF_11/2016</v>
          </cell>
          <cell r="D2895">
            <v>95807</v>
          </cell>
          <cell r="E2895">
            <v>23.54</v>
          </cell>
        </row>
        <row r="2896">
          <cell r="A2896">
            <v>95808</v>
          </cell>
          <cell r="B2896" t="str">
            <v>CONDULETE DE PVC, TIPO LL, PARA ELETRODUTO DE PVC SOLDÁVEL DN 25 MM (3/4''), APARENTE - FORNECIMENTO E INSTALAÇÃO. AF_11/2016</v>
          </cell>
          <cell r="D2896">
            <v>95808</v>
          </cell>
          <cell r="E2896">
            <v>24.08</v>
          </cell>
        </row>
        <row r="2897">
          <cell r="A2897">
            <v>95809</v>
          </cell>
          <cell r="B2897" t="str">
            <v>CONDULETE DE PVC, TIPO LL, PARA ELETRODUTO DE PVC SOLDÁVEL DN 32 MM (1''), APARENTE - FORNECIMENTO E INSTALAÇÃO. AF_11/2016</v>
          </cell>
          <cell r="D2897">
            <v>95809</v>
          </cell>
          <cell r="E2897">
            <v>26.52</v>
          </cell>
        </row>
        <row r="2898">
          <cell r="A2898">
            <v>95810</v>
          </cell>
          <cell r="B2898" t="str">
            <v>CONDULETE DE PVC, TIPO LB, PARA ELETRODUTO DE PVC SOLDÁVEL DN 20 MM (1/2''), APARENTE - FORNECIMENTO E INSTALAÇÃO. AF_11/2016</v>
          </cell>
          <cell r="D2898">
            <v>95810</v>
          </cell>
          <cell r="E2898">
            <v>13.38</v>
          </cell>
        </row>
        <row r="2899">
          <cell r="A2899">
            <v>95811</v>
          </cell>
          <cell r="B2899" t="str">
            <v>CONDULETE DE PVC, TIPO LB, PARA ELETRODUTO DE PVC SOLDÁVEL DN 25 MM (3/4''), APARENTE - FORNECIMENTO E INSTALAÇÃO. AF_11/2016</v>
          </cell>
          <cell r="D2899">
            <v>95811</v>
          </cell>
          <cell r="E2899">
            <v>13.93</v>
          </cell>
        </row>
        <row r="2900">
          <cell r="A2900">
            <v>95812</v>
          </cell>
          <cell r="B2900" t="str">
            <v>CONDULETE DE PVC, TIPO LB, PARA ELETRODUTO DE PVC SOLDÁVEL DN 32 MM (1''), APARENTE - FORNECIMENTO E INSTALAÇÃO. AF_11/2016</v>
          </cell>
          <cell r="D2900">
            <v>95812</v>
          </cell>
          <cell r="E2900">
            <v>16.37</v>
          </cell>
        </row>
        <row r="2901">
          <cell r="A2901">
            <v>95813</v>
          </cell>
          <cell r="B2901" t="str">
            <v>CONDULETE DE PVC, TIPO TB, PARA ELETRODUTO DE PVC SOLDÁVEL DN 20 MM (1/2''), APARENTE - FORNECIMENTO E INSTALAÇÃO. AF_11/2016</v>
          </cell>
          <cell r="D2901">
            <v>95813</v>
          </cell>
          <cell r="E2901">
            <v>15.99</v>
          </cell>
        </row>
        <row r="2902">
          <cell r="A2902">
            <v>95814</v>
          </cell>
          <cell r="B2902" t="str">
            <v>CONDULETE DE PVC, TIPO TB, PARA ELETRODUTO DE PVC SOLDÁVEL DN 25 MM (3/4''), APARENTE - FORNECIMENTO E INSTALAÇÃO. AF_11/2016</v>
          </cell>
          <cell r="D2902">
            <v>95814</v>
          </cell>
          <cell r="E2902">
            <v>16.8</v>
          </cell>
        </row>
        <row r="2903">
          <cell r="A2903">
            <v>95815</v>
          </cell>
          <cell r="B2903" t="str">
            <v>CONDULETE DE PVC, TIPO TB, PARA ELETRODUTO DE PVC SOLDÁVEL DN 32 MM (1''), APARENTE - FORNECIMENTO E INSTALAÇÃO. AF_11/2016</v>
          </cell>
          <cell r="D2903">
            <v>95815</v>
          </cell>
          <cell r="E2903">
            <v>21.55</v>
          </cell>
        </row>
        <row r="2904">
          <cell r="A2904">
            <v>95816</v>
          </cell>
          <cell r="B2904" t="str">
            <v>CONDULETE DE PVC, TIPO X, PARA ELETRODUTO DE PVC SOLDÁVEL DN 20 MM (1/2''), APARENTE - FORNECIMENTO E INSTALAÇÃO. AF_11/2016</v>
          </cell>
          <cell r="D2904">
            <v>95816</v>
          </cell>
          <cell r="E2904">
            <v>28.98</v>
          </cell>
        </row>
        <row r="2905">
          <cell r="A2905">
            <v>95817</v>
          </cell>
          <cell r="B2905" t="str">
            <v>CONDULETE DE PVC, TIPO X, PARA ELETRODUTO DE PVC SOLDÁVEL DN 25 MM (3/4''), APARENTE - FORNECIMENTO E INSTALAÇÃO. AF_11/2016</v>
          </cell>
          <cell r="D2905">
            <v>95817</v>
          </cell>
          <cell r="E2905">
            <v>29.63</v>
          </cell>
        </row>
        <row r="2906">
          <cell r="A2906">
            <v>95818</v>
          </cell>
          <cell r="B2906" t="str">
            <v>CONDULETE DE PVC, TIPO X, PARA ELETRODUTO DE PVC SOLDÁVEL DN 32 MM (1''), APARENTE - FORNECIMENTO E INSTALAÇÃO. AF_11/2016</v>
          </cell>
          <cell r="D2906">
            <v>95818</v>
          </cell>
          <cell r="E2906">
            <v>36.03</v>
          </cell>
        </row>
        <row r="2907">
          <cell r="A2907">
            <v>97881</v>
          </cell>
          <cell r="B2907" t="str">
            <v>CAIXA ENTERRADA ELÉTRICA RETANGULAR, EM CONCRETO PRÉ-MOLDADO, FUNDO COM BRITA, DIMENSÕES INTERNAS: 0,3X0,3X0,3 M. AF_12/2020</v>
          </cell>
          <cell r="D2907">
            <v>97881</v>
          </cell>
          <cell r="E2907">
            <v>115.32</v>
          </cell>
        </row>
        <row r="2908">
          <cell r="A2908">
            <v>97882</v>
          </cell>
          <cell r="B2908" t="str">
            <v>CAIXA ENTERRADA ELÉTRICA RETANGULAR, EM CONCRETO PRÉ-MOLDADO, FUNDO COM BRITA, DIMENSÕES INTERNAS: 0,4X0,4X0,4 M. AF_12/2020</v>
          </cell>
          <cell r="D2908">
            <v>97882</v>
          </cell>
          <cell r="E2908">
            <v>181.16</v>
          </cell>
        </row>
        <row r="2909">
          <cell r="A2909">
            <v>97883</v>
          </cell>
          <cell r="B2909" t="str">
            <v>CAIXA ENTERRADA ELÉTRICA RETANGULAR, EM CONCRETO PRÉ-MOLDADO, FUNDO COM BRITA, DIMENSÕES INTERNAS: 0,6X0,6X0,5 M. AF_12/2020</v>
          </cell>
          <cell r="D2909">
            <v>97883</v>
          </cell>
          <cell r="E2909">
            <v>349.27</v>
          </cell>
        </row>
        <row r="2910">
          <cell r="A2910">
            <v>97884</v>
          </cell>
          <cell r="B2910" t="str">
            <v>CAIXA ENTERRADA ELÉTRICA RETANGULAR, EM CONCRETO PRÉ-MOLDADO, FUNDO COM BRITA, DIMENSÕES INTERNAS: 0,8X0,8X0,5 M. AF_12/2020</v>
          </cell>
          <cell r="D2910">
            <v>97884</v>
          </cell>
          <cell r="E2910">
            <v>682.58</v>
          </cell>
        </row>
        <row r="2911">
          <cell r="A2911">
            <v>97885</v>
          </cell>
          <cell r="B2911" t="str">
            <v>CAIXA ENTERRADA ELÉTRICA RETANGULAR, EM CONCRETO PRÉ-MOLDADO, FUNDO COM BRITA, DIMENSÕES INTERNAS: 1X1X0,5 M. AF_12/2020</v>
          </cell>
          <cell r="D2911">
            <v>97885</v>
          </cell>
          <cell r="E2911">
            <v>1057.28</v>
          </cell>
        </row>
        <row r="2912">
          <cell r="A2912">
            <v>97886</v>
          </cell>
          <cell r="B2912" t="str">
            <v>CAIXA ENTERRADA ELÉTRICA RETANGULAR, EM ALVENARIA COM TIJOLOS CERÂMICOS MACIÇOS, FUNDO COM BRITA, DIMENSÕES INTERNAS: 0,3X0,3X0,3 M. AF_12/2020</v>
          </cell>
          <cell r="D2912">
            <v>97886</v>
          </cell>
          <cell r="E2912">
            <v>157.83000000000001</v>
          </cell>
        </row>
        <row r="2913">
          <cell r="A2913">
            <v>97887</v>
          </cell>
          <cell r="B2913" t="str">
            <v>CAIXA ENTERRADA ELÉTRICA RETANGULAR, EM ALVENARIA COM TIJOLOS CERÂMICOS MACIÇOS, FUNDO COM BRITA, DIMENSÕES INTERNAS: 0,4X0,4X0,4 M. AF_12/2020</v>
          </cell>
          <cell r="D2913">
            <v>97887</v>
          </cell>
          <cell r="E2913">
            <v>249.98</v>
          </cell>
        </row>
        <row r="2914">
          <cell r="A2914">
            <v>97888</v>
          </cell>
          <cell r="B2914" t="str">
            <v>CAIXA ENTERRADA ELÉTRICA RETANGULAR, EM ALVENARIA COM TIJOLOS CERÂMICOS MACIÇOS, FUNDO COM BRITA, DIMENSÕES INTERNAS: 0,6X0,6X0,6 M. AF_12/2020</v>
          </cell>
          <cell r="D2914">
            <v>97888</v>
          </cell>
          <cell r="E2914">
            <v>488.41</v>
          </cell>
        </row>
        <row r="2915">
          <cell r="A2915">
            <v>97889</v>
          </cell>
          <cell r="B2915" t="str">
            <v>CAIXA ENTERRADA ELÉTRICA RETANGULAR, EM ALVENARIA COM TIJOLOS CERÂMICOS MACIÇOS, FUNDO COM BRITA, DIMENSÕES INTERNAS: 0,8X0,8X0,6 M. AF_12/2020</v>
          </cell>
          <cell r="D2915">
            <v>97889</v>
          </cell>
          <cell r="E2915">
            <v>652.94000000000005</v>
          </cell>
        </row>
        <row r="2916">
          <cell r="A2916">
            <v>97890</v>
          </cell>
          <cell r="B2916" t="str">
            <v>CAIXA ENTERRADA ELÉTRICA RETANGULAR, EM ALVENARIA COM TIJOLOS CERÂMICOS MACIÇOS, FUNDO COM BRITA, DIMENSÕES INTERNAS: 1X1X0,6 M. AF_12/2020</v>
          </cell>
          <cell r="D2916">
            <v>97890</v>
          </cell>
          <cell r="E2916">
            <v>762.74</v>
          </cell>
        </row>
        <row r="2917">
          <cell r="A2917">
            <v>97891</v>
          </cell>
          <cell r="B2917" t="str">
            <v>CAIXA ENTERRADA ELÉTRICA RETANGULAR, EM ALVENARIA COM BLOCOS DE CONCRETO, FUNDO COM BRITA, DIMENSÕES INTERNAS: 0,4X0,4X0,4 M. AF_12/2020</v>
          </cell>
          <cell r="D2917">
            <v>97891</v>
          </cell>
          <cell r="E2917">
            <v>173.41</v>
          </cell>
        </row>
        <row r="2918">
          <cell r="A2918">
            <v>97892</v>
          </cell>
          <cell r="B2918" t="str">
            <v>CAIXA ENTERRADA ELÉTRICA RETANGULAR, EM ALVENARIA COM BLOCOS DE CONCRETO, FUNDO COM BRITA, DIMENSÕES INTERNAS: 0,6X0,6X0,6 M. AF_12/2020</v>
          </cell>
          <cell r="D2918">
            <v>97892</v>
          </cell>
          <cell r="E2918">
            <v>326.49</v>
          </cell>
        </row>
        <row r="2919">
          <cell r="A2919">
            <v>97893</v>
          </cell>
          <cell r="B2919" t="str">
            <v>CAIXA ENTERRADA ELÉTRICA RETANGULAR, EM ALVENARIA COM BLOCOS DE CONCRETO, FUNDO COM BRITA, DIMENSÕES INTERNAS: 0,8X0,8X0,6 M. AF_12/2020</v>
          </cell>
          <cell r="D2919">
            <v>97893</v>
          </cell>
          <cell r="E2919">
            <v>446.48</v>
          </cell>
        </row>
        <row r="2920">
          <cell r="A2920">
            <v>97894</v>
          </cell>
          <cell r="B2920" t="str">
            <v>CAIXA ENTERRADA ELÉTRICA RETANGULAR, EM ALVENARIA COM BLOCOS DE CONCRETO, FUNDO COM BRITA, DIMENSÕES INTERNAS: 1X1X0,6 M. AF_12/2020</v>
          </cell>
          <cell r="D2920">
            <v>97894</v>
          </cell>
          <cell r="E2920">
            <v>512.53</v>
          </cell>
        </row>
        <row r="2921">
          <cell r="A2921">
            <v>93653</v>
          </cell>
          <cell r="B2921" t="str">
            <v>DISJUNTOR MONOPOLAR TIPO DIN, CORRENTE NOMINAL DE 10A - FORNECIMENTO E INSTALAÇÃO. AF_10/2020</v>
          </cell>
          <cell r="D2921">
            <v>93653</v>
          </cell>
          <cell r="E2921">
            <v>11.98</v>
          </cell>
        </row>
        <row r="2922">
          <cell r="A2922">
            <v>93654</v>
          </cell>
          <cell r="B2922" t="str">
            <v>DISJUNTOR MONOPOLAR TIPO DIN, CORRENTE NOMINAL DE 16A - FORNECIMENTO E INSTALAÇÃO. AF_10/2020</v>
          </cell>
          <cell r="D2922">
            <v>93654</v>
          </cell>
          <cell r="E2922">
            <v>12.46</v>
          </cell>
        </row>
        <row r="2923">
          <cell r="A2923">
            <v>93655</v>
          </cell>
          <cell r="B2923" t="str">
            <v>DISJUNTOR MONOPOLAR TIPO DIN, CORRENTE NOMINAL DE 20A - FORNECIMENTO E INSTALAÇÃO. AF_10/2020</v>
          </cell>
          <cell r="D2923">
            <v>93655</v>
          </cell>
          <cell r="E2923">
            <v>13.41</v>
          </cell>
        </row>
        <row r="2924">
          <cell r="A2924">
            <v>93656</v>
          </cell>
          <cell r="B2924" t="str">
            <v>DISJUNTOR MONOPOLAR TIPO DIN, CORRENTE NOMINAL DE 25A - FORNECIMENTO E INSTALAÇÃO. AF_10/2020</v>
          </cell>
          <cell r="D2924">
            <v>93656</v>
          </cell>
          <cell r="E2924">
            <v>13.41</v>
          </cell>
        </row>
        <row r="2925">
          <cell r="A2925">
            <v>93657</v>
          </cell>
          <cell r="B2925" t="str">
            <v>DISJUNTOR MONOPOLAR TIPO DIN, CORRENTE NOMINAL DE 32A - FORNECIMENTO E INSTALAÇÃO. AF_10/2020</v>
          </cell>
          <cell r="D2925">
            <v>93657</v>
          </cell>
          <cell r="E2925">
            <v>14.55</v>
          </cell>
        </row>
        <row r="2926">
          <cell r="A2926">
            <v>93658</v>
          </cell>
          <cell r="B2926" t="str">
            <v>DISJUNTOR MONOPOLAR TIPO DIN, CORRENTE NOMINAL DE 40A - FORNECIMENTO E INSTALAÇÃO. AF_10/2020</v>
          </cell>
          <cell r="D2926">
            <v>93658</v>
          </cell>
          <cell r="E2926">
            <v>21.08</v>
          </cell>
        </row>
        <row r="2927">
          <cell r="A2927">
            <v>93659</v>
          </cell>
          <cell r="B2927" t="str">
            <v>DISJUNTOR MONOPOLAR TIPO DIN, CORRENTE NOMINAL DE 50A - FORNECIMENTO E INSTALAÇÃO. AF_10/2020</v>
          </cell>
          <cell r="D2927">
            <v>93659</v>
          </cell>
          <cell r="E2927">
            <v>23.39</v>
          </cell>
        </row>
        <row r="2928">
          <cell r="A2928">
            <v>93660</v>
          </cell>
          <cell r="B2928" t="str">
            <v>DISJUNTOR BIPOLAR TIPO DIN, CORRENTE NOMINAL DE 10A - FORNECIMENTO E INSTALAÇÃO. AF_10/2020</v>
          </cell>
          <cell r="D2928">
            <v>93660</v>
          </cell>
          <cell r="E2928">
            <v>60.73</v>
          </cell>
        </row>
        <row r="2929">
          <cell r="A2929">
            <v>93661</v>
          </cell>
          <cell r="B2929" t="str">
            <v>DISJUNTOR BIPOLAR TIPO DIN, CORRENTE NOMINAL DE 16A - FORNECIMENTO E INSTALAÇÃO. AF_10/2020</v>
          </cell>
          <cell r="D2929">
            <v>93661</v>
          </cell>
          <cell r="E2929">
            <v>61.68</v>
          </cell>
        </row>
        <row r="2930">
          <cell r="A2930">
            <v>93662</v>
          </cell>
          <cell r="B2930" t="str">
            <v>DISJUNTOR BIPOLAR TIPO DIN, CORRENTE NOMINAL DE 20A - FORNECIMENTO E INSTALAÇÃO. AF_10/2020</v>
          </cell>
          <cell r="D2930">
            <v>93662</v>
          </cell>
          <cell r="E2930">
            <v>63.57</v>
          </cell>
        </row>
        <row r="2931">
          <cell r="A2931">
            <v>93663</v>
          </cell>
          <cell r="B2931" t="str">
            <v>DISJUNTOR BIPOLAR TIPO DIN, CORRENTE NOMINAL DE 25A - FORNECIMENTO E INSTALAÇÃO. AF_10/2020</v>
          </cell>
          <cell r="D2931">
            <v>93663</v>
          </cell>
          <cell r="E2931">
            <v>63.57</v>
          </cell>
        </row>
        <row r="2932">
          <cell r="A2932">
            <v>93664</v>
          </cell>
          <cell r="B2932" t="str">
            <v>DISJUNTOR BIPOLAR TIPO DIN, CORRENTE NOMINAL DE 32A - FORNECIMENTO E INSTALAÇÃO. AF_10/2020</v>
          </cell>
          <cell r="D2932">
            <v>93664</v>
          </cell>
          <cell r="E2932">
            <v>65.88</v>
          </cell>
        </row>
        <row r="2933">
          <cell r="A2933">
            <v>93665</v>
          </cell>
          <cell r="B2933" t="str">
            <v>DISJUNTOR BIPOLAR TIPO DIN, CORRENTE NOMINAL DE 40A - FORNECIMENTO E INSTALAÇÃO. AF_10/2020</v>
          </cell>
          <cell r="D2933">
            <v>93665</v>
          </cell>
          <cell r="E2933">
            <v>68.56</v>
          </cell>
        </row>
        <row r="2934">
          <cell r="A2934">
            <v>93666</v>
          </cell>
          <cell r="B2934" t="str">
            <v>DISJUNTOR BIPOLAR TIPO DIN, CORRENTE NOMINAL DE 50A - FORNECIMENTO E INSTALAÇÃO. AF_10/2020</v>
          </cell>
          <cell r="D2934">
            <v>93666</v>
          </cell>
          <cell r="E2934">
            <v>73.16</v>
          </cell>
        </row>
        <row r="2935">
          <cell r="A2935">
            <v>93667</v>
          </cell>
          <cell r="B2935" t="str">
            <v>DISJUNTOR TRIPOLAR TIPO DIN, CORRENTE NOMINAL DE 10A - FORNECIMENTO E INSTALAÇÃO. AF_10/2020</v>
          </cell>
          <cell r="D2935">
            <v>93667</v>
          </cell>
          <cell r="E2935">
            <v>75.59</v>
          </cell>
        </row>
        <row r="2936">
          <cell r="A2936">
            <v>93668</v>
          </cell>
          <cell r="B2936" t="str">
            <v>DISJUNTOR TRIPOLAR TIPO DIN, CORRENTE NOMINAL DE 16A - FORNECIMENTO E INSTALAÇÃO. AF_10/2020</v>
          </cell>
          <cell r="D2936">
            <v>93668</v>
          </cell>
          <cell r="E2936">
            <v>77.010000000000005</v>
          </cell>
        </row>
        <row r="2937">
          <cell r="A2937">
            <v>93669</v>
          </cell>
          <cell r="B2937" t="str">
            <v>DISJUNTOR TRIPOLAR TIPO DIN, CORRENTE NOMINAL DE 20A - FORNECIMENTO E INSTALAÇÃO. AF_10/2020</v>
          </cell>
          <cell r="D2937">
            <v>93669</v>
          </cell>
          <cell r="E2937">
            <v>79.849999999999994</v>
          </cell>
        </row>
        <row r="2938">
          <cell r="A2938">
            <v>93670</v>
          </cell>
          <cell r="B2938" t="str">
            <v>DISJUNTOR TRIPOLAR TIPO DIN, CORRENTE NOMINAL DE 25A - FORNECIMENTO E INSTALAÇÃO. AF_10/2020</v>
          </cell>
          <cell r="D2938">
            <v>93670</v>
          </cell>
          <cell r="E2938">
            <v>79.849999999999994</v>
          </cell>
        </row>
        <row r="2939">
          <cell r="A2939">
            <v>93671</v>
          </cell>
          <cell r="B2939" t="str">
            <v>DISJUNTOR TRIPOLAR TIPO DIN, CORRENTE NOMINAL DE 32A - FORNECIMENTO E INSTALAÇÃO. AF_10/2020</v>
          </cell>
          <cell r="D2939">
            <v>93671</v>
          </cell>
          <cell r="E2939">
            <v>83.32</v>
          </cell>
        </row>
        <row r="2940">
          <cell r="A2940">
            <v>93672</v>
          </cell>
          <cell r="B2940" t="str">
            <v>DISJUNTOR TRIPOLAR TIPO DIN, CORRENTE NOMINAL DE 40A - FORNECIMENTO E INSTALAÇÃO. AF_10/2020</v>
          </cell>
          <cell r="D2940">
            <v>93672</v>
          </cell>
          <cell r="E2940">
            <v>88.64</v>
          </cell>
        </row>
        <row r="2941">
          <cell r="A2941">
            <v>93673</v>
          </cell>
          <cell r="B2941" t="str">
            <v>DISJUNTOR TRIPOLAR TIPO DIN, CORRENTE NOMINAL DE 50A - FORNECIMENTO E INSTALAÇÃO. AF_10/2020</v>
          </cell>
          <cell r="D2941">
            <v>93673</v>
          </cell>
          <cell r="E2941">
            <v>95.56</v>
          </cell>
        </row>
        <row r="2942">
          <cell r="A2942">
            <v>97359</v>
          </cell>
          <cell r="B2942" t="str">
            <v>QUADRO DE MEDIÇÃO GERAL DE ENERGIA COM 8 MEDIDORES - FORNECIMENTO E INSTALAÇÃO. AF_10/2020</v>
          </cell>
          <cell r="D2942">
            <v>97359</v>
          </cell>
          <cell r="E2942">
            <v>3151.15</v>
          </cell>
        </row>
        <row r="2943">
          <cell r="A2943">
            <v>97360</v>
          </cell>
          <cell r="B2943" t="str">
            <v>QUADRO DE MEDIÇÃO GERAL DE ENERGIA COM 12 MEDIDORES - FORNECIMENTO E INSTALAÇÃO. AF_10/2020</v>
          </cell>
          <cell r="D2943">
            <v>97360</v>
          </cell>
          <cell r="E2943">
            <v>6082.26</v>
          </cell>
        </row>
        <row r="2944">
          <cell r="A2944">
            <v>97361</v>
          </cell>
          <cell r="B2944" t="str">
            <v>QUADRO DE MEDIÇÃO GERAL DE ENERGIA COM 16 MEDIDORES - FORNECIMENTO E INSTALAÇÃO. AF_10/2020</v>
          </cell>
          <cell r="D2944">
            <v>97361</v>
          </cell>
          <cell r="E2944">
            <v>8109.69</v>
          </cell>
        </row>
        <row r="2945">
          <cell r="A2945">
            <v>97362</v>
          </cell>
          <cell r="B2945" t="str">
            <v>QUADRO DE MEDIÇÃO GERAL DE ENERGIA PARA BARRAMENTO BLINDADO COM 4 MEDIDORES - FORNECIMENTO E INSTALAÇÃO. AF_10/2020</v>
          </cell>
          <cell r="D2945">
            <v>97362</v>
          </cell>
          <cell r="E2945">
            <v>2563.12</v>
          </cell>
        </row>
        <row r="2946">
          <cell r="A2946">
            <v>101875</v>
          </cell>
          <cell r="B2946" t="str">
            <v>QUADRO DE DISTRIBUIÇÃO DE ENERGIA EM CHAPA DE AÇO GALVANIZADO, DE EMBUTIR, COM BARRAMENTO TRIFÁSICO, PARA 12 DISJUNTORES DIN 100A - FORNECIMENTO E INSTALAÇÃO. AF_10/2020</v>
          </cell>
          <cell r="D2946">
            <v>101875</v>
          </cell>
          <cell r="E2946">
            <v>537.77</v>
          </cell>
        </row>
        <row r="2947">
          <cell r="A2947">
            <v>101876</v>
          </cell>
          <cell r="B2947" t="str">
            <v>QUADRO DE DISTRIBUIÇÃO DE ENERGIA EM PVC, DE EMBUTIR, SEM BARRAMENTO, PARA 6 DISJUNTORES - FORNECIMENTO E INSTALAÇÃO. AF_10/2020</v>
          </cell>
          <cell r="D2947">
            <v>101876</v>
          </cell>
          <cell r="E2947">
            <v>69.38</v>
          </cell>
        </row>
        <row r="2948">
          <cell r="A2948">
            <v>101877</v>
          </cell>
          <cell r="B2948" t="str">
            <v>QUADRO DE DISTRIBUIÇÃO DE ENERGIA EM PVC, DE EMBUTIR, SEM BARRAMENTO, PARA 3 DISJUNTORES - FORNECIMENTO E INSTALAÇÃO. AF_10/2020</v>
          </cell>
          <cell r="D2948">
            <v>101877</v>
          </cell>
          <cell r="E2948">
            <v>47.51</v>
          </cell>
        </row>
        <row r="2949">
          <cell r="A2949">
            <v>101878</v>
          </cell>
          <cell r="B2949" t="str">
            <v>QUADRO DE DISTRIBUIÇÃO DE ENERGIA EM CHAPA DE AÇO GALVANIZADO, DE SOBREPOR, COM BARRAMENTO TRIFÁSICO, PARA 18 DISJUNTORES DIN 100A - FORNECIMENTO E INSTALAÇÃO. AF_10/2020</v>
          </cell>
          <cell r="D2949">
            <v>101878</v>
          </cell>
          <cell r="E2949">
            <v>722.86</v>
          </cell>
        </row>
        <row r="2950">
          <cell r="A2950">
            <v>101879</v>
          </cell>
          <cell r="B2950" t="str">
            <v>QUADRO DE DISTRIBUIÇÃO DE ENERGIA EM CHAPA DE AÇO GALVANIZADO, DE EMBUTIR, COM BARRAMENTO TRIFÁSICO, PARA 24 DISJUNTORES DIN 100A - FORNECIMENTO E INSTALAÇÃO. AF_10/2020</v>
          </cell>
          <cell r="D2950">
            <v>101879</v>
          </cell>
          <cell r="E2950">
            <v>783.76</v>
          </cell>
        </row>
        <row r="2951">
          <cell r="A2951">
            <v>101880</v>
          </cell>
          <cell r="B2951" t="str">
            <v>QUADRO DE DISTRIBUIÇÃO DE ENERGIA EM CHAPA DE AÇO GALVANIZADO, DE EMBUTIR, COM BARRAMENTO TRIFÁSICO, PARA 30 DISJUNTORES DIN 150A - FORNECIMENTO E INSTALAÇÃO. AF_10/2020</v>
          </cell>
          <cell r="D2951">
            <v>101880</v>
          </cell>
          <cell r="E2951">
            <v>901.14</v>
          </cell>
        </row>
        <row r="2952">
          <cell r="A2952">
            <v>101881</v>
          </cell>
          <cell r="B2952" t="str">
            <v>QUADRO DE DISTRIBUIÇÃO DE ENERGIA EM CHAPA DE AÇO GALVANIZADO, DE EMBUTIR, COM BARRAMENTO TRIFÁSICO, PARA 40 DISJUNTORES DIN 100A - FORNECIMENTO E INSTALAÇÃO. AF_10/2020</v>
          </cell>
          <cell r="D2952">
            <v>101881</v>
          </cell>
          <cell r="E2952">
            <v>1305.8900000000001</v>
          </cell>
        </row>
        <row r="2953">
          <cell r="A2953">
            <v>101882</v>
          </cell>
          <cell r="B2953" t="str">
            <v>QUADRO DE DISTRIBUIÇÃO DE ENERGIA EM CHAPA DE AÇO GALVANIZADO, DE EMBUTIR, COM BARRAMENTO TRIFÁSICO, PARA 30 DISJUNTORES DIN 225A - FORNECIMENTO E INSTALAÇÃO. AF_10/2020</v>
          </cell>
          <cell r="D2953">
            <v>101882</v>
          </cell>
          <cell r="E2953">
            <v>1863.75</v>
          </cell>
        </row>
        <row r="2954">
          <cell r="A2954">
            <v>101883</v>
          </cell>
          <cell r="B2954" t="str">
            <v>QUADRO DE DISTRIBUIÇÃO DE ENERGIA EM CHAPA DE AÇO GALVANIZADO, DE EMBUTIR, COM BARRAMENTO TRIFÁSICO, PARA 18 DISJUNTORES DIN 100A - FORNECIMENTO E INSTALAÇÃO. AF_10/2020</v>
          </cell>
          <cell r="D2954">
            <v>101883</v>
          </cell>
          <cell r="E2954">
            <v>746.56</v>
          </cell>
        </row>
        <row r="2955">
          <cell r="A2955">
            <v>101890</v>
          </cell>
          <cell r="B2955" t="str">
            <v>DISJUNTOR MONOPOLAR TIPO NEMA, CORRENTE NOMINAL DE 10 ATÉ 30A - FORNECIMENTO E INSTALAÇÃO. AF_10/2020</v>
          </cell>
          <cell r="D2955">
            <v>101890</v>
          </cell>
          <cell r="E2955">
            <v>16.32</v>
          </cell>
        </row>
        <row r="2956">
          <cell r="A2956">
            <v>101891</v>
          </cell>
          <cell r="B2956" t="str">
            <v>DISJUNTOR MONOPOLAR TIPO NEMA, CORRENTE NOMINAL DE 35 ATÉ 50A - FORNECIMENTO E INSTALAÇÃO. AF_10/2020</v>
          </cell>
          <cell r="D2956">
            <v>101891</v>
          </cell>
          <cell r="E2956">
            <v>27.87</v>
          </cell>
        </row>
        <row r="2957">
          <cell r="A2957">
            <v>101892</v>
          </cell>
          <cell r="B2957" t="str">
            <v>DISJUNTOR BIPOLAR TIPO NEMA, CORRENTE NOMINAL DE 10 ATÉ 50A - FORNECIMENTO E INSTALAÇÃO. AF_10/2020</v>
          </cell>
          <cell r="D2957">
            <v>101892</v>
          </cell>
          <cell r="E2957">
            <v>75.760000000000005</v>
          </cell>
        </row>
        <row r="2958">
          <cell r="A2958">
            <v>101893</v>
          </cell>
          <cell r="B2958" t="str">
            <v>DISJUNTOR TRIPOLAR TIPO NEMA, CORRENTE NOMINAL DE 10 ATÉ 50A - FORNECIMENTO E INSTALAÇÃO. AF_10/2020</v>
          </cell>
          <cell r="D2958">
            <v>101893</v>
          </cell>
          <cell r="E2958">
            <v>96.3</v>
          </cell>
        </row>
        <row r="2959">
          <cell r="A2959">
            <v>101894</v>
          </cell>
          <cell r="B2959" t="str">
            <v>DISJUNTOR TRIPOLAR TIPO NEMA, CORRENTE NOMINAL DE 60 ATÉ 100A - FORNECIMENTO E INSTALAÇÃO. AF_10/2020</v>
          </cell>
          <cell r="D2959">
            <v>101894</v>
          </cell>
          <cell r="E2959">
            <v>157.07</v>
          </cell>
        </row>
        <row r="2960">
          <cell r="A2960">
            <v>101895</v>
          </cell>
          <cell r="B2960" t="str">
            <v>DISJUNTOR TERMOMAGNÉTICO TRIPOLAR , CORRENTE NOMINAL DE 125A - FORNECIMENTO E INSTALAÇÃO. AF_10/2020</v>
          </cell>
          <cell r="D2960">
            <v>101895</v>
          </cell>
          <cell r="E2960">
            <v>440.56</v>
          </cell>
        </row>
        <row r="2961">
          <cell r="A2961">
            <v>101896</v>
          </cell>
          <cell r="B2961" t="str">
            <v>DISJUNTOR TERMOMAGNÉTICO TRIPOLAR , CORRENTE NOMINAL DE 200A - FORNECIMENTO E INSTALAÇÃO. AF_10/2020</v>
          </cell>
          <cell r="D2961">
            <v>101896</v>
          </cell>
          <cell r="E2961">
            <v>670.94</v>
          </cell>
        </row>
        <row r="2962">
          <cell r="A2962">
            <v>101897</v>
          </cell>
          <cell r="B2962" t="str">
            <v>DISJUNTOR TERMOMAGNÉTICO TRIPOLAR , CORRENTE NOMINAL DE 250A - FORNECIMENTO E INSTALAÇÃO. AF_10/2020</v>
          </cell>
          <cell r="D2962">
            <v>101897</v>
          </cell>
          <cell r="E2962">
            <v>1084.27</v>
          </cell>
        </row>
        <row r="2963">
          <cell r="A2963">
            <v>101898</v>
          </cell>
          <cell r="B2963" t="str">
            <v>DISJUNTOR TERMOMAGNÉTICO TRIPOLAR , CORRENTE NOMINAL DE 400A - FORNECIMENTO E INSTALAÇÃO. AF_10/2020</v>
          </cell>
          <cell r="D2963">
            <v>101898</v>
          </cell>
          <cell r="E2963">
            <v>1459.95</v>
          </cell>
        </row>
        <row r="2964">
          <cell r="A2964">
            <v>101899</v>
          </cell>
          <cell r="B2964" t="str">
            <v>DISJUNTOR TERMOMAGNÉTICO TRIPOLAR , CORRENTE NOMINAL DE 600A - FORNECIMENTO E INSTALAÇÃO. AF_10/2020</v>
          </cell>
          <cell r="D2964">
            <v>101899</v>
          </cell>
          <cell r="E2964">
            <v>2353.5300000000002</v>
          </cell>
        </row>
        <row r="2965">
          <cell r="A2965">
            <v>101900</v>
          </cell>
          <cell r="B2965" t="str">
            <v>DISJUNTOR BAIXA TENSÃO TRIPOLAR A SECO  800A/600V - FORNECIMENTO E INSTALAÇÃO. AF_10/2020</v>
          </cell>
          <cell r="D2965">
            <v>101900</v>
          </cell>
          <cell r="E2965">
            <v>4941.76</v>
          </cell>
        </row>
        <row r="2966">
          <cell r="A2966">
            <v>101901</v>
          </cell>
          <cell r="B2966" t="str">
            <v>CONTATOR TRIPOLAR I NOMINAL 12A - FORNECIMENTO E INSTALAÇÃO. AF_10/2020</v>
          </cell>
          <cell r="D2966">
            <v>101901</v>
          </cell>
          <cell r="E2966">
            <v>125.74</v>
          </cell>
        </row>
        <row r="2967">
          <cell r="A2967">
            <v>101902</v>
          </cell>
          <cell r="B2967" t="str">
            <v>CONTATOR TRIPOLAR I NOMINAL 22A - FORNECIMENTO E INSTALAÇÃO. AF_10/2020</v>
          </cell>
          <cell r="D2967">
            <v>101902</v>
          </cell>
          <cell r="E2967">
            <v>155.24</v>
          </cell>
        </row>
        <row r="2968">
          <cell r="A2968">
            <v>101903</v>
          </cell>
          <cell r="B2968" t="str">
            <v>CONTATOR TRIPOLAR I NOMINAL 38A - FORNECIMENTO E INSTALAÇÃO. AF_10/2020</v>
          </cell>
          <cell r="D2968">
            <v>101903</v>
          </cell>
          <cell r="E2968">
            <v>323.95</v>
          </cell>
        </row>
        <row r="2969">
          <cell r="A2969">
            <v>101904</v>
          </cell>
          <cell r="B2969" t="str">
            <v>CONTATOR TRIPOLAR I NOMIMAL 95A - FORNECIMENTO E INSTALAÇÃO. AF_10/2020</v>
          </cell>
          <cell r="D2969">
            <v>101904</v>
          </cell>
          <cell r="E2969">
            <v>1194.56</v>
          </cell>
        </row>
        <row r="2970">
          <cell r="A2970">
            <v>101938</v>
          </cell>
          <cell r="B2970" t="str">
            <v>CAIXA DE PROTEÇÃO PARA MEDIDOR MONOFÁSICO DE EMBUTIR - FORNECIMENTO E INSTALAÇÃO. AF_10/2020</v>
          </cell>
          <cell r="D2970">
            <v>101938</v>
          </cell>
          <cell r="E2970">
            <v>93.35</v>
          </cell>
        </row>
        <row r="2971">
          <cell r="A2971">
            <v>101946</v>
          </cell>
          <cell r="B2971" t="str">
            <v>QUADRO DE MEDIÇÃO GERAL DE ENERGIA PARA 1 MEDIDOR DE SOBREPOR - FORNECIMENTO E INSTALAÇÃO. AF_10/2020</v>
          </cell>
          <cell r="D2971">
            <v>101946</v>
          </cell>
          <cell r="E2971">
            <v>132</v>
          </cell>
        </row>
        <row r="2972">
          <cell r="A2972">
            <v>91945</v>
          </cell>
          <cell r="B2972" t="str">
            <v>SUPORTE PARAFUSADO COM PLACA DE ENCAIXE 4" X 2" ALTO (2,00 M DO PISO) PARA PONTO ELÉTRICO - FORNECIMENTO E INSTALAÇÃO. AF_12/2015</v>
          </cell>
          <cell r="D2972">
            <v>91945</v>
          </cell>
          <cell r="E2972">
            <v>7.8</v>
          </cell>
        </row>
        <row r="2973">
          <cell r="A2973">
            <v>91946</v>
          </cell>
          <cell r="B2973" t="str">
            <v>SUPORTE PARAFUSADO COM PLACA DE ENCAIXE 4" X 2" MÉDIO (1,30 M DO PISO) PARA PONTO ELÉTRICO - FORNECIMENTO E INSTALAÇÃO. AF_12/2015</v>
          </cell>
          <cell r="D2973">
            <v>91946</v>
          </cell>
          <cell r="E2973">
            <v>6.6</v>
          </cell>
        </row>
        <row r="2974">
          <cell r="A2974">
            <v>91947</v>
          </cell>
          <cell r="B2974" t="str">
            <v>SUPORTE PARAFUSADO COM PLACA DE ENCAIXE 4" X 2" BAIXO (0,30 M DO PISO) PARA PONTO ELÉTRICO - FORNECIMENTO E INSTALAÇÃO. AF_12/2015</v>
          </cell>
          <cell r="D2974">
            <v>91947</v>
          </cell>
          <cell r="E2974">
            <v>5.86</v>
          </cell>
        </row>
        <row r="2975">
          <cell r="A2975">
            <v>91949</v>
          </cell>
          <cell r="B2975" t="str">
            <v>SUPORTE PARAFUSADO COM PLACA DE ENCAIXE 4" X 4" ALTO (2,00 M DO PISO) PARA PONTO ELÉTRICO - FORNECIMENTO E INSTALAÇÃO. AF_12/2015</v>
          </cell>
          <cell r="D2975">
            <v>91949</v>
          </cell>
          <cell r="E2975">
            <v>12.13</v>
          </cell>
        </row>
        <row r="2976">
          <cell r="A2976">
            <v>91950</v>
          </cell>
          <cell r="B2976" t="str">
            <v>SUPORTE PARAFUSADO COM PLACA DE ENCAIXE 4" X 4" MÉDIO (1,30 M DO PISO) PARA PONTO ELÉTRICO - FORNECIMENTO E INSTALAÇÃO. AF_12/2015</v>
          </cell>
          <cell r="D2976">
            <v>91950</v>
          </cell>
          <cell r="E2976">
            <v>10.68</v>
          </cell>
        </row>
        <row r="2977">
          <cell r="A2977">
            <v>91951</v>
          </cell>
          <cell r="B2977" t="str">
            <v>SUPORTE PARAFUSADO COM PLACA DE ENCAIXE 4" X 4" BAIXO (0,30 M DO PISO) PARA PONTO ELÉTRICO - FORNECIMENTO E INSTALAÇÃO. AF_12/2015</v>
          </cell>
          <cell r="D2977">
            <v>91951</v>
          </cell>
          <cell r="E2977">
            <v>9.81</v>
          </cell>
        </row>
        <row r="2978">
          <cell r="A2978">
            <v>91952</v>
          </cell>
          <cell r="B2978" t="str">
            <v>INTERRUPTOR SIMPLES (1 MÓDULO), 10A/250V, SEM SUPORTE E SEM PLACA - FORNECIMENTO E INSTALAÇÃO. AF_12/2015</v>
          </cell>
          <cell r="D2978">
            <v>91952</v>
          </cell>
          <cell r="E2978">
            <v>14.8</v>
          </cell>
        </row>
        <row r="2979">
          <cell r="A2979">
            <v>91953</v>
          </cell>
          <cell r="B2979" t="str">
            <v>INTERRUPTOR SIMPLES (1 MÓDULO), 10A/250V, INCLUINDO SUPORTE E PLACA - FORNECIMENTO E INSTALAÇÃO. AF_12/2015</v>
          </cell>
          <cell r="D2979">
            <v>91953</v>
          </cell>
          <cell r="E2979">
            <v>21.4</v>
          </cell>
        </row>
        <row r="2980">
          <cell r="A2980">
            <v>91954</v>
          </cell>
          <cell r="B2980" t="str">
            <v>INTERRUPTOR PARALELO (1 MÓDULO), 10A/250V, SEM SUPORTE E SEM PLACA - FORNECIMENTO E INSTALAÇÃO. AF_12/2015</v>
          </cell>
          <cell r="D2980">
            <v>91954</v>
          </cell>
          <cell r="E2980">
            <v>19.850000000000001</v>
          </cell>
        </row>
        <row r="2981">
          <cell r="A2981">
            <v>91955</v>
          </cell>
          <cell r="B2981" t="str">
            <v>INTERRUPTOR PARALELO (1 MÓDULO), 10A/250V, INCLUINDO SUPORTE E PLACA - FORNECIMENTO E INSTALAÇÃO. AF_12/2015</v>
          </cell>
          <cell r="D2981">
            <v>91955</v>
          </cell>
          <cell r="E2981">
            <v>26.45</v>
          </cell>
        </row>
        <row r="2982">
          <cell r="A2982">
            <v>91956</v>
          </cell>
          <cell r="B2982" t="str">
            <v>INTERRUPTOR SIMPLES (1 MÓDULO) COM INTERRUPTOR PARALELO (1 MÓDULO), 10A/250V, SEM SUPORTE E SEM PLACA - FORNECIMENTO E INSTALAÇÃO. AF_12/2015</v>
          </cell>
          <cell r="D2982">
            <v>91956</v>
          </cell>
          <cell r="E2982">
            <v>32.36</v>
          </cell>
        </row>
        <row r="2983">
          <cell r="A2983">
            <v>91957</v>
          </cell>
          <cell r="B2983" t="str">
            <v>INTERRUPTOR SIMPLES (1 MÓDULO) COM INTERRUPTOR PARALELO (1 MÓDULO), 10A/250V, INCLUINDO SUPORTE E PLACA - FORNECIMENTO E INSTALAÇÃO. AF_12/2015</v>
          </cell>
          <cell r="D2983">
            <v>91957</v>
          </cell>
          <cell r="E2983">
            <v>38.96</v>
          </cell>
        </row>
        <row r="2984">
          <cell r="A2984">
            <v>91958</v>
          </cell>
          <cell r="B2984" t="str">
            <v>INTERRUPTOR SIMPLES (2 MÓDULOS), 10A/250V, SEM SUPORTE E SEM PLACA - FORNECIMENTO E INSTALAÇÃO. AF_12/2015</v>
          </cell>
          <cell r="D2984">
            <v>91958</v>
          </cell>
          <cell r="E2984">
            <v>27.34</v>
          </cell>
        </row>
        <row r="2985">
          <cell r="A2985">
            <v>91959</v>
          </cell>
          <cell r="B2985" t="str">
            <v>INTERRUPTOR SIMPLES (2 MÓDULOS), 10A/250V, INCLUINDO SUPORTE E PLACA - FORNECIMENTO E INSTALAÇÃO. AF_12/2015</v>
          </cell>
          <cell r="D2985">
            <v>91959</v>
          </cell>
          <cell r="E2985">
            <v>33.94</v>
          </cell>
        </row>
        <row r="2986">
          <cell r="A2986">
            <v>91960</v>
          </cell>
          <cell r="B2986" t="str">
            <v>INTERRUPTOR PARALELO (2 MÓDULOS), 10A/250V, SEM SUPORTE E SEM PLACA - FORNECIMENTO E INSTALAÇÃO. AF_12/2015</v>
          </cell>
          <cell r="D2986">
            <v>91960</v>
          </cell>
          <cell r="E2986">
            <v>37.409999999999997</v>
          </cell>
        </row>
        <row r="2987">
          <cell r="A2987">
            <v>91961</v>
          </cell>
          <cell r="B2987" t="str">
            <v>INTERRUPTOR PARALELO (2 MÓDULOS), 10A/250V, INCLUINDO SUPORTE E PLACA - FORNECIMENTO E INSTALAÇÃO. AF_12/2015</v>
          </cell>
          <cell r="D2987">
            <v>91961</v>
          </cell>
          <cell r="E2987">
            <v>44.01</v>
          </cell>
        </row>
        <row r="2988">
          <cell r="A2988">
            <v>91962</v>
          </cell>
          <cell r="B2988" t="str">
            <v>INTERRUPTOR SIMPLES (1 MÓDULO) COM INTERRUPTOR PARALELO (2 MÓDULOS), 10A/250V, SEM SUPORTE E SEM PLACA - FORNECIMENTO E INSTALAÇÃO. AF_12/2015</v>
          </cell>
          <cell r="D2988">
            <v>91962</v>
          </cell>
          <cell r="E2988">
            <v>49.95</v>
          </cell>
        </row>
        <row r="2989">
          <cell r="A2989">
            <v>91963</v>
          </cell>
          <cell r="B2989" t="str">
            <v>INTERRUPTOR SIMPLES (1 MÓDULO) COM INTERRUPTOR PARALELO (2 MÓDULOS), 10A/250V, INCLUINDO SUPORTE E PLACA - FORNECIMENTO E INSTALAÇÃO. AF_12/2015</v>
          </cell>
          <cell r="D2989">
            <v>91963</v>
          </cell>
          <cell r="E2989">
            <v>56.55</v>
          </cell>
        </row>
        <row r="2990">
          <cell r="A2990">
            <v>91964</v>
          </cell>
          <cell r="B2990" t="str">
            <v>INTERRUPTOR SIMPLES (2 MÓDULOS) COM INTERRUPTOR PARALELO (1 MÓDULO), 10A/250V, SEM SUPORTE E SEM PLACA - FORNECIMENTO E INSTALAÇÃO. AF_12/2015</v>
          </cell>
          <cell r="D2990">
            <v>91964</v>
          </cell>
          <cell r="E2990">
            <v>44.9</v>
          </cell>
        </row>
        <row r="2991">
          <cell r="A2991">
            <v>91965</v>
          </cell>
          <cell r="B2991" t="str">
            <v>INTERRUPTOR SIMPLES (2 MÓDULOS) COM INTERRUPTOR PARALELO (1 MÓDULO), 10A/250V, INCLUINDO SUPORTE E PLACA - FORNECIMENTO E INSTALAÇÃO. AF_12/2015</v>
          </cell>
          <cell r="D2991">
            <v>91965</v>
          </cell>
          <cell r="E2991">
            <v>51.5</v>
          </cell>
        </row>
        <row r="2992">
          <cell r="A2992">
            <v>91966</v>
          </cell>
          <cell r="B2992" t="str">
            <v>INTERRUPTOR SIMPLES (3 MÓDULOS), 10A/250V, SEM SUPORTE E SEM PLACA - FORNECIMENTO E INSTALAÇÃO. AF_12/2015</v>
          </cell>
          <cell r="D2992">
            <v>91966</v>
          </cell>
          <cell r="E2992">
            <v>39.89</v>
          </cell>
        </row>
        <row r="2993">
          <cell r="A2993">
            <v>91967</v>
          </cell>
          <cell r="B2993" t="str">
            <v>INTERRUPTOR SIMPLES (3 MÓDULOS), 10A/250V, INCLUINDO SUPORTE E PLACA - FORNECIMENTO E INSTALAÇÃO. AF_12/2015</v>
          </cell>
          <cell r="D2993">
            <v>91967</v>
          </cell>
          <cell r="E2993">
            <v>46.49</v>
          </cell>
        </row>
        <row r="2994">
          <cell r="A2994">
            <v>91968</v>
          </cell>
          <cell r="B2994" t="str">
            <v>INTERRUPTOR PARALELO (3 MÓDULOS), 10A/250V, SEM SUPORTE E SEM PLACA - FORNECIMENTO E INSTALAÇÃO. AF_12/2015</v>
          </cell>
          <cell r="D2994">
            <v>91968</v>
          </cell>
          <cell r="E2994">
            <v>54.95</v>
          </cell>
        </row>
        <row r="2995">
          <cell r="A2995">
            <v>91969</v>
          </cell>
          <cell r="B2995" t="str">
            <v>INTERRUPTOR PARALELO (3 MÓDULOS), 10A/250V, INCLUINDO SUPORTE E PLACA - FORNECIMENTO E INSTALAÇÃO. AF_12/2015</v>
          </cell>
          <cell r="D2995">
            <v>91969</v>
          </cell>
          <cell r="E2995">
            <v>61.55</v>
          </cell>
        </row>
        <row r="2996">
          <cell r="A2996">
            <v>91970</v>
          </cell>
          <cell r="B2996" t="str">
            <v>INTERRUPTOR SIMPLES (3 MÓDULOS) COM INTERRUPTOR PARALELO (1 MÓDULO), 10A/250V, SEM SUPORTE E SEM PLACA - FORNECIMENTO E INSTALAÇÃO. AF_12/2015</v>
          </cell>
          <cell r="D2996">
            <v>91970</v>
          </cell>
          <cell r="E2996">
            <v>57.7</v>
          </cell>
        </row>
        <row r="2997">
          <cell r="A2997">
            <v>91971</v>
          </cell>
          <cell r="B2997" t="str">
            <v>INTERRUPTOR SIMPLES (3 MÓDULOS) COM INTERRUPTOR PARALELO (1 MÓDULO), 10A/250V, INCLUINDO SUPORTE E PLACA - FORNECIMENTO E INSTALAÇÃO. AF_12/2015</v>
          </cell>
          <cell r="D2997">
            <v>91971</v>
          </cell>
          <cell r="E2997">
            <v>68.38</v>
          </cell>
        </row>
        <row r="2998">
          <cell r="A2998">
            <v>91972</v>
          </cell>
          <cell r="B2998" t="str">
            <v>INTERRUPTOR SIMPLES (2 MÓDULOS) COM INTERRUPTOR PARALELO (2 MÓDULOS), 10A/250V, SEM SUPORTE E SEM PLACA - FORNECIMENTO E INSTALAÇÃO. AF_12/2015</v>
          </cell>
          <cell r="D2998">
            <v>91972</v>
          </cell>
          <cell r="E2998">
            <v>62.75</v>
          </cell>
        </row>
        <row r="2999">
          <cell r="A2999">
            <v>91973</v>
          </cell>
          <cell r="B2999" t="str">
            <v>INTERRUPTOR SIMPLES (2 MÓDULOS) COM INTERRUPTOR PARALELO (2 MÓDULOS), 10A/250V, INCLUINDO SUPORTE E PLACA - FORNECIMENTO E INSTALAÇÃO. AF_12/2015</v>
          </cell>
          <cell r="D2999">
            <v>91973</v>
          </cell>
          <cell r="E2999">
            <v>73.430000000000007</v>
          </cell>
        </row>
        <row r="3000">
          <cell r="A3000">
            <v>91974</v>
          </cell>
          <cell r="B3000" t="str">
            <v>INTERRUPTOR SIMPLES (4 MÓDULOS), 10A/250V, SEM SUPORTE E SEM PLACA - FORNECIMENTO E INSTALAÇÃO. AF_12/2015</v>
          </cell>
          <cell r="D3000">
            <v>91974</v>
          </cell>
          <cell r="E3000">
            <v>52.65</v>
          </cell>
        </row>
        <row r="3001">
          <cell r="A3001">
            <v>91975</v>
          </cell>
          <cell r="B3001" t="str">
            <v>INTERRUPTOR SIMPLES (4 MÓDULOS), 10A/250V, INCLUINDO SUPORTE E PLACA - FORNECIMENTO E INSTALAÇÃO. AF_12/2015</v>
          </cell>
          <cell r="D3001">
            <v>91975</v>
          </cell>
          <cell r="E3001">
            <v>63.33</v>
          </cell>
        </row>
        <row r="3002">
          <cell r="A3002">
            <v>91976</v>
          </cell>
          <cell r="B3002" t="str">
            <v>INTERRUPTOR SIMPLES (6 MÓDULOS), 10A/250V, SEM SUPORTE E SEM PLACA - FORNECIMENTO E INSTALAÇÃO. AF_12/2015</v>
          </cell>
          <cell r="D3002">
            <v>91976</v>
          </cell>
          <cell r="E3002">
            <v>77.81</v>
          </cell>
        </row>
        <row r="3003">
          <cell r="A3003">
            <v>91977</v>
          </cell>
          <cell r="B3003" t="str">
            <v>INTERRUPTOR SIMPLES (6 MÓDULOS), 10A/250V, INCLUINDO SUPORTE E PLACA - FORNECIMENTO E INSTALAÇÃO. AF_12/2015</v>
          </cell>
          <cell r="D3003">
            <v>91977</v>
          </cell>
          <cell r="E3003">
            <v>88.49</v>
          </cell>
        </row>
        <row r="3004">
          <cell r="A3004">
            <v>91978</v>
          </cell>
          <cell r="B3004" t="str">
            <v>INTERRUPTOR INTERMEDIÁRIO (1 MÓDULO), 10A/250V, SEM SUPORTE E SEM PLACA - FORNECIMENTO E INSTALAÇÃO. AF_09/2017</v>
          </cell>
          <cell r="D3004">
            <v>91978</v>
          </cell>
          <cell r="E3004">
            <v>32.159999999999997</v>
          </cell>
        </row>
        <row r="3005">
          <cell r="A3005">
            <v>91979</v>
          </cell>
          <cell r="B3005" t="str">
            <v>INTERRUPTOR INTERMEDIÁRIO (1 MÓDULO), 10A/250V, INCLUINDO SUPORTE E PLACA - FORNECIMENTO E INSTALAÇÃO. AF_09/2017</v>
          </cell>
          <cell r="D3005">
            <v>91979</v>
          </cell>
          <cell r="E3005">
            <v>38.76</v>
          </cell>
        </row>
        <row r="3006">
          <cell r="A3006">
            <v>91980</v>
          </cell>
          <cell r="B3006" t="str">
            <v>INTERRUPTOR BIPOLAR (1 MÓDULO), 10A/250V, SEM SUPORTE E SEM PLACA - FORNECIMENTO E INSTALAÇÃO. AF_09/2017</v>
          </cell>
          <cell r="D3006">
            <v>91980</v>
          </cell>
          <cell r="E3006">
            <v>31.05</v>
          </cell>
        </row>
        <row r="3007">
          <cell r="A3007">
            <v>91981</v>
          </cell>
          <cell r="B3007" t="str">
            <v>INTERRUPTOR BIPOLAR (1 MÓDULO), 10A/250V, INCLUINDO SUPORTE E PLACA - FORNECIMENTO E INSTALAÇÃO. AF_09/2017</v>
          </cell>
          <cell r="D3007">
            <v>91981</v>
          </cell>
          <cell r="E3007">
            <v>37.65</v>
          </cell>
        </row>
        <row r="3008">
          <cell r="A3008">
            <v>91982</v>
          </cell>
          <cell r="B3008" t="str">
            <v>DIMMER ROTATIVO (1 MÓDULO), 220V/600W, SEM SUPORTE E SEM PLACA - FORNECIMENTO E INSTALAÇÃO. AF_09/2017</v>
          </cell>
          <cell r="D3008">
            <v>91982</v>
          </cell>
          <cell r="E3008">
            <v>78.44</v>
          </cell>
        </row>
        <row r="3009">
          <cell r="A3009">
            <v>91983</v>
          </cell>
          <cell r="B3009" t="str">
            <v>DIMMER ROTATIVO (1 MÓDULO), 220V/600W, INCLUINDO SUPORTE E PLACA - FORNECIMENTO E INSTALAÇÃO. AF_09/2017</v>
          </cell>
          <cell r="D3009">
            <v>91983</v>
          </cell>
          <cell r="E3009">
            <v>85.04</v>
          </cell>
        </row>
        <row r="3010">
          <cell r="A3010">
            <v>91984</v>
          </cell>
          <cell r="B3010" t="str">
            <v>INTERRUPTOR PULSADOR CAMPAINHA (1 MÓDULO), 10A/250V, SEM SUPORTE E SEM PLACA - FORNECIMENTO E INSTALAÇÃO. AF_09/2017</v>
          </cell>
          <cell r="D3010">
            <v>91984</v>
          </cell>
          <cell r="E3010">
            <v>13.78</v>
          </cell>
        </row>
        <row r="3011">
          <cell r="A3011">
            <v>91985</v>
          </cell>
          <cell r="B3011" t="str">
            <v>INTERRUPTOR PULSADOR CAMPAINHA (1 MÓDULO), 10A/250V, INCLUINDO SUPORTE E PLACA - FORNECIMENTO E INSTALAÇÃO. AF_09/2017</v>
          </cell>
          <cell r="D3011">
            <v>91985</v>
          </cell>
          <cell r="E3011">
            <v>20.38</v>
          </cell>
        </row>
        <row r="3012">
          <cell r="A3012">
            <v>91986</v>
          </cell>
          <cell r="B3012" t="str">
            <v>CAMPAINHA CIGARRA (1 MÓDULO), 10A/250V, SEM SUPORTE E SEM PLACA - FORNECIMENTO E INSTALAÇÃO. AF_09/2017</v>
          </cell>
          <cell r="D3012">
            <v>91986</v>
          </cell>
          <cell r="E3012">
            <v>30.13</v>
          </cell>
        </row>
        <row r="3013">
          <cell r="A3013">
            <v>91987</v>
          </cell>
          <cell r="B3013" t="str">
            <v>CAMPAINHA CIGARRA (1 MÓDULO), 10A/250V, INCLUINDO SUPORTE E PLACA - FORNECIMENTO E INSTALAÇÃO. AF_09/2017</v>
          </cell>
          <cell r="D3013">
            <v>91987</v>
          </cell>
          <cell r="E3013">
            <v>36.729999999999997</v>
          </cell>
        </row>
        <row r="3014">
          <cell r="A3014">
            <v>91988</v>
          </cell>
          <cell r="B3014" t="str">
            <v>INTERRUPTOR PULSADOR MINUTERIA (1 MÓDULO), 10A/250V, SEM SUPORTE E SEM PLACA - FORNECIMENTO E INSTALAÇÃO. AF_09/2017</v>
          </cell>
          <cell r="D3014">
            <v>91988</v>
          </cell>
          <cell r="E3014">
            <v>17.48</v>
          </cell>
        </row>
        <row r="3015">
          <cell r="A3015">
            <v>91989</v>
          </cell>
          <cell r="B3015" t="str">
            <v>INTERRUPTOR PULSADOR MINUTERIA (1 MÓDULO), 10A/250V, INCLUINDO SUPORTE E PLACA - FORNECIMENTO E INSTALAÇÃO. AF_09/2017</v>
          </cell>
          <cell r="D3015">
            <v>91989</v>
          </cell>
          <cell r="E3015">
            <v>24.08</v>
          </cell>
        </row>
        <row r="3016">
          <cell r="A3016">
            <v>91990</v>
          </cell>
          <cell r="B3016" t="str">
            <v>TOMADA ALTA DE EMBUTIR (1 MÓDULO), 2P+T 10 A, SEM SUPORTE E SEM PLACA - FORNECIMENTO E INSTALAÇÃO. AF_12/2015</v>
          </cell>
          <cell r="D3016">
            <v>91990</v>
          </cell>
          <cell r="E3016">
            <v>25.96</v>
          </cell>
        </row>
        <row r="3017">
          <cell r="A3017">
            <v>91991</v>
          </cell>
          <cell r="B3017" t="str">
            <v>TOMADA ALTA DE EMBUTIR (1 MÓDULO), 2P+T 20 A, SEM SUPORTE E SEM PLACA - FORNECIMENTO E INSTALAÇÃO. AF_12/2015</v>
          </cell>
          <cell r="D3017">
            <v>91991</v>
          </cell>
          <cell r="E3017">
            <v>27.95</v>
          </cell>
        </row>
        <row r="3018">
          <cell r="A3018">
            <v>91992</v>
          </cell>
          <cell r="B3018" t="str">
            <v>TOMADA ALTA DE EMBUTIR (1 MÓDULO), 2P+T 10 A, INCLUINDO SUPORTE E PLACA - FORNECIMENTO E INSTALAÇÃO. AF_12/2015</v>
          </cell>
          <cell r="D3018">
            <v>91992</v>
          </cell>
          <cell r="E3018">
            <v>32.56</v>
          </cell>
        </row>
        <row r="3019">
          <cell r="A3019">
            <v>91993</v>
          </cell>
          <cell r="B3019" t="str">
            <v>TOMADA ALTA DE EMBUTIR (1 MÓDULO), 2P+T 20 A, INCLUINDO SUPORTE E PLACA - FORNECIMENTO E INSTALAÇÃO. AF_12/2015</v>
          </cell>
          <cell r="D3019">
            <v>91993</v>
          </cell>
          <cell r="E3019">
            <v>34.549999999999997</v>
          </cell>
        </row>
        <row r="3020">
          <cell r="A3020">
            <v>91994</v>
          </cell>
          <cell r="B3020" t="str">
            <v>TOMADA MÉDIA DE EMBUTIR (1 MÓDULO), 2P+T 10 A, SEM SUPORTE E SEM PLACA - FORNECIMENTO E INSTALAÇÃO. AF_12/2015</v>
          </cell>
          <cell r="D3020">
            <v>91994</v>
          </cell>
          <cell r="E3020">
            <v>18.82</v>
          </cell>
        </row>
        <row r="3021">
          <cell r="A3021">
            <v>91995</v>
          </cell>
          <cell r="B3021" t="str">
            <v>TOMADA MÉDIA DE EMBUTIR (1 MÓDULO), 2P+T 20 A, SEM SUPORTE E SEM PLACA - FORNECIMENTO E INSTALAÇÃO. AF_12/2015</v>
          </cell>
          <cell r="D3021">
            <v>91995</v>
          </cell>
          <cell r="E3021">
            <v>20.81</v>
          </cell>
        </row>
        <row r="3022">
          <cell r="A3022">
            <v>91996</v>
          </cell>
          <cell r="B3022" t="str">
            <v>TOMADA MÉDIA DE EMBUTIR (1 MÓDULO), 2P+T 10 A, INCLUINDO SUPORTE E PLACA - FORNECIMENTO E INSTALAÇÃO. AF_12/2015</v>
          </cell>
          <cell r="D3022">
            <v>91996</v>
          </cell>
          <cell r="E3022">
            <v>25.42</v>
          </cell>
        </row>
        <row r="3023">
          <cell r="A3023">
            <v>91997</v>
          </cell>
          <cell r="B3023" t="str">
            <v>TOMADA MÉDIA DE EMBUTIR (1 MÓDULO), 2P+T 20 A, INCLUINDO SUPORTE E PLACA - FORNECIMENTO E INSTALAÇÃO. AF_12/2015</v>
          </cell>
          <cell r="D3023">
            <v>91997</v>
          </cell>
          <cell r="E3023">
            <v>27.41</v>
          </cell>
        </row>
        <row r="3024">
          <cell r="A3024">
            <v>91998</v>
          </cell>
          <cell r="B3024" t="str">
            <v>TOMADA BAIXA DE EMBUTIR (1 MÓDULO), 2P+T 10 A, SEM SUPORTE E SEM PLACA - FORNECIMENTO E INSTALAÇÃO. AF_12/2015</v>
          </cell>
          <cell r="D3024">
            <v>91998</v>
          </cell>
          <cell r="E3024">
            <v>16.05</v>
          </cell>
        </row>
        <row r="3025">
          <cell r="A3025">
            <v>91999</v>
          </cell>
          <cell r="B3025" t="str">
            <v>TOMADA BAIXA DE EMBUTIR (1 MÓDULO), 2P+T 20 A, SEM SUPORTE E SEM PLACA - FORNECIMENTO E INSTALAÇÃO. AF_12/2015</v>
          </cell>
          <cell r="D3025">
            <v>91999</v>
          </cell>
          <cell r="E3025">
            <v>18.04</v>
          </cell>
        </row>
        <row r="3026">
          <cell r="A3026">
            <v>92000</v>
          </cell>
          <cell r="B3026" t="str">
            <v>TOMADA BAIXA DE EMBUTIR (1 MÓDULO), 2P+T 10 A, INCLUINDO SUPORTE E PLACA - FORNECIMENTO E INSTALAÇÃO. AF_12/2015</v>
          </cell>
          <cell r="D3026">
            <v>92000</v>
          </cell>
          <cell r="E3026">
            <v>22.65</v>
          </cell>
        </row>
        <row r="3027">
          <cell r="A3027">
            <v>92001</v>
          </cell>
          <cell r="B3027" t="str">
            <v>TOMADA BAIXA DE EMBUTIR (1 MÓDULO), 2P+T 20 A, INCLUINDO SUPORTE E PLACA - FORNECIMENTO E INSTALAÇÃO. AF_12/2015</v>
          </cell>
          <cell r="D3027">
            <v>92001</v>
          </cell>
          <cell r="E3027">
            <v>24.64</v>
          </cell>
        </row>
        <row r="3028">
          <cell r="A3028">
            <v>92002</v>
          </cell>
          <cell r="B3028" t="str">
            <v>TOMADA MÉDIA DE EMBUTIR (2 MÓDULOS), 2P+T 10 A, SEM SUPORTE E SEM PLACA - FORNECIMENTO E INSTALAÇÃO. AF_12/2015</v>
          </cell>
          <cell r="D3028">
            <v>92002</v>
          </cell>
          <cell r="E3028">
            <v>35.35</v>
          </cell>
        </row>
        <row r="3029">
          <cell r="A3029">
            <v>92003</v>
          </cell>
          <cell r="B3029" t="str">
            <v>TOMADA MÉDIA DE EMBUTIR (2 MÓDULOS), 2P+T 20 A, SEM SUPORTE E SEM PLACA - FORNECIMENTO E INSTALAÇÃO. AF_12/2015</v>
          </cell>
          <cell r="D3029">
            <v>92003</v>
          </cell>
          <cell r="E3029">
            <v>39.33</v>
          </cell>
        </row>
        <row r="3030">
          <cell r="A3030">
            <v>92004</v>
          </cell>
          <cell r="B3030" t="str">
            <v>TOMADA MÉDIA DE EMBUTIR (2 MÓDULOS), 2P+T 10 A, INCLUINDO SUPORTE E PLACA - FORNECIMENTO E INSTALAÇÃO. AF_12/2015</v>
          </cell>
          <cell r="D3030">
            <v>92004</v>
          </cell>
          <cell r="E3030">
            <v>41.95</v>
          </cell>
        </row>
        <row r="3031">
          <cell r="A3031">
            <v>92005</v>
          </cell>
          <cell r="B3031" t="str">
            <v>TOMADA MÉDIA DE EMBUTIR (2 MÓDULOS), 2P+T 20 A, INCLUINDO SUPORTE E PLACA - FORNECIMENTO E INSTALAÇÃO. AF_12/2015</v>
          </cell>
          <cell r="D3031">
            <v>92005</v>
          </cell>
          <cell r="E3031">
            <v>45.93</v>
          </cell>
        </row>
        <row r="3032">
          <cell r="A3032">
            <v>92006</v>
          </cell>
          <cell r="B3032" t="str">
            <v>TOMADA BAIXA DE EMBUTIR (2 MÓDULOS), 2P+T 10 A, SEM SUPORTE E SEM PLACA - FORNECIMENTO E INSTALAÇÃO. AF_12/2015</v>
          </cell>
          <cell r="D3032">
            <v>92006</v>
          </cell>
          <cell r="E3032">
            <v>29.81</v>
          </cell>
        </row>
        <row r="3033">
          <cell r="A3033">
            <v>92007</v>
          </cell>
          <cell r="B3033" t="str">
            <v>TOMADA BAIXA DE EMBUTIR (2 MÓDULOS), 2P+T 20 A, SEM SUPORTE E SEM PLACA - FORNECIMENTO E INSTALAÇÃO. AF_12/2015</v>
          </cell>
          <cell r="D3033">
            <v>92007</v>
          </cell>
          <cell r="E3033">
            <v>33.79</v>
          </cell>
        </row>
        <row r="3034">
          <cell r="A3034">
            <v>92008</v>
          </cell>
          <cell r="B3034" t="str">
            <v>TOMADA BAIXA DE EMBUTIR (2 MÓDULOS), 2P+T 10 A, INCLUINDO SUPORTE E PLACA - FORNECIMENTO E INSTALAÇÃO. AF_12/2015</v>
          </cell>
          <cell r="D3034">
            <v>92008</v>
          </cell>
          <cell r="E3034">
            <v>36.409999999999997</v>
          </cell>
        </row>
        <row r="3035">
          <cell r="A3035">
            <v>92009</v>
          </cell>
          <cell r="B3035" t="str">
            <v>TOMADA BAIXA DE EMBUTIR (2 MÓDULOS), 2P+T 20 A, INCLUINDO SUPORTE E PLACA - FORNECIMENTO E INSTALAÇÃO. AF_12/2015</v>
          </cell>
          <cell r="D3035">
            <v>92009</v>
          </cell>
          <cell r="E3035">
            <v>40.39</v>
          </cell>
        </row>
        <row r="3036">
          <cell r="A3036">
            <v>92010</v>
          </cell>
          <cell r="B3036" t="str">
            <v>TOMADA MÉDIA DE EMBUTIR (3 MÓDULOS), 2P+T 10 A, SEM SUPORTE E SEM PLACA - FORNECIMENTO E INSTALAÇÃO. AF_12/2015</v>
          </cell>
          <cell r="D3036">
            <v>92010</v>
          </cell>
          <cell r="E3036">
            <v>51.86</v>
          </cell>
        </row>
        <row r="3037">
          <cell r="A3037">
            <v>92011</v>
          </cell>
          <cell r="B3037" t="str">
            <v>TOMADA MÉDIA DE EMBUTIR (3 MÓDULOS), 2P+T 20 A, SEM SUPORTE E SEM PLACA - FORNECIMENTO E INSTALAÇÃO. AF_12/2015</v>
          </cell>
          <cell r="D3037">
            <v>92011</v>
          </cell>
          <cell r="E3037">
            <v>57.83</v>
          </cell>
        </row>
        <row r="3038">
          <cell r="A3038">
            <v>92012</v>
          </cell>
          <cell r="B3038" t="str">
            <v>TOMADA MÉDIA DE EMBUTIR (3 MÓDULOS), 2P+T 10 A, INCLUINDO SUPORTE E PLACA - FORNECIMENTO E INSTALAÇÃO. AF_12/2015</v>
          </cell>
          <cell r="D3038">
            <v>92012</v>
          </cell>
          <cell r="E3038">
            <v>58.46</v>
          </cell>
        </row>
        <row r="3039">
          <cell r="A3039">
            <v>92013</v>
          </cell>
          <cell r="B3039" t="str">
            <v>TOMADA MÉDIA DE EMBUTIR (3 MÓDULOS), 2P+T 20 A, INCLUINDO SUPORTE E PLACA - FORNECIMENTO E INSTALAÇÃO. AF_12/2015</v>
          </cell>
          <cell r="D3039">
            <v>92013</v>
          </cell>
          <cell r="E3039">
            <v>64.430000000000007</v>
          </cell>
        </row>
        <row r="3040">
          <cell r="A3040">
            <v>92014</v>
          </cell>
          <cell r="B3040" t="str">
            <v>TOMADA BAIXA DE EMBUTIR (3 MÓDULOS), 2P+T 10 A, SEM SUPORTE E SEM PLACA - FORNECIMENTO E INSTALAÇÃO. AF_12/2015</v>
          </cell>
          <cell r="D3040">
            <v>92014</v>
          </cell>
          <cell r="E3040">
            <v>43.56</v>
          </cell>
        </row>
        <row r="3041">
          <cell r="A3041">
            <v>92015</v>
          </cell>
          <cell r="B3041" t="str">
            <v>TOMADA BAIXA DE EMBUTIR (3 MÓDULOS), 2P+T 20 A, SEM SUPORTE E SEM PLACA - FORNECIMENTO E INSTALAÇÃO. AF_12/2015</v>
          </cell>
          <cell r="D3041">
            <v>92015</v>
          </cell>
          <cell r="E3041">
            <v>49.53</v>
          </cell>
        </row>
        <row r="3042">
          <cell r="A3042">
            <v>92016</v>
          </cell>
          <cell r="B3042" t="str">
            <v>TOMADA BAIXA DE EMBUTIR (3 MÓDULOS), 2P+T 10 A, INCLUINDO SUPORTE E PLACA - FORNECIMENTO E INSTALAÇÃO. AF_12/2015</v>
          </cell>
          <cell r="D3042">
            <v>92016</v>
          </cell>
          <cell r="E3042">
            <v>50.16</v>
          </cell>
        </row>
        <row r="3043">
          <cell r="A3043">
            <v>92017</v>
          </cell>
          <cell r="B3043" t="str">
            <v>TOMADA BAIXA DE EMBUTIR (3 MÓDULOS), 2P+T 20 A, INCLUINDO SUPORTE E PLACA - FORNECIMENTO E INSTALAÇÃO. AF_12/2015</v>
          </cell>
          <cell r="D3043">
            <v>92017</v>
          </cell>
          <cell r="E3043">
            <v>56.13</v>
          </cell>
        </row>
        <row r="3044">
          <cell r="A3044">
            <v>92018</v>
          </cell>
          <cell r="B3044" t="str">
            <v>TOMADA BAIXA DE EMBUTIR (4 MÓDULOS), 2P+T 10 A, SEM SUPORTE E SEM PLACA - FORNECIMENTO E INSTALAÇÃO. AF_12/2015</v>
          </cell>
          <cell r="D3044">
            <v>92018</v>
          </cell>
          <cell r="E3044">
            <v>57.69</v>
          </cell>
        </row>
        <row r="3045">
          <cell r="A3045">
            <v>92019</v>
          </cell>
          <cell r="B3045" t="str">
            <v>TOMADA BAIXA DE EMBUTIR (4 MÓDULOS), 2P+T 10 A, INCLUINDO SUPORTE E PLACA - FORNECIMENTO E INSTALAÇÃO. AF_12/2015</v>
          </cell>
          <cell r="D3045">
            <v>92019</v>
          </cell>
          <cell r="E3045">
            <v>68.37</v>
          </cell>
        </row>
        <row r="3046">
          <cell r="A3046">
            <v>92020</v>
          </cell>
          <cell r="B3046" t="str">
            <v>TOMADA BAIXA DE EMBUTIR (6 MÓDULOS), 2P+T 10 A, SEM SUPORTE E SEM PLACA - FORNECIMENTO E INSTALAÇÃO. AF_12/2015</v>
          </cell>
          <cell r="D3046">
            <v>92020</v>
          </cell>
          <cell r="E3046">
            <v>85.38</v>
          </cell>
        </row>
        <row r="3047">
          <cell r="A3047">
            <v>92021</v>
          </cell>
          <cell r="B3047" t="str">
            <v>TOMADA BAIXA DE EMBUTIR (6 MÓDULOS), 2P+T 10 A, INCLUINDO SUPORTE E PLACA - FORNECIMENTO E INSTALAÇÃO. AF_12/2015</v>
          </cell>
          <cell r="D3047">
            <v>92021</v>
          </cell>
          <cell r="E3047">
            <v>96.06</v>
          </cell>
        </row>
        <row r="3048">
          <cell r="A3048">
            <v>92022</v>
          </cell>
          <cell r="B3048" t="str">
            <v>INTERRUPTOR SIMPLES (1 MÓDULO) COM 1 TOMADA DE EMBUTIR 2P+T 10 A,  SEM SUPORTE E SEM PLACA - FORNECIMENTO E INSTALAÇÃO. AF_12/2015</v>
          </cell>
          <cell r="D3048">
            <v>92022</v>
          </cell>
          <cell r="E3048">
            <v>31.33</v>
          </cell>
        </row>
        <row r="3049">
          <cell r="A3049">
            <v>92023</v>
          </cell>
          <cell r="B3049" t="str">
            <v>INTERRUPTOR SIMPLES (1 MÓDULO) COM 1 TOMADA DE EMBUTIR 2P+T 10 A,  INCLUINDO SUPORTE E PLACA - FORNECIMENTO E INSTALAÇÃO. AF_12/2015</v>
          </cell>
          <cell r="D3049">
            <v>92023</v>
          </cell>
          <cell r="E3049">
            <v>37.93</v>
          </cell>
        </row>
        <row r="3050">
          <cell r="A3050">
            <v>92024</v>
          </cell>
          <cell r="B3050" t="str">
            <v>INTERRUPTOR SIMPLES (1 MÓDULO) COM 2 TOMADAS DE EMBUTIR 2P+T 10 A,  SEM SUPORTE E SEM PLACA - FORNECIMENTO E INSTALAÇÃO. AF_12/2015</v>
          </cell>
          <cell r="D3050">
            <v>92024</v>
          </cell>
          <cell r="E3050">
            <v>47.89</v>
          </cell>
        </row>
        <row r="3051">
          <cell r="A3051">
            <v>92025</v>
          </cell>
          <cell r="B3051" t="str">
            <v>INTERRUPTOR SIMPLES (1 MÓDULO) COM 2 TOMADAS DE EMBUTIR 2P+T 10 A,  INCLUINDO SUPORTE E PLACA - FORNECIMENTO E INSTALAÇÃO. AF_12/2015</v>
          </cell>
          <cell r="D3051">
            <v>92025</v>
          </cell>
          <cell r="E3051">
            <v>54.49</v>
          </cell>
        </row>
        <row r="3052">
          <cell r="A3052">
            <v>92026</v>
          </cell>
          <cell r="B3052" t="str">
            <v>INTERRUPTOR SIMPLES (2 MÓDULOS) COM 1 TOMADA DE EMBUTIR 2P+T 10 A,  SEM SUPORTE E SEM PLACA - FORNECIMENTO E INSTALAÇÃO. AF_12/2015</v>
          </cell>
          <cell r="D3052">
            <v>92026</v>
          </cell>
          <cell r="E3052">
            <v>43.87</v>
          </cell>
        </row>
        <row r="3053">
          <cell r="A3053">
            <v>92027</v>
          </cell>
          <cell r="B3053" t="str">
            <v>INTERRUPTOR SIMPLES (2 MÓDULOS) COM 1 TOMADA DE EMBUTIR 2P+T 10 A,  INCLUINDO SUPORTE E PLACA - FORNECIMENTO E INSTALAÇÃO. AF_12/2015</v>
          </cell>
          <cell r="D3053">
            <v>92027</v>
          </cell>
          <cell r="E3053">
            <v>50.47</v>
          </cell>
        </row>
        <row r="3054">
          <cell r="A3054">
            <v>92028</v>
          </cell>
          <cell r="B3054" t="str">
            <v>INTERRUPTOR PARALELO (1 MÓDULO) COM 1 TOMADA DE EMBUTIR 2P+T 10 A,  SEM SUPORTE E SEM PLACA - FORNECIMENTO E INSTALAÇÃO. AF_12/2015</v>
          </cell>
          <cell r="D3054">
            <v>92028</v>
          </cell>
          <cell r="E3054">
            <v>36.380000000000003</v>
          </cell>
        </row>
        <row r="3055">
          <cell r="A3055">
            <v>92029</v>
          </cell>
          <cell r="B3055" t="str">
            <v>INTERRUPTOR PARALELO (1 MÓDULO) COM 1 TOMADA DE EMBUTIR 2P+T 10 A,  INCLUINDO SUPORTE E PLACA - FORNECIMENTO E INSTALAÇÃO. AF_12/2015</v>
          </cell>
          <cell r="D3055">
            <v>92029</v>
          </cell>
          <cell r="E3055">
            <v>42.98</v>
          </cell>
        </row>
        <row r="3056">
          <cell r="A3056">
            <v>92030</v>
          </cell>
          <cell r="B3056" t="str">
            <v>INTERRUPTOR PARALELO (1 MÓDULO) COM 2 TOMADAS DE EMBUTIR 2P+T 10 A,  SEM SUPORTE E SEM PLACA - FORNECIMENTO E INSTALAÇÃO. AF_12/2015</v>
          </cell>
          <cell r="D3056">
            <v>92030</v>
          </cell>
          <cell r="E3056">
            <v>52.89</v>
          </cell>
        </row>
        <row r="3057">
          <cell r="A3057">
            <v>92031</v>
          </cell>
          <cell r="B3057" t="str">
            <v>INTERRUPTOR PARALELO (1 MÓDULO) COM 2 TOMADAS DE EMBUTIR 2P+T 10 A,  INCLUINDO SUPORTE E PLACA - FORNECIMENTO E INSTALAÇÃO. AF_12/2015</v>
          </cell>
          <cell r="D3057">
            <v>92031</v>
          </cell>
          <cell r="E3057">
            <v>59.49</v>
          </cell>
        </row>
        <row r="3058">
          <cell r="A3058">
            <v>92032</v>
          </cell>
          <cell r="B3058" t="str">
            <v>INTERRUPTOR PARALELO (2 MÓDULOS) COM 1 TOMADA DE EMBUTIR 2P+T 10 A,  SEM SUPORTE E SEM PLACA - FORNECIMENTO E INSTALAÇÃO. AF_12/2015</v>
          </cell>
          <cell r="D3058">
            <v>92032</v>
          </cell>
          <cell r="E3058">
            <v>53.92</v>
          </cell>
        </row>
        <row r="3059">
          <cell r="A3059">
            <v>92033</v>
          </cell>
          <cell r="B3059" t="str">
            <v>INTERRUPTOR PARALELO (2 MÓDULOS) COM 1 TOMADA DE EMBUTIR 2P+T 10 A,  INCLUINDO SUPORTE E PLACA - FORNECIMENTO E INSTALAÇÃO. AF_12/2015</v>
          </cell>
          <cell r="D3059">
            <v>92033</v>
          </cell>
          <cell r="E3059">
            <v>60.52</v>
          </cell>
        </row>
        <row r="3060">
          <cell r="A3060">
            <v>92034</v>
          </cell>
          <cell r="B3060" t="str">
            <v>INTERRUPTOR SIMPLES (1 MÓDULO), INTERRUPTOR PARALELO (1 MÓDULO) E 1 TOMADA DE EMBUTIR 2P+T 10 A,  SEM SUPORTE E SEM PLACA - FORNECIMENTO E INSTALAÇÃO. AF_12/2015</v>
          </cell>
          <cell r="D3060">
            <v>92034</v>
          </cell>
          <cell r="E3060">
            <v>48.92</v>
          </cell>
        </row>
        <row r="3061">
          <cell r="A3061">
            <v>92035</v>
          </cell>
          <cell r="B3061" t="str">
            <v>INTERRUPTOR SIMPLES (1 MÓDULO), INTERRUPTOR PARALELO (1 MÓDULO) E 1 TOMADA DE EMBUTIR 2P+T 10 A,  INCLUINDO SUPORTE E PLACA - FORNECIMENTO E INSTALAÇÃO. AF_12/2015</v>
          </cell>
          <cell r="D3061">
            <v>92035</v>
          </cell>
          <cell r="E3061">
            <v>55.52</v>
          </cell>
        </row>
        <row r="3062">
          <cell r="A3062">
            <v>97583</v>
          </cell>
          <cell r="B3062" t="str">
            <v>LUMINÁRIA TIPO CALHA, DE SOBREPOR, COM 1 LÂMPADA TUBULAR FLUORESCENTE DE 18 W, COM REATOR DE PARTIDA RÁPIDA - FORNECIMENTO E INSTALAÇÃO. AF_02/2020</v>
          </cell>
          <cell r="D3062">
            <v>97583</v>
          </cell>
          <cell r="E3062">
            <v>114.87</v>
          </cell>
        </row>
        <row r="3063">
          <cell r="A3063">
            <v>97584</v>
          </cell>
          <cell r="B3063" t="str">
            <v>LUMINÁRIA TIPO CALHA, DE SOBREPOR, COM 1 LÂMPADA TUBULAR FLUORESCENTE DE 36 W, COM REATOR DE PARTIDA RÁPIDA - FORNECIMENTO E INSTALAÇÃO. AF_02/2020</v>
          </cell>
          <cell r="D3063">
            <v>97584</v>
          </cell>
          <cell r="E3063">
            <v>164.65</v>
          </cell>
        </row>
        <row r="3064">
          <cell r="A3064">
            <v>97585</v>
          </cell>
          <cell r="B3064" t="str">
            <v>LUMINÁRIA TIPO CALHA, DE SOBREPOR, COM 2 LÂMPADAS TUBULARES FLUORESCENTES DE 18 W, COM REATOR DE PARTIDA RÁPIDA - FORNECIMENTO E INSTALAÇÃO. AF_02/2020</v>
          </cell>
          <cell r="D3064">
            <v>97585</v>
          </cell>
          <cell r="E3064">
            <v>156.66999999999999</v>
          </cell>
        </row>
        <row r="3065">
          <cell r="A3065">
            <v>97586</v>
          </cell>
          <cell r="B3065" t="str">
            <v>LUMINÁRIA TIPO CALHA, DE SOBREPOR, COM 2 LÂMPADAS TUBULARES FLUORESCENTES DE 36 W, COM REATOR DE PARTIDA RÁPIDA - FORNECIMENTO E INSTALAÇÃO. AF_02/2020</v>
          </cell>
          <cell r="D3065">
            <v>97586</v>
          </cell>
          <cell r="E3065">
            <v>216.79</v>
          </cell>
        </row>
        <row r="3066">
          <cell r="A3066">
            <v>97587</v>
          </cell>
          <cell r="B3066" t="str">
            <v>LUMINÁRIA TIPO CALHA, DE EMBUTIR, COM 2 LÂMPADAS FLUORESCENTES DE 14 W, COM REATOR DE PARTIDA RÁPIDA - FORNECIMENTO E INSTALAÇÃO. AF_02/2020</v>
          </cell>
          <cell r="D3066">
            <v>97587</v>
          </cell>
          <cell r="E3066">
            <v>406.5</v>
          </cell>
        </row>
        <row r="3067">
          <cell r="A3067">
            <v>97589</v>
          </cell>
          <cell r="B3067" t="str">
            <v>LUMINÁRIA TIPO PLAFON EM PLÁSTICO, DE SOBREPOR, COM 1 LÂMPADA FLUORESCENTE DE 15 W, SEM REATOR - FORNECIMENTO E INSTALAÇÃO. AF_02/2020</v>
          </cell>
          <cell r="D3067">
            <v>97589</v>
          </cell>
          <cell r="E3067">
            <v>34.54</v>
          </cell>
        </row>
        <row r="3068">
          <cell r="A3068">
            <v>97590</v>
          </cell>
          <cell r="B3068" t="str">
            <v>LUMINÁRIA TIPO PLAFON REDONDO COM VIDRO FOSCO, DE SOBREPOR, COM 1 LÂMPADA FLUORESCENTE DE 15 W, SEM REATOR - FORNECIMENTO E INSTALAÇÃO. AF_02/2020</v>
          </cell>
          <cell r="D3068">
            <v>97590</v>
          </cell>
          <cell r="E3068">
            <v>117.61</v>
          </cell>
        </row>
        <row r="3069">
          <cell r="A3069">
            <v>97591</v>
          </cell>
          <cell r="B3069" t="str">
            <v>LUMINÁRIA TIPO PLAFON REDONDO COM VIDRO FOSCO, DE SOBREPOR, COM 2 LÂMPADAS FLUORESCENTES DE 15 W, SEM REATOR - FORNECIMENTO E INSTALAÇÃO. AF_02/2020</v>
          </cell>
          <cell r="D3069">
            <v>97591</v>
          </cell>
          <cell r="E3069">
            <v>146.41</v>
          </cell>
        </row>
        <row r="3070">
          <cell r="A3070">
            <v>97593</v>
          </cell>
          <cell r="B3070" t="str">
            <v>LUMINÁRIA TIPO SPOT, DE SOBREPOR, COM 1 LÂMPADA FLUORESCENTE DE 15 W, SEM REATOR - FORNECIMENTO E INSTALAÇÃO. AF_02/2020</v>
          </cell>
          <cell r="D3070">
            <v>97593</v>
          </cell>
          <cell r="E3070">
            <v>183.64</v>
          </cell>
        </row>
        <row r="3071">
          <cell r="A3071">
            <v>97594</v>
          </cell>
          <cell r="B3071" t="str">
            <v>LUMINÁRIA TIPO SPOT, DE SOBREPOR, COM 2 LÂMPADAS FLUORESCENTES DE 15 W, SEM REATOR - FORNECIMENTO E INSTALAÇÃO. AF_02/2020</v>
          </cell>
          <cell r="D3071">
            <v>97594</v>
          </cell>
          <cell r="E3071">
            <v>150.22</v>
          </cell>
        </row>
        <row r="3072">
          <cell r="A3072">
            <v>97595</v>
          </cell>
          <cell r="B3072" t="str">
            <v>SENSOR DE PRESENÇA COM FOTOCÉLULA, FIXAÇÃO EM PAREDE - FORNECIMENTO E INSTALAÇÃO. AF_02/2020</v>
          </cell>
          <cell r="D3072">
            <v>97595</v>
          </cell>
          <cell r="E3072">
            <v>133.35</v>
          </cell>
        </row>
        <row r="3073">
          <cell r="A3073">
            <v>97596</v>
          </cell>
          <cell r="B3073" t="str">
            <v>SENSOR DE PRESENÇA SEM FOTOCÉLULA, FIXAÇÃO EM PAREDE - FORNECIMENTO E INSTALAÇÃO. AF_02/2020</v>
          </cell>
          <cell r="D3073">
            <v>97596</v>
          </cell>
          <cell r="E3073">
            <v>88.47</v>
          </cell>
        </row>
        <row r="3074">
          <cell r="A3074">
            <v>97597</v>
          </cell>
          <cell r="B3074" t="str">
            <v>SENSOR DE PRESENÇA COM FOTOCÉLULA, FIXAÇÃO EM TETO - FORNECIMENTO E INSTALAÇÃO. AF_02/2020</v>
          </cell>
          <cell r="D3074">
            <v>97597</v>
          </cell>
          <cell r="E3074">
            <v>92.34</v>
          </cell>
        </row>
        <row r="3075">
          <cell r="A3075">
            <v>97598</v>
          </cell>
          <cell r="B3075" t="str">
            <v>SENSOR DE PRESENÇA SEM FOTOCÉLULA, FIXAÇÃO EM TETO - FORNECIMENTO E INSTALAÇÃO. AF_02/2020</v>
          </cell>
          <cell r="D3075">
            <v>97598</v>
          </cell>
          <cell r="E3075">
            <v>86.6</v>
          </cell>
        </row>
        <row r="3076">
          <cell r="A3076">
            <v>97599</v>
          </cell>
          <cell r="B3076" t="str">
            <v>LUMINÁRIA DE EMERGÊNCIA, COM 30 LÂMPADAS LED DE 2 W, SEM REATOR - FORNECIMENTO E INSTALAÇÃO. AF_02/2020</v>
          </cell>
          <cell r="D3076">
            <v>97599</v>
          </cell>
          <cell r="E3076">
            <v>23.68</v>
          </cell>
        </row>
        <row r="3077">
          <cell r="A3077">
            <v>97609</v>
          </cell>
          <cell r="B3077" t="str">
            <v>LÂMPADA COMPACTA DE LED 6 W, BASE E27 - FORNECIMENTO E INSTALAÇÃO. AF_02/2020</v>
          </cell>
          <cell r="D3077">
            <v>97609</v>
          </cell>
          <cell r="E3077">
            <v>13.9</v>
          </cell>
        </row>
        <row r="3078">
          <cell r="A3078">
            <v>97610</v>
          </cell>
          <cell r="B3078" t="str">
            <v>LÂMPADA COMPACTA DE LED 10 W, BASE E27 - FORNECIMENTO E INSTALAÇÃO. AF_02/2020</v>
          </cell>
          <cell r="D3078">
            <v>97610</v>
          </cell>
          <cell r="E3078">
            <v>14.88</v>
          </cell>
        </row>
        <row r="3079">
          <cell r="A3079">
            <v>97611</v>
          </cell>
          <cell r="B3079" t="str">
            <v>LÂMPADA COMPACTA FLUORESCENTE DE 15 W, BASE E27 - FORNECIMENTO E INSTALAÇÃO. AF_02/2020</v>
          </cell>
          <cell r="D3079">
            <v>97611</v>
          </cell>
          <cell r="E3079">
            <v>17.2</v>
          </cell>
        </row>
        <row r="3080">
          <cell r="A3080">
            <v>97612</v>
          </cell>
          <cell r="B3080" t="str">
            <v>LÂMPADA COMPACTA FLUORESCENTE DE 20 W, BASE E27 - FORNECIMENTO E INSTALAÇÃO. AF_02/2020</v>
          </cell>
          <cell r="D3080">
            <v>97612</v>
          </cell>
          <cell r="E3080">
            <v>18.579999999999998</v>
          </cell>
        </row>
        <row r="3081">
          <cell r="A3081">
            <v>97613</v>
          </cell>
          <cell r="B3081" t="str">
            <v>LÂMPADA COMPACTA DE VAPOR MERCURIO 125 W, BASE E27 - FORNECIMENTO E INSTALAÇÃO. AF_02/2020</v>
          </cell>
          <cell r="D3081">
            <v>97613</v>
          </cell>
          <cell r="E3081">
            <v>23.15</v>
          </cell>
        </row>
        <row r="3082">
          <cell r="A3082">
            <v>97614</v>
          </cell>
          <cell r="B3082" t="str">
            <v>LÂMPADA COMPACTA DE VAPOR METÁLICO OVOIDE 150 W, BASE E27 - FORNECIMENTO E INSTALAÇÃO. AF_02/2020</v>
          </cell>
          <cell r="D3082">
            <v>97614</v>
          </cell>
          <cell r="E3082">
            <v>39.65</v>
          </cell>
        </row>
        <row r="3083">
          <cell r="A3083">
            <v>97615</v>
          </cell>
          <cell r="B3083" t="str">
            <v>LÂMPADA TUBULAR FLUORESCENTE T8 DE 16/18 W, BASE G13 - FORNECIMENTO E INSTALAÇÃO. AF_02/2020_P</v>
          </cell>
          <cell r="D3083">
            <v>97615</v>
          </cell>
          <cell r="E3083">
            <v>61.48</v>
          </cell>
        </row>
        <row r="3084">
          <cell r="A3084">
            <v>97616</v>
          </cell>
          <cell r="B3084" t="str">
            <v>LÂMPADA TUBULAR FLUORESCENTE T8 DE 32/36 W, BASE G13 - FORNECIMENTO E INSTALAÇÃO. AF_02/2020_P</v>
          </cell>
          <cell r="D3084">
            <v>97616</v>
          </cell>
          <cell r="E3084">
            <v>72.56</v>
          </cell>
        </row>
        <row r="3085">
          <cell r="A3085">
            <v>97617</v>
          </cell>
          <cell r="B3085" t="str">
            <v>LÂMPADA TUBULAR FLUORESCENTE T10 DE 20/40 W, BASE G13 - FORNECIMENTO E INSTALAÇÃO. AF_02/2020_P</v>
          </cell>
          <cell r="D3085">
            <v>97617</v>
          </cell>
          <cell r="E3085">
            <v>72.34</v>
          </cell>
        </row>
        <row r="3086">
          <cell r="A3086">
            <v>97618</v>
          </cell>
          <cell r="B3086" t="str">
            <v>LÂMPADA TUBULAR FLUORESCENTE T5 DE 14 W, BASE G13 - FORNECIMENTO E INSTALAÇÃO. AF_02/2020_P</v>
          </cell>
          <cell r="D3086">
            <v>97618</v>
          </cell>
          <cell r="E3086">
            <v>63.41</v>
          </cell>
        </row>
        <row r="3087">
          <cell r="A3087">
            <v>100902</v>
          </cell>
          <cell r="B3087" t="str">
            <v>LÂMPADA TUBULAR LED DE 9/10 W, BASE G13 - FORNECIMENTO E INSTALAÇÃO. AF_02/2020_P</v>
          </cell>
          <cell r="D3087">
            <v>100902</v>
          </cell>
          <cell r="E3087">
            <v>22.52</v>
          </cell>
        </row>
        <row r="3088">
          <cell r="A3088">
            <v>100903</v>
          </cell>
          <cell r="B3088" t="str">
            <v>LÂMPADA TUBULAR LED DE 18/20 W, BASE G13 - FORNECIMENTO E INSTALAÇÃO. AF_02/2020_P</v>
          </cell>
          <cell r="D3088">
            <v>100903</v>
          </cell>
          <cell r="E3088">
            <v>26.84</v>
          </cell>
        </row>
        <row r="3089">
          <cell r="A3089">
            <v>100904</v>
          </cell>
          <cell r="B3089" t="str">
            <v>LUMINÁRIA TIPO CALHA, DE SOBREPOR, COM 1 LÂMPADA TUBULAR FLUORESCENTE DE 20 W, COM REATOR DE PARTIDA CONVENCIONAL - FORNECIMENTO E INSTALAÇÃO. AF_02/2020</v>
          </cell>
          <cell r="D3089">
            <v>100904</v>
          </cell>
          <cell r="E3089">
            <v>114.87</v>
          </cell>
        </row>
        <row r="3090">
          <cell r="A3090">
            <v>100905</v>
          </cell>
          <cell r="B3090" t="str">
            <v>LUMINÁRIA DUPLA TIPO CALHA, DE SOBREPOR, COM 4 LÂMPADAS TUBULARES FLUORESCENTES DE 18 W,COM REATORES DE PARTIDA RÁPIDA - FORNECIMENTO E INSTALAÇÃO. AF_02/2020</v>
          </cell>
          <cell r="D3090">
            <v>100905</v>
          </cell>
          <cell r="E3090">
            <v>313.33999999999997</v>
          </cell>
        </row>
        <row r="3091">
          <cell r="A3091">
            <v>100906</v>
          </cell>
          <cell r="B3091" t="str">
            <v>LUMINÁRIA DUPLA TIPO CALHA, DE SOBREPOR, COM 4 LÂMPADAS TUBULARES FLUORESCENTES DE 36 W, COM REATORES DE PARTIDA RÁPIDA -FORNECIMENTO E INSTALAÇÃO. AF_02/2020</v>
          </cell>
          <cell r="D3091">
            <v>100906</v>
          </cell>
          <cell r="E3091">
            <v>433.58</v>
          </cell>
        </row>
        <row r="3092">
          <cell r="A3092">
            <v>100919</v>
          </cell>
          <cell r="B3092" t="str">
            <v>LÂMPADA FLUORESCENTE ESPIRAL BRANCA 45 W, BASE E27 - FORNECIMENTO E INSTALAÇÃO. AF_02/2020</v>
          </cell>
          <cell r="D3092">
            <v>100919</v>
          </cell>
          <cell r="E3092">
            <v>45.04</v>
          </cell>
        </row>
        <row r="3093">
          <cell r="A3093">
            <v>100920</v>
          </cell>
          <cell r="B3093" t="str">
            <v>LÂMPADA FLUORESCENTE ESPIRAL BRANCA 65 W, BASE E27 - FORNECIMENTO E INSTALAÇÃO. AF_02/2020</v>
          </cell>
          <cell r="D3093">
            <v>100920</v>
          </cell>
          <cell r="E3093">
            <v>75.48</v>
          </cell>
        </row>
        <row r="3094">
          <cell r="A3094">
            <v>100921</v>
          </cell>
          <cell r="B3094" t="str">
            <v>REATOR DE PARTIDA RÁPIDA PARA LÂMPADA FLUORESCENTE 2X40W - FORNECIMENTO E INSTALAÇÃO. AF_02/2020</v>
          </cell>
          <cell r="D3094">
            <v>100921</v>
          </cell>
          <cell r="E3094">
            <v>77.680000000000007</v>
          </cell>
        </row>
        <row r="3095">
          <cell r="A3095">
            <v>100922</v>
          </cell>
          <cell r="B3095" t="str">
            <v>REATOR DE PARTIDA RÁPIDA PARA LÂMPADA FLUORESCENTE 1X20W - FORNECIMENTO E INSTALAÇÃO. AF_02/2020</v>
          </cell>
          <cell r="D3095">
            <v>100922</v>
          </cell>
          <cell r="E3095">
            <v>56.3</v>
          </cell>
        </row>
        <row r="3096">
          <cell r="A3096">
            <v>100923</v>
          </cell>
          <cell r="B3096" t="str">
            <v>REATOR DE PARTIDA RÁPIDA PARA LÂMPADA FLUORESCENTE 1X40W - FORNECIMENTO E INSTALAÇÃO. AF_02/2020</v>
          </cell>
          <cell r="D3096">
            <v>100923</v>
          </cell>
          <cell r="E3096">
            <v>67.03</v>
          </cell>
        </row>
        <row r="3097">
          <cell r="A3097">
            <v>103782</v>
          </cell>
          <cell r="B3097" t="str">
            <v>LUMINÁRIA TIPO PLAFON CIRCULAR, DE SOBREPOR, COM LED DE 12/13 W - FORNECIMENTO E INSTALAÇÃO. AF_03/2022</v>
          </cell>
          <cell r="D3097">
            <v>103782</v>
          </cell>
          <cell r="E3097">
            <v>31.12</v>
          </cell>
        </row>
        <row r="3098">
          <cell r="A3098">
            <v>101489</v>
          </cell>
          <cell r="B3098" t="str">
            <v>ENTRADA DE ENERGIA ELÉTRICA, AÉREA, MONOFÁSICA, COM CAIXA DE SOBREPOR, CABO DE 10 MM2 E DISJUNTOR DIN 50A (NÃO INCLUSO O POSTE DE CONCRETO). AF_07/2020_P</v>
          </cell>
          <cell r="D3098">
            <v>101489</v>
          </cell>
          <cell r="E3098">
            <v>1215.43</v>
          </cell>
        </row>
        <row r="3099">
          <cell r="A3099">
            <v>101490</v>
          </cell>
          <cell r="B3099" t="str">
            <v>ENTRADA DE ENERGIA ELÉTRICA, AÉREA, MONOFÁSICA, COM CAIXA DE SOBREPOR, CABO DE 16 MM2 E DISJUNTOR DIN 50A (NÃO INCLUSO O POSTE DE CONCRETO). AF_07/2020_P</v>
          </cell>
          <cell r="D3099">
            <v>101490</v>
          </cell>
          <cell r="E3099">
            <v>1309.04</v>
          </cell>
        </row>
        <row r="3100">
          <cell r="A3100">
            <v>101491</v>
          </cell>
          <cell r="B3100" t="str">
            <v>ENTRADA DE ENERGIA ELÉTRICA, AÉREA, MONOFÁSICA, COM CAIXA DE SOBREPOR, CABO DE 25 MM2 E DISJUNTOR DIN 50A (NÃO INCLUSO O POSTE DE CONCRETO). AF_07/2020_P</v>
          </cell>
          <cell r="D3100">
            <v>101491</v>
          </cell>
          <cell r="E3100">
            <v>1352.82</v>
          </cell>
        </row>
        <row r="3101">
          <cell r="A3101">
            <v>101492</v>
          </cell>
          <cell r="B3101" t="str">
            <v>ENTRADA DE ENERGIA ELÉTRICA, AÉREA, MONOFÁSICA, COM CAIXA DE SOBREPOR, CABO DE 35 MM2 E DISJUNTOR DIN 50A (NÃO INCLUSO O POSTE DE CONCRETO). AF_07/2020_P</v>
          </cell>
          <cell r="D3101">
            <v>101492</v>
          </cell>
          <cell r="E3101">
            <v>1491.36</v>
          </cell>
        </row>
        <row r="3102">
          <cell r="A3102">
            <v>101493</v>
          </cell>
          <cell r="B3102" t="str">
            <v>ENTRADA DE ENERGIA ELÉTRICA, AÉREA, MONOFÁSICA, COM CAIXA DE EMBUTIR, CABO DE 10 MM2 E DISJUNTOR DIN 50A (NÃO INCLUSO O POSTE DE CONCRETO). AF_07/2020_P</v>
          </cell>
          <cell r="D3102">
            <v>101493</v>
          </cell>
          <cell r="E3102">
            <v>1204.27</v>
          </cell>
        </row>
        <row r="3103">
          <cell r="A3103">
            <v>101494</v>
          </cell>
          <cell r="B3103" t="str">
            <v>ENTRADA DE ENERGIA ELÉTRICA, AÉREA, MONOFÁSICA, COM CAIXA DE EMBUTIR, CABO DE 16 MM2 E DISJUNTOR DIN 50A (NÃO INCLUSO O POSTE DE CONCRETO). AF_07/2020_P</v>
          </cell>
          <cell r="D3103">
            <v>101494</v>
          </cell>
          <cell r="E3103">
            <v>1297.8800000000001</v>
          </cell>
        </row>
        <row r="3104">
          <cell r="A3104">
            <v>101495</v>
          </cell>
          <cell r="B3104" t="str">
            <v>ENTRADA DE ENERGIA ELÉTRICA, AÉREA, MONOFÁSICA, COM CAIXA DE EMBUTIR, CABO DE 25 MM2 E DISJUNTOR DIN 50A (NÃO INCLUSO O POSTE DE CONCRETO). AF_07/2020_P</v>
          </cell>
          <cell r="D3104">
            <v>101495</v>
          </cell>
          <cell r="E3104">
            <v>1341.66</v>
          </cell>
        </row>
        <row r="3105">
          <cell r="A3105">
            <v>101496</v>
          </cell>
          <cell r="B3105" t="str">
            <v>ENTRADA DE ENERGIA ELÉTRICA, AÉREA, MONOFÁSICA, COM CAIXA DE EMBUTIR, CABO DE 35 MM2 E DISJUNTOR DIN 50A (NÃO INCLUSO O POSTE DE CONCRETO). AF_07/2020_P</v>
          </cell>
          <cell r="D3105">
            <v>101496</v>
          </cell>
          <cell r="E3105">
            <v>1480.2</v>
          </cell>
        </row>
        <row r="3106">
          <cell r="A3106">
            <v>101497</v>
          </cell>
          <cell r="B3106" t="str">
            <v>ENTRADA DE ENERGIA ELÉTRICA, AÉREA, BIFÁSICA, COM CAIXA DE SOBREPOR, CABO DE 10 MM2 E DISJUNTOR DIN 50A (NÃO INCLUSO O POSTE DE CONCRETO). AF_07/2020_P</v>
          </cell>
          <cell r="D3106">
            <v>101497</v>
          </cell>
          <cell r="E3106">
            <v>1457.11</v>
          </cell>
        </row>
        <row r="3107">
          <cell r="A3107">
            <v>101498</v>
          </cell>
          <cell r="B3107" t="str">
            <v>ENTRADA DE ENERGIA ELÉTRICA, AÉREA, BIFÁSICA, COM CAIXA DE SOBREPOR, CABO DE 16 MM2 E DISJUNTOR DIN 50A (NÃO INCLUSO O POSTE DE CONCRETO). AF_07/2020_P</v>
          </cell>
          <cell r="D3107">
            <v>101498</v>
          </cell>
          <cell r="E3107">
            <v>1598.8</v>
          </cell>
        </row>
        <row r="3108">
          <cell r="A3108">
            <v>101499</v>
          </cell>
          <cell r="B3108" t="str">
            <v>ENTRADA DE ENERGIA ELÉTRICA, AÉREA, BIFÁSICA, COM CAIXA DE SOBREPOR, CABO DE 25 MM2 E DISJUNTOR DIN 50A (NÃO INCLUSO O POSTE DE CONCRETO). AF_07/2020_P</v>
          </cell>
          <cell r="D3108">
            <v>101499</v>
          </cell>
          <cell r="E3108">
            <v>1665.06</v>
          </cell>
        </row>
        <row r="3109">
          <cell r="A3109">
            <v>101500</v>
          </cell>
          <cell r="B3109" t="str">
            <v>ENTRADA DE ENERGIA ELÉTRICA, AÉREA, BIFÁSICA, COM CAIXA DE SOBREPOR, CABO DE 35 MM2 E DISJUNTOR DIN 50A (NÃO INCLUSO O POSTE DE CONCRETO). AF_07/2020_P</v>
          </cell>
          <cell r="D3109">
            <v>101500</v>
          </cell>
          <cell r="E3109">
            <v>1861.86</v>
          </cell>
        </row>
        <row r="3110">
          <cell r="A3110">
            <v>101501</v>
          </cell>
          <cell r="B3110" t="str">
            <v>ENTRADA DE ENERGIA ELÉTRICA, AÉREA, BIFÁSICA, COM CAIXA DE EMBUTIR, CABO DE 10 MM2 E DISJUNTOR DIN 50A (NÃO INCLUSO O POSTE DE CONCRETO). AF_07/2020_P</v>
          </cell>
          <cell r="D3110">
            <v>101501</v>
          </cell>
          <cell r="E3110">
            <v>1452.37</v>
          </cell>
        </row>
        <row r="3111">
          <cell r="A3111">
            <v>101502</v>
          </cell>
          <cell r="B3111" t="str">
            <v>ENTRADA DE ENERGIA ELÉTRICA, AÉREA, BIFÁSICA, COM CAIXA DE EMBUTIR, CABO DE 16 MM2 E DISJUNTOR DIN 50A (NÃO INCLUSO O POSTE DE CONCRETO). AF_07/2020_P</v>
          </cell>
          <cell r="D3111">
            <v>101502</v>
          </cell>
          <cell r="E3111">
            <v>1594.06</v>
          </cell>
        </row>
        <row r="3112">
          <cell r="A3112">
            <v>101503</v>
          </cell>
          <cell r="B3112" t="str">
            <v>ENTRADA DE ENERGIA ELÉTRICA, AÉREA, BIFÁSICA, COM CAIXA DE EMBUTIR, CABO DE 25 MM2 E DISJUNTOR DIN 50A (NÃO INCLUSO O POSTE DE CONCRETO). AF_07/2020_P</v>
          </cell>
          <cell r="D3112">
            <v>101503</v>
          </cell>
          <cell r="E3112">
            <v>1660.32</v>
          </cell>
        </row>
        <row r="3113">
          <cell r="A3113">
            <v>101504</v>
          </cell>
          <cell r="B3113" t="str">
            <v>ENTRADA DE ENERGIA ELÉTRICA, AÉREA, BIFÁSICA, COM CAIXA DE EMBUTIR, CABO DE 35 MM2 E DISJUNTOR DIN 50A (NÃO INCLUSO O POSTE DE CONCRETO). AF_07/2020_P</v>
          </cell>
          <cell r="D3113">
            <v>101504</v>
          </cell>
          <cell r="E3113">
            <v>1857.12</v>
          </cell>
        </row>
        <row r="3114">
          <cell r="A3114">
            <v>101505</v>
          </cell>
          <cell r="B3114" t="str">
            <v>ENTRADA DE ENERGIA ELÉTRICA, AÉREA, TRIFÁSICA, COM CAIXA DE SOBREPOR, CABO DE 10 MM2 E DISJUNTOR DIN 50A (NÃO INCLUSO O POSTE DE CONCRETO). AF_07/2020_P</v>
          </cell>
          <cell r="D3114">
            <v>101505</v>
          </cell>
          <cell r="E3114">
            <v>1569.08</v>
          </cell>
        </row>
        <row r="3115">
          <cell r="A3115">
            <v>101506</v>
          </cell>
          <cell r="B3115" t="str">
            <v>ENTRADA DE ENERGIA ELÉTRICA, AÉREA, TRIFÁSICA, COM CAIXA DE SOBREPOR, CABO DE 16 MM2 E DISJUNTOR DIN 50A (NÃO INCLUSO O POSTE DE CONCRETO). AF_07/2020_P</v>
          </cell>
          <cell r="D3115">
            <v>101506</v>
          </cell>
          <cell r="E3115">
            <v>1758.01</v>
          </cell>
        </row>
        <row r="3116">
          <cell r="A3116">
            <v>101507</v>
          </cell>
          <cell r="B3116" t="str">
            <v>ENTRADA DE ENERGIA ELÉTRICA, AÉREA, TRIFÁSICA, COM CAIXA DE SOBREPOR, CABO DE 25 MM2 E DISJUNTOR DIN 50A (NÃO INCLUSO O POSTE DE CONCRETO). AF_07/2020_P</v>
          </cell>
          <cell r="D3116">
            <v>101507</v>
          </cell>
          <cell r="E3116">
            <v>1846.36</v>
          </cell>
        </row>
        <row r="3117">
          <cell r="A3117">
            <v>101508</v>
          </cell>
          <cell r="B3117" t="str">
            <v>ENTRADA DE ENERGIA ELÉTRICA, AÉREA, TRIFÁSICA, COM CAIXA DE SOBREPOR, CABO DE 35 MM2 E DISJUNTOR DIN 50A (NÃO INCLUSO O POSTE DE CONCRETO). AF_07/2020_P</v>
          </cell>
          <cell r="D3117">
            <v>101508</v>
          </cell>
          <cell r="E3117">
            <v>2100.37</v>
          </cell>
        </row>
        <row r="3118">
          <cell r="A3118">
            <v>101509</v>
          </cell>
          <cell r="B3118" t="str">
            <v>ENTRADA DE ENERGIA ELÉTRICA, AÉREA, TRIFÁSICA, COM CAIXA DE EMBUTIR, CABO DE 10 MM2 E DISJUNTOR DIN 50A (NÃO INCLUSO O POSTE DE CONCRETO). AF_07/2020</v>
          </cell>
          <cell r="D3118">
            <v>101509</v>
          </cell>
          <cell r="E3118">
            <v>1775.53</v>
          </cell>
        </row>
        <row r="3119">
          <cell r="A3119">
            <v>101510</v>
          </cell>
          <cell r="B3119" t="str">
            <v>ENTRADA DE ENERGIA ELÉTRICA, AÉREA, TRIFÁSICA, COM CAIXA DE EMBUTIR, CABO DE 16 MM2 E DISJUNTOR DIN 50A (NÃO INCLUSO O POSTE DE CONCRETO). AF_07/2020</v>
          </cell>
          <cell r="D3119">
            <v>101510</v>
          </cell>
          <cell r="E3119">
            <v>1964.46</v>
          </cell>
        </row>
        <row r="3120">
          <cell r="A3120">
            <v>101511</v>
          </cell>
          <cell r="B3120" t="str">
            <v>ENTRADA DE ENERGIA ELÉTRICA, AÉREA, TRIFÁSICA, COM CAIXA DE EMBUTIR, CABO DE 25 MM2 E DISJUNTOR DIN 50A (NÃO INCLUSO O POSTE DE CONCRETO). AF_07/2020</v>
          </cell>
          <cell r="D3120">
            <v>101511</v>
          </cell>
          <cell r="E3120">
            <v>2052.81</v>
          </cell>
        </row>
        <row r="3121">
          <cell r="A3121">
            <v>101512</v>
          </cell>
          <cell r="B3121" t="str">
            <v>ENTRADA DE ENERGIA ELÉTRICA, AÉREA, TRIFÁSICA, COM CAIXA DE EMBUTIR, CABO DE 35 MM2 E DISJUNTOR DIN 50A (NÃO INCLUSO O POSTE DE CONCRETO). AF_07/2020</v>
          </cell>
          <cell r="D3121">
            <v>101512</v>
          </cell>
          <cell r="E3121">
            <v>2306.8200000000002</v>
          </cell>
        </row>
        <row r="3122">
          <cell r="A3122">
            <v>101513</v>
          </cell>
          <cell r="B3122" t="str">
            <v>ENTRADA DE ENERGIA ELÉTRICA, SUBTERRÂNEA, MONOFÁSICA, COM CAIXA DE SOBREPOR, CABO DE 10 MM2 E DISJUNTOR DIN 50A (NÃO INCLUSA MURETA DE ALVENARIA). AF_07/2020_P</v>
          </cell>
          <cell r="D3122">
            <v>101513</v>
          </cell>
          <cell r="E3122">
            <v>687.48</v>
          </cell>
        </row>
        <row r="3123">
          <cell r="A3123">
            <v>101514</v>
          </cell>
          <cell r="B3123" t="str">
            <v>ENTRADA DE ENERGIA ELÉTRICA, SUBTERRÂNEA, MONOFÁSICA, COM CAIXA DE SOBREPOR, CABO DE 16 MM2 E DISJUNTOR DIN 50A (NÃO INCLUSA MURETA DE ALVENARIA). AF_07/2020_P</v>
          </cell>
          <cell r="D3123">
            <v>101514</v>
          </cell>
          <cell r="E3123">
            <v>799.82</v>
          </cell>
        </row>
        <row r="3124">
          <cell r="A3124">
            <v>101515</v>
          </cell>
          <cell r="B3124" t="str">
            <v>ENTRADA DE ENERGIA ELÉTRICA, SUBTERRÂNEA, MONOFÁSICA, COM CAIXA DE SOBREPOR, CABO DE 25 MM2 E DISJUNTOR DIN 50A (NÃO INCLUSA MURETA DE ALVENARIA). AF_07/2020_P</v>
          </cell>
          <cell r="D3124">
            <v>101515</v>
          </cell>
          <cell r="E3124">
            <v>852.35</v>
          </cell>
        </row>
        <row r="3125">
          <cell r="A3125">
            <v>101516</v>
          </cell>
          <cell r="B3125" t="str">
            <v>ENTRADA DE ENERGIA ELÉTRICA, SUBTERRÂNEA, MONOFÁSICA, COM CAIXA DE SOBREPOR, CABO DE 35 MM2 E DISJUNTOR DIN 50A (NÃO INCLUSA MURETA DE ALVENARIA). AF_07/2020_P</v>
          </cell>
          <cell r="D3125">
            <v>101516</v>
          </cell>
          <cell r="E3125">
            <v>988.44</v>
          </cell>
        </row>
        <row r="3126">
          <cell r="A3126">
            <v>101517</v>
          </cell>
          <cell r="B3126" t="str">
            <v>ENTRADA DE ENERGIA ELÉTRICA, SUBTERRÂNEA, MONOFÁSICA, COM CAIXA DE EMBUTIR, CABO DE 10 MM2 E DISJUNTOR DIN 50A (NÃO INCLUSA MURETA DE ALVENARIA). AF_07/2020_P</v>
          </cell>
          <cell r="D3126">
            <v>101517</v>
          </cell>
          <cell r="E3126">
            <v>676.32</v>
          </cell>
        </row>
        <row r="3127">
          <cell r="A3127">
            <v>101518</v>
          </cell>
          <cell r="B3127" t="str">
            <v>ENTRADA DE ENERGIA ELÉTRICA, SUBTERRÂNEA, MONOFÁSICA, COM CAIXA DE EMBUTIR, CABO DE 16 MM2 E DISJUNTOR DIN 50A (NÃO INCLUSA MURETA DE ALVENARIA). AF_07/2020_P</v>
          </cell>
          <cell r="D3127">
            <v>101518</v>
          </cell>
          <cell r="E3127">
            <v>788.66</v>
          </cell>
        </row>
        <row r="3128">
          <cell r="A3128">
            <v>101519</v>
          </cell>
          <cell r="B3128" t="str">
            <v>ENTRADA DE ENERGIA ELÉTRICA, SUBTERRÂNEA, MONOFÁSICA, COM CAIXA DE EMBUTIR, CABO DE 25 MM2 E DISJUNTOR DIN 50A (NÃO INCLUSA MURETA DE ALVENARIA). AF_07/2020_P</v>
          </cell>
          <cell r="D3128">
            <v>101519</v>
          </cell>
          <cell r="E3128">
            <v>841.19</v>
          </cell>
        </row>
        <row r="3129">
          <cell r="A3129">
            <v>101520</v>
          </cell>
          <cell r="B3129" t="str">
            <v>ENTRADA DE ENERGIA ELÉTRICA, SUBTERRÂNEA, MONOFÁSICA, COM CAIXA DE EMBUTIR, CABO DE 35 MM2 E DISJUNTOR DIN 50A (NÃO INCLUSA MURETA DE ALVENARIA). AF_07/2020_P</v>
          </cell>
          <cell r="D3129">
            <v>101520</v>
          </cell>
          <cell r="E3129">
            <v>977.28</v>
          </cell>
        </row>
        <row r="3130">
          <cell r="A3130">
            <v>101521</v>
          </cell>
          <cell r="B3130" t="str">
            <v>ENTRADA DE ENERGIA ELÉTRICA, SUBTERRÂNEA, BIFÁSICA, COM CAIXA DE SOBREPOR, CABO DE 10 MM2 E DISJUNTOR DIN 50A (NÃO INCLUSA MURETA DE ALVENARIA). AF_07/2020_P</v>
          </cell>
          <cell r="D3130">
            <v>101521</v>
          </cell>
          <cell r="E3130">
            <v>944.5</v>
          </cell>
        </row>
        <row r="3131">
          <cell r="A3131">
            <v>101522</v>
          </cell>
          <cell r="B3131" t="str">
            <v>ENTRADA DE ENERGIA ELÉTRICA, SUBTERRÂNEA, BIFÁSICA, COM CAIXA DE SOBREPOR, CABO DE 16 MM2 E DISJUNTOR DIN 50A (NÃO INCLUSA MURETA DE ALVENARIA). AF_07/2020_P</v>
          </cell>
          <cell r="D3131">
            <v>101522</v>
          </cell>
          <cell r="E3131">
            <v>1113</v>
          </cell>
        </row>
        <row r="3132">
          <cell r="A3132">
            <v>101523</v>
          </cell>
          <cell r="B3132" t="str">
            <v>ENTRADA DE ENERGIA ELÉTRICA, SUBTERRÂNEA, BIFÁSICA, COM CAIXA DE SOBREPOR, CABO DE 25 MM2 E DISJUNTOR DIN 50A (NÃO INCLUSA MURETA DE ALVENARIA). AF_07/2020_P</v>
          </cell>
          <cell r="D3132">
            <v>101523</v>
          </cell>
          <cell r="E3132">
            <v>1191.8</v>
          </cell>
        </row>
        <row r="3133">
          <cell r="A3133">
            <v>101524</v>
          </cell>
          <cell r="B3133" t="str">
            <v>ENTRADA DE ENERGIA ELÉTRICA, SUBTERRÂNEA, BIFÁSICA, COM CAIXA DE SOBREPOR, CABO DE 35 MM2 E DISJUNTOR DIN 50A (NÃO INCLUSA MURETA DE ALVENARIA). AF_07/2020_P</v>
          </cell>
          <cell r="D3133">
            <v>101524</v>
          </cell>
          <cell r="E3133">
            <v>1395.94</v>
          </cell>
        </row>
        <row r="3134">
          <cell r="A3134">
            <v>101525</v>
          </cell>
          <cell r="B3134" t="str">
            <v>ENTRADA DE ENERGIA ELÉTRICA, SUBTERRÂNEA, BIFÁSICA, COM CAIXA DE EMBUTIR, CABO DE 10 MM2 E DISJUNTOR DIN 50A (NÃO INCLUSA MURETA DE ALVENARIA). AF_07/2020_P</v>
          </cell>
          <cell r="D3134">
            <v>101525</v>
          </cell>
          <cell r="E3134">
            <v>939.75</v>
          </cell>
        </row>
        <row r="3135">
          <cell r="A3135">
            <v>101526</v>
          </cell>
          <cell r="B3135" t="str">
            <v>ENTRADA DE ENERGIA ELÉTRICA, SUBTERRÂNEA, BIFÁSICA, COM CAIXA DE EMBUTIR, CABO DE 16 MM2 E DISJUNTOR DIN 50A (NÃO INCLUSA MURETA DE ALVENARIA). AF_07/2020_P</v>
          </cell>
          <cell r="D3135">
            <v>101526</v>
          </cell>
          <cell r="E3135">
            <v>1108.25</v>
          </cell>
        </row>
        <row r="3136">
          <cell r="A3136">
            <v>101527</v>
          </cell>
          <cell r="B3136" t="str">
            <v>ENTRADA DE ENERGIA ELÉTRICA, SUBTERRÂNEA, BIFÁSICA, COM CAIXA DE EMBUTIR, CABO DE 25 MM2 E DISJUNTOR DIN 50A (NÃO INCLUSA MURETA DE ALVENARIA). AF_07/2020_P</v>
          </cell>
          <cell r="D3136">
            <v>101527</v>
          </cell>
          <cell r="E3136">
            <v>1187.05</v>
          </cell>
        </row>
        <row r="3137">
          <cell r="A3137">
            <v>101528</v>
          </cell>
          <cell r="B3137" t="str">
            <v>ENTRADA DE ENERGIA ELÉTRICA, SUBTERRÂNEA, BIFÁSICA, COM CAIXA DE EMBUTIR, CABO DE 35 MM2 E DISJUNTOR DIN 50A (NÃO INCLUSA MURETA DE ALVENARIA). AF_07/2020_P</v>
          </cell>
          <cell r="D3137">
            <v>101528</v>
          </cell>
          <cell r="E3137">
            <v>1391.19</v>
          </cell>
        </row>
        <row r="3138">
          <cell r="A3138">
            <v>101529</v>
          </cell>
          <cell r="B3138" t="str">
            <v>ENTRADA DE ENERGIA ELÉTRICA, SUBTERRÂNEA, TRIFÁSICA, COM CAIXA DE SOBREPOR, CABO DE 10 MM2 E DISJUNTOR DIN 50A (NÃO INCLUSA MURETA DE ALVENARIA). AF_07/2020_P</v>
          </cell>
          <cell r="D3138">
            <v>101529</v>
          </cell>
          <cell r="E3138">
            <v>1073.42</v>
          </cell>
        </row>
        <row r="3139">
          <cell r="A3139">
            <v>101530</v>
          </cell>
          <cell r="B3139" t="str">
            <v>ENTRADA DE ENERGIA ELÉTRICA, SUBTERRÂNEA, TRIFÁSICA, COM CAIXA DE SOBREPOR, CABO DE 16 MM2 E DISJUNTOR DIN 50A (NÃO INCLUSA MURETA DE ALVENARIA). AF_07/2020_P</v>
          </cell>
          <cell r="D3139">
            <v>101530</v>
          </cell>
          <cell r="E3139">
            <v>1298.0899999999999</v>
          </cell>
        </row>
        <row r="3140">
          <cell r="A3140">
            <v>101531</v>
          </cell>
          <cell r="B3140" t="str">
            <v>ENTRADA DE ENERGIA ELÉTRICA, SUBTERRÂNEA, TRIFÁSICA, COM CAIXA DE SOBREPOR, CABO DE 25 MM2 E DISJUNTOR DIN 50A (NÃO INCLUSA MURETA DE ALVENARIA). AF_07/2020_P</v>
          </cell>
          <cell r="D3140">
            <v>101531</v>
          </cell>
          <cell r="E3140">
            <v>1403.16</v>
          </cell>
        </row>
        <row r="3141">
          <cell r="A3141">
            <v>101532</v>
          </cell>
          <cell r="B3141" t="str">
            <v>ENTRADA DE ENERGIA ELÉTRICA, SUBTERRÂNEA, TRIFÁSICA, COM CAIXA DE SOBREPOR, CABO DE 35 MM2 E DISJUNTOR DIN 50A (NÃO INCLUSA MURETA DE ALVENARIA). AF_07/2020_P</v>
          </cell>
          <cell r="D3141">
            <v>101532</v>
          </cell>
          <cell r="E3141">
            <v>1675.34</v>
          </cell>
        </row>
        <row r="3142">
          <cell r="A3142">
            <v>101533</v>
          </cell>
          <cell r="B3142" t="str">
            <v>ENTRADA DE ENERGIA ELÉTRICA, SUBTERRÂNEA, TRIFÁSICA, COM CAIXA DE EMBUTIR, CABO DE 10 MM2 E DISJUNTOR DIN 50A (NÃO INCLUSA MURETA DE ALVENARIA). AF_07/2020</v>
          </cell>
          <cell r="D3142">
            <v>101533</v>
          </cell>
          <cell r="E3142">
            <v>1279.8599999999999</v>
          </cell>
        </row>
        <row r="3143">
          <cell r="A3143">
            <v>101534</v>
          </cell>
          <cell r="B3143" t="str">
            <v>ENTRADA DE ENERGIA ELÉTRICA, SUBTERRÂNEA, TRIFÁSICA, COM CAIXA DE EMBUTIR, CABO DE 16 MM2 E DISJUNTOR DIN 50A (NÃO INCLUSA MURETA DE ALVENARIA). AF_07/2020</v>
          </cell>
          <cell r="D3143">
            <v>101534</v>
          </cell>
          <cell r="E3143">
            <v>1504.53</v>
          </cell>
        </row>
        <row r="3144">
          <cell r="A3144">
            <v>101535</v>
          </cell>
          <cell r="B3144" t="str">
            <v>ENTRADA DE ENERGIA ELÉTRICA, SUBTERRÂNEA, TRIFÁSICA, COM CAIXA DE EMBUTIR, CABO DE 25 MM2 E DISJUNTOR DIN 50A (NÃO INCLUSA MURETA DE ALVENARIA). AF_07/2020</v>
          </cell>
          <cell r="D3144">
            <v>101535</v>
          </cell>
          <cell r="E3144">
            <v>1609.6</v>
          </cell>
        </row>
        <row r="3145">
          <cell r="A3145">
            <v>101536</v>
          </cell>
          <cell r="B3145" t="str">
            <v>ENTRADA DE ENERGIA ELÉTRICA, SUBTERRÂNEA, TRIFÁSICA, COM CAIXA DE EMBUTIR, CABO DE 35 MM2 E DISJUNTOR DIN 50A (NÃO INCLUSA MURETA DE ALVENARIA). AF_07/2020</v>
          </cell>
          <cell r="D3145">
            <v>101536</v>
          </cell>
          <cell r="E3145">
            <v>1881.78</v>
          </cell>
        </row>
        <row r="3146">
          <cell r="A3146">
            <v>101537</v>
          </cell>
          <cell r="B3146" t="str">
            <v>APARELHO SINALIZADOR DE SAÍDA DE GARAGEM, COM CÉLULA FOTOELÉTRICA - FORNECIMENTO E INSTALAÇÃO. AF_07/2020</v>
          </cell>
          <cell r="D3146">
            <v>101537</v>
          </cell>
          <cell r="E3146">
            <v>112.37</v>
          </cell>
        </row>
        <row r="3147">
          <cell r="A3147">
            <v>101538</v>
          </cell>
          <cell r="B3147" t="str">
            <v>ARMAÇÃO SECUNDÁRIA, COM 1 ESTRIBO E 1 ISOLADOR - FORNECIMENTO E INSTALAÇÃO. AF_07/2020</v>
          </cell>
          <cell r="D3147">
            <v>101538</v>
          </cell>
          <cell r="E3147">
            <v>42.86</v>
          </cell>
        </row>
        <row r="3148">
          <cell r="A3148">
            <v>101539</v>
          </cell>
          <cell r="B3148" t="str">
            <v>ARMAÇÃO SECUNDÁRIA, COM 2 ESTRIBOS E 2 ISOLADORES - FORNECIMENTO E INSTALAÇÃO. AF_07/2020</v>
          </cell>
          <cell r="D3148">
            <v>101539</v>
          </cell>
          <cell r="E3148">
            <v>69.61</v>
          </cell>
        </row>
        <row r="3149">
          <cell r="A3149">
            <v>101540</v>
          </cell>
          <cell r="B3149" t="str">
            <v>ARMAÇÃO SECUNDÁRIA, COM 3 ESTRIBOS E 3 ISOLADORES - FORNECIMENTO E INSTALAÇÃO. AF_07/2020</v>
          </cell>
          <cell r="D3149">
            <v>101540</v>
          </cell>
          <cell r="E3149">
            <v>118.75</v>
          </cell>
        </row>
        <row r="3150">
          <cell r="A3150">
            <v>101541</v>
          </cell>
          <cell r="B3150" t="str">
            <v>ARMAÇÃO SECUNDÁRIA, COM 4 ESTRIBOS E 4 ISOLADORES - FORNECIMENTO E INSTALAÇÃO. AF_07/2020</v>
          </cell>
          <cell r="D3150">
            <v>101541</v>
          </cell>
          <cell r="E3150">
            <v>154.57</v>
          </cell>
        </row>
        <row r="3151">
          <cell r="A3151">
            <v>101542</v>
          </cell>
          <cell r="B3151" t="str">
            <v>ARMAÇÃO SECUNDÁRIA, COM 1 ESTRIBO, SEM ISOLADOR - FORNECIMENTO E INSTALAÇÃO. AF_07/2020</v>
          </cell>
          <cell r="D3151">
            <v>101542</v>
          </cell>
          <cell r="E3151">
            <v>32.020000000000003</v>
          </cell>
        </row>
        <row r="3152">
          <cell r="A3152">
            <v>101543</v>
          </cell>
          <cell r="B3152" t="str">
            <v>ARMAÇÃO SECUNDÁRIA, COM 2 ESTRIBOS, SEM ISOLADOR - FORNECIMENTO E INSTALAÇÃO. AF_07/2020</v>
          </cell>
          <cell r="D3152">
            <v>101543</v>
          </cell>
          <cell r="E3152">
            <v>56.26</v>
          </cell>
        </row>
        <row r="3153">
          <cell r="A3153">
            <v>101544</v>
          </cell>
          <cell r="B3153" t="str">
            <v>ARMAÇÃO SECUNDÁRIA, COM 3 ESTRIBOS, SEM ISOLADOR - FORNECIMENTO E INSTALAÇÃO. AF_07/2020</v>
          </cell>
          <cell r="D3153">
            <v>101544</v>
          </cell>
          <cell r="E3153">
            <v>90.59</v>
          </cell>
        </row>
        <row r="3154">
          <cell r="A3154">
            <v>101545</v>
          </cell>
          <cell r="B3154" t="str">
            <v>ARMAÇÃO SECUNDÁRIA, COM 4 ESTRIBOS, SEM ISOLADOR - FORNECIMENTO E INSTALAÇÃO. AF_07/2020</v>
          </cell>
          <cell r="D3154">
            <v>101545</v>
          </cell>
          <cell r="E3154">
            <v>132.54</v>
          </cell>
        </row>
        <row r="3155">
          <cell r="A3155">
            <v>101546</v>
          </cell>
          <cell r="B3155" t="str">
            <v>ISOLADOR, TIPO PINO, PARA TENSÃO 15 KV - FORNECIMENTO E INSTALAÇÃO. AF_07/2020</v>
          </cell>
          <cell r="D3155">
            <v>101546</v>
          </cell>
          <cell r="E3155">
            <v>28.49</v>
          </cell>
        </row>
        <row r="3156">
          <cell r="A3156">
            <v>101547</v>
          </cell>
          <cell r="B3156" t="str">
            <v>ISOLADOR, TIPO DISCO, PARA TENSÃO 15 KV - FORNECIMENTO E INSTALAÇÃO. AF_07/2020</v>
          </cell>
          <cell r="D3156">
            <v>101547</v>
          </cell>
          <cell r="E3156">
            <v>89.92</v>
          </cell>
        </row>
        <row r="3157">
          <cell r="A3157">
            <v>101548</v>
          </cell>
          <cell r="B3157" t="str">
            <v>ISOLADOR, TIPO ROLDANA, PARA BAIXA TENSÃO - FORNECIMENTO E INSTALAÇÃO. AF_07/2020</v>
          </cell>
          <cell r="D3157">
            <v>101548</v>
          </cell>
          <cell r="E3157">
            <v>6.82</v>
          </cell>
        </row>
        <row r="3158">
          <cell r="A3158">
            <v>101549</v>
          </cell>
          <cell r="B3158" t="str">
            <v>GRAMPO PARALELO METÁLICO, PARA REDES AÉREAS DE DISTRIBUIÇÃO DE ENERGIA ELÉTRICA DE BAIXA TENSÃO - FORNECIMENTO E INSTALAÇÃO. AF_07/2020</v>
          </cell>
          <cell r="D3158">
            <v>101549</v>
          </cell>
          <cell r="E3158">
            <v>14.94</v>
          </cell>
        </row>
        <row r="3159">
          <cell r="A3159">
            <v>101553</v>
          </cell>
          <cell r="B3159" t="str">
            <v>ALÇA PREFORMADA DE DISTRIBUIÇÃO, EM  AÇO GALVANIZADO, AWG 1 - FORNECIMENTO E INSTALAÇÃO. AF_07/2020</v>
          </cell>
          <cell r="D3159">
            <v>101553</v>
          </cell>
          <cell r="E3159">
            <v>15.08</v>
          </cell>
        </row>
        <row r="3160">
          <cell r="A3160">
            <v>101554</v>
          </cell>
          <cell r="B3160" t="str">
            <v>ALÇA PREFORMADA DE DISTRIBUIÇÃO, EM  AÇO GALVANIZADO, AWG 2 - FORNECIMENTO E INSTALAÇÃO. AF_07/2020</v>
          </cell>
          <cell r="D3160">
            <v>101554</v>
          </cell>
          <cell r="E3160">
            <v>10.51</v>
          </cell>
        </row>
        <row r="3161">
          <cell r="A3161">
            <v>101555</v>
          </cell>
          <cell r="B3161" t="str">
            <v>ALÇA PREFORMADA DE DISTRIBUIÇÃO, EM  AÇO GALVANIZADO, AWG 4 - FORNECIMENTO E INSTALAÇÃO. AF_07/2020</v>
          </cell>
          <cell r="D3161">
            <v>101555</v>
          </cell>
          <cell r="E3161">
            <v>6.34</v>
          </cell>
        </row>
        <row r="3162">
          <cell r="A3162">
            <v>101556</v>
          </cell>
          <cell r="B3162" t="str">
            <v>ALÇA PREFORMADA DE DISTRIBUIÇÃO, EM  AÇO GALVANIZADO, AWG 6 - FORNECIMENTO E INSTALAÇÃO. AF_07/2020</v>
          </cell>
          <cell r="D3162">
            <v>101556</v>
          </cell>
          <cell r="E3162">
            <v>5.68</v>
          </cell>
        </row>
        <row r="3163">
          <cell r="A3163">
            <v>101560</v>
          </cell>
          <cell r="B3163" t="str">
            <v>CABO DE COBRE FLEXÍVEL ISOLADO, 10 MM², 0,6/1,0 KV, PARA REDE AÉREA DE DISTRIBUIÇÃO DE ENERGIA ELÉTRICA DE BAIXA TENSÃO - FORNECIMENTO E INSTALAÇÃO. AF_07/2020</v>
          </cell>
          <cell r="D3163">
            <v>101560</v>
          </cell>
          <cell r="E3163">
            <v>11.6</v>
          </cell>
        </row>
        <row r="3164">
          <cell r="A3164">
            <v>101561</v>
          </cell>
          <cell r="B3164" t="str">
            <v>CABO DE COBRE FLEXÍVEL ISOLADO, 16 MM², 0,6/1,0 KV, PARA REDE AÉREA DE DISTRIBUIÇÃO DE ENERGIA ELÉTRICA DE BAIXA TENSÃO - FORNECIMENTO E INSTALAÇÃO. AF_07/2020</v>
          </cell>
          <cell r="D3164">
            <v>101561</v>
          </cell>
          <cell r="E3164">
            <v>17.77</v>
          </cell>
        </row>
        <row r="3165">
          <cell r="A3165">
            <v>101562</v>
          </cell>
          <cell r="B3165" t="str">
            <v>CABO DE COBRE FLEXÍVEL ISOLADO, 25 MM², 0,6/1,0 KV, PARA REDE AÉREA DE DISTRIBUIÇÃO DE ENERGIA ELÉTRICA DE BAIXA TENSÃO - FORNECIMENTO E INSTALAÇÃO. AF_07/2020</v>
          </cell>
          <cell r="D3165">
            <v>101562</v>
          </cell>
          <cell r="E3165">
            <v>27.02</v>
          </cell>
        </row>
        <row r="3166">
          <cell r="A3166">
            <v>101563</v>
          </cell>
          <cell r="B3166" t="str">
            <v>CABO DE COBRE FLEXÍVEL ISOLADO, 35 MM², 0,6/1,0 KV, PARA REDE AÉREA DE DISTRIBUIÇÃO DE ENERGIA ELÉTRICA DE BAIXA TENSÃO - FORNECIMENTO E INSTALAÇÃO. AF_07/2020</v>
          </cell>
          <cell r="D3166">
            <v>101563</v>
          </cell>
          <cell r="E3166">
            <v>37.229999999999997</v>
          </cell>
        </row>
        <row r="3167">
          <cell r="A3167">
            <v>101564</v>
          </cell>
          <cell r="B3167" t="str">
            <v>CABO DE COBRE FLEXÍVEL ISOLADO, 50 MM², 0,6/1,0 KV, PARA REDE AÉREA DE DISTRIBUIÇÃO DE ENERGIA ELÉTRICA DE BAIXA TENSÃO - FORNECIMENTO E INSTALAÇÃO. AF_07/2020</v>
          </cell>
          <cell r="D3167">
            <v>101564</v>
          </cell>
          <cell r="E3167">
            <v>53.04</v>
          </cell>
        </row>
        <row r="3168">
          <cell r="A3168">
            <v>101565</v>
          </cell>
          <cell r="B3168" t="str">
            <v>CABO DE COBRE FLEXÍVEL ISOLADO, 70 MM², 0,6/1,0 KV, PARA REDE AÉREA DE DISTRIBUIÇÃO DE ENERGIA ELÉTRICA DE BAIXA TENSÃO - FORNECIMENTO E INSTALAÇÃO. AF_07/2020</v>
          </cell>
          <cell r="D3168">
            <v>101565</v>
          </cell>
          <cell r="E3168">
            <v>73.45</v>
          </cell>
        </row>
        <row r="3169">
          <cell r="A3169">
            <v>101567</v>
          </cell>
          <cell r="B3169" t="str">
            <v>CABO DE COBRE FLEXÍVEL ISOLADO, 95 MM², 0,6/1,0 KV, PARA REDE AÉREA DE DISTRIBUIÇÃO DE ENERGIA ELÉTRICA DE BAIXA TENSÃO - FORNECIMENTO E INSTALAÇÃO. AF_07/2020</v>
          </cell>
          <cell r="D3169">
            <v>101567</v>
          </cell>
          <cell r="E3169">
            <v>97.56</v>
          </cell>
        </row>
        <row r="3170">
          <cell r="A3170">
            <v>101568</v>
          </cell>
          <cell r="B3170" t="str">
            <v>CABO DE COBRE FLEXÍVEL ISOLADO, 120 MM², 0,6/1,0 KV, PARA REDE AÉREA DE DISTRIBUIÇÃO DE ENERGIA ELÉTRICA DE BAIXA TENSÃO - FORNECIMENTO E INSTALAÇÃO. AF_07/2020</v>
          </cell>
          <cell r="D3170">
            <v>101568</v>
          </cell>
          <cell r="E3170">
            <v>126.98</v>
          </cell>
        </row>
        <row r="3171">
          <cell r="A3171">
            <v>101626</v>
          </cell>
          <cell r="B3171" t="str">
            <v>REATOR PARA LÂMPADA VAPOR DE MERCÚRIO 400 W, USO EXTERNO - FORNECIMENTO E INSTALAÇÃO. AF_08/2020</v>
          </cell>
          <cell r="D3171">
            <v>101626</v>
          </cell>
          <cell r="E3171">
            <v>238.89</v>
          </cell>
        </row>
        <row r="3172">
          <cell r="A3172">
            <v>101627</v>
          </cell>
          <cell r="B3172" t="str">
            <v>REATOR PARA LÂMPADA VAPOR DE SÓDIO 250 W, USO EXTERNO - FORNECIMENTO E INSTALAÇÃO. AF_08/2020</v>
          </cell>
          <cell r="D3172">
            <v>101627</v>
          </cell>
          <cell r="E3172">
            <v>375.01</v>
          </cell>
        </row>
        <row r="3173">
          <cell r="A3173">
            <v>101628</v>
          </cell>
          <cell r="B3173" t="str">
            <v>REATOR PARA LÂMPADA VAPOR DE MERCÚRIO 125 W, USO EXTERNO - FORNECIMENTO E INSTALAÇÃO. AF_08/2020</v>
          </cell>
          <cell r="D3173">
            <v>101628</v>
          </cell>
          <cell r="E3173">
            <v>175.92</v>
          </cell>
        </row>
        <row r="3174">
          <cell r="A3174">
            <v>101629</v>
          </cell>
          <cell r="B3174" t="str">
            <v>REATOR PARA LÂMPADA VAPOR DE MERCÚRIO 250 W, USO EXTERNO - FORNECIMENTO E INSTALAÇÃO. AF_08/2020</v>
          </cell>
          <cell r="D3174">
            <v>101629</v>
          </cell>
          <cell r="E3174">
            <v>208.35</v>
          </cell>
        </row>
        <row r="3175">
          <cell r="A3175">
            <v>101630</v>
          </cell>
          <cell r="B3175" t="str">
            <v>SUBSTITUIÇÃO DE REATOR PARA ILUMINAÇÃO PÚBLICA (NÃO INCLUI FORNECIMENTO). AF_08/2020</v>
          </cell>
          <cell r="D3175">
            <v>101630</v>
          </cell>
          <cell r="E3175">
            <v>69.2</v>
          </cell>
        </row>
        <row r="3176">
          <cell r="A3176">
            <v>101631</v>
          </cell>
          <cell r="B3176" t="str">
            <v>IGNITOR PARA PARTIDA LÂMPADA VAPOR SÓDIO / VAPOR METÁLICO ATÉ 400 W - FORNECIMENTO E INSTALAÇÃO. AF_08/2020</v>
          </cell>
          <cell r="D3176">
            <v>101631</v>
          </cell>
          <cell r="E3176">
            <v>26.3</v>
          </cell>
        </row>
        <row r="3177">
          <cell r="A3177">
            <v>101632</v>
          </cell>
          <cell r="B3177" t="str">
            <v>RELÉ FOTOELÉTRICO PARA COMANDO DE ILUMINAÇÃO EXTERNA 1000 W - FORNECIMENTO E INSTALAÇÃO. AF_08/2020</v>
          </cell>
          <cell r="D3177">
            <v>101632</v>
          </cell>
          <cell r="E3177">
            <v>53.94</v>
          </cell>
        </row>
        <row r="3178">
          <cell r="A3178">
            <v>101633</v>
          </cell>
          <cell r="B3178" t="str">
            <v>SUBSTITUIÇÃO DE RELÉ FOTOELÉTRICO PARA COMANDO DE ILUMINAÇÃO EXTERNA 1000 W - FORNECIMENTO E INSTALAÇÃO. AF_08/2020</v>
          </cell>
          <cell r="D3178">
            <v>101633</v>
          </cell>
          <cell r="E3178">
            <v>113.26</v>
          </cell>
        </row>
        <row r="3179">
          <cell r="A3179">
            <v>101636</v>
          </cell>
          <cell r="B3179" t="str">
            <v>BRAÇO PARA ILUMINAÇÃO PÚBLICA, EM TUBO DE AÇO GALVANIZADO, COMPRIMENTO DE 1,50 M, PARA FIXAÇÃO EM POSTE DE CONCRETO - FORNECIMENTO E INSTALAÇÃO. AF_08/2020</v>
          </cell>
          <cell r="D3179">
            <v>101636</v>
          </cell>
          <cell r="E3179">
            <v>160.44999999999999</v>
          </cell>
        </row>
        <row r="3180">
          <cell r="A3180">
            <v>101637</v>
          </cell>
          <cell r="B3180" t="str">
            <v>BRAÇO PARA ILUMINAÇÃO PÚBLICA, EM TUBO DE AÇO GALVANIZADO, COMPRIMENTO DE 1,50 M, PARA FIXAÇÃO EM POSTE METÁLICO - FORNECIMENTO E INSTALAÇÃO. AF_08/2020</v>
          </cell>
          <cell r="D3180">
            <v>101637</v>
          </cell>
          <cell r="E3180">
            <v>153.37</v>
          </cell>
        </row>
        <row r="3181">
          <cell r="A3181">
            <v>101640</v>
          </cell>
          <cell r="B3181" t="str">
            <v>LÂMPADA VAPOR METÁLICO 400 W - FORNECIMENTO E INSTALAÇÃO. AF_08/2020</v>
          </cell>
          <cell r="D3181">
            <v>101640</v>
          </cell>
          <cell r="E3181">
            <v>64.06</v>
          </cell>
        </row>
        <row r="3182">
          <cell r="A3182">
            <v>101641</v>
          </cell>
          <cell r="B3182" t="str">
            <v>LÂMPADA VAPOR METÁLICO 150 W - FORNECIMENTO E INSTALAÇÃO. AF_08/2020</v>
          </cell>
          <cell r="D3182">
            <v>101641</v>
          </cell>
          <cell r="E3182">
            <v>33.24</v>
          </cell>
        </row>
        <row r="3183">
          <cell r="A3183">
            <v>101642</v>
          </cell>
          <cell r="B3183" t="str">
            <v>LÂMPADA VAPOR DE MERCÚRIO 125 W - FORNECIMENTO E INSTALAÇÃO. AF_08/2020</v>
          </cell>
          <cell r="D3183">
            <v>101642</v>
          </cell>
          <cell r="E3183">
            <v>16.739999999999998</v>
          </cell>
        </row>
        <row r="3184">
          <cell r="A3184">
            <v>101643</v>
          </cell>
          <cell r="B3184" t="str">
            <v>LÂMPADA VAPOR DE MERCÚRIO 250 W - FORNECIMENTO E INSTALAÇÃO. AF_08/2020</v>
          </cell>
          <cell r="D3184">
            <v>101643</v>
          </cell>
          <cell r="E3184">
            <v>29.03</v>
          </cell>
        </row>
        <row r="3185">
          <cell r="A3185">
            <v>101644</v>
          </cell>
          <cell r="B3185" t="str">
            <v>LÂMPADA VAPOR DE MERCÚRIO 400 W - FORNECIMENTO E INSTALAÇÃO. AF_08/2020</v>
          </cell>
          <cell r="D3185">
            <v>101644</v>
          </cell>
          <cell r="E3185">
            <v>39.24</v>
          </cell>
        </row>
        <row r="3186">
          <cell r="A3186">
            <v>101645</v>
          </cell>
          <cell r="B3186" t="str">
            <v>LÂMPADA MISTA 160 W - FORNECIMENTO E INSTALAÇÃO. AF_08/2020</v>
          </cell>
          <cell r="D3186">
            <v>101645</v>
          </cell>
          <cell r="E3186">
            <v>18.64</v>
          </cell>
        </row>
        <row r="3187">
          <cell r="A3187">
            <v>101646</v>
          </cell>
          <cell r="B3187" t="str">
            <v>LÂMPADA MISTA 250 W - FORNECIMENTO E INSTALAÇÃO. AF_08/2020</v>
          </cell>
          <cell r="D3187">
            <v>101646</v>
          </cell>
          <cell r="E3187">
            <v>24.71</v>
          </cell>
        </row>
        <row r="3188">
          <cell r="A3188">
            <v>101647</v>
          </cell>
          <cell r="B3188" t="str">
            <v>LÂMPADA MISTA 500 W - FORNECIMENTO E INSTALAÇÃO. AF_08/2020</v>
          </cell>
          <cell r="D3188">
            <v>101647</v>
          </cell>
          <cell r="E3188">
            <v>45.29</v>
          </cell>
        </row>
        <row r="3189">
          <cell r="A3189">
            <v>101648</v>
          </cell>
          <cell r="B3189" t="str">
            <v>LÂMPADA VAPOR DE SÓDIO 150 W - FORNECIMENTO E INSTALAÇÃO. AF_08/2020</v>
          </cell>
          <cell r="D3189">
            <v>101648</v>
          </cell>
          <cell r="E3189">
            <v>35.06</v>
          </cell>
        </row>
        <row r="3190">
          <cell r="A3190">
            <v>101649</v>
          </cell>
          <cell r="B3190" t="str">
            <v>LÂMPADA VAPOR DE SÓDIO 250 W - FORNECIMENTO E INSTALAÇÃO. AF_08/2020</v>
          </cell>
          <cell r="D3190">
            <v>101649</v>
          </cell>
          <cell r="E3190">
            <v>40.369999999999997</v>
          </cell>
        </row>
        <row r="3191">
          <cell r="A3191">
            <v>101650</v>
          </cell>
          <cell r="B3191" t="str">
            <v>LÂMPADA VAPOR DE SÓDIO 400 W - FORNECIMENTO E INSTALAÇÃO. AF_08/2020</v>
          </cell>
          <cell r="D3191">
            <v>101650</v>
          </cell>
          <cell r="E3191">
            <v>46.91</v>
          </cell>
        </row>
        <row r="3192">
          <cell r="A3192">
            <v>101651</v>
          </cell>
          <cell r="B3192" t="str">
            <v>SUBSTITUIÇÃO DE LÂMPADA PARA ILUMINAÇÃO PÚBLICA (NÃO INCLUI FORNECIMENTO). AF_08/2020</v>
          </cell>
          <cell r="D3192">
            <v>101651</v>
          </cell>
          <cell r="E3192">
            <v>60.88</v>
          </cell>
        </row>
        <row r="3193">
          <cell r="A3193">
            <v>101652</v>
          </cell>
          <cell r="B3193" t="str">
            <v>LUMINÁRIA FECHADA, PARA ILUMINAÇÃO PÚBLICA, PARA LÂMPADA DE VAPOR - FORNECIMENTO E INSTALAÇÃO (EXCLUSIVE LÂMPADA E REATOR). AF_08/2020</v>
          </cell>
          <cell r="D3193">
            <v>101652</v>
          </cell>
          <cell r="E3193">
            <v>675.03</v>
          </cell>
        </row>
        <row r="3194">
          <cell r="A3194">
            <v>101653</v>
          </cell>
          <cell r="B3194" t="str">
            <v>LUMINÁRIA ABERTA PARA ILUMINAÇÃO PÚBLICA, PARA LÂMPADA VAPOR DE MERCÚRIO ATÉ 400 W E MISTA ATÉ 500 W, COM BRAÇO EM TUBO DE AÇO GALV 1", COMPRIMENTO DE 1,50 M, PARA POSTE DE CONCRETO - FORNECIMENTO E INSTALAÇÃO (EXCLUSIVE LÂMPADA E REATOR). AF_08/2020</v>
          </cell>
          <cell r="D3194">
            <v>101653</v>
          </cell>
          <cell r="E3194">
            <v>316.75</v>
          </cell>
        </row>
        <row r="3195">
          <cell r="A3195">
            <v>101654</v>
          </cell>
          <cell r="B3195" t="str">
            <v>LUMINÁRIA DE LED PARA ILUMINAÇÃO PÚBLICA, DE 33 W ATÉ 50 W - FORNECIMENTO E INSTALAÇÃO. AF_08/2020</v>
          </cell>
          <cell r="D3195">
            <v>101654</v>
          </cell>
          <cell r="E3195">
            <v>259.48</v>
          </cell>
        </row>
        <row r="3196">
          <cell r="A3196">
            <v>101655</v>
          </cell>
          <cell r="B3196" t="str">
            <v>LUMINÁRIA DE LED PARA ILUMINAÇÃO PÚBLICA, DE 51 W ATÉ 67 W - FORNECIMENTO E INSTALAÇÃO. AF_08/2020</v>
          </cell>
          <cell r="D3196">
            <v>101655</v>
          </cell>
          <cell r="E3196">
            <v>421.55</v>
          </cell>
        </row>
        <row r="3197">
          <cell r="A3197">
            <v>101656</v>
          </cell>
          <cell r="B3197" t="str">
            <v>LUMINÁRIA DE LED PARA ILUMINAÇÃO PÚBLICA, DE 68 W ATÉ 97 W - FORNECIMENTO E INSTALAÇÃO. AF_08/2020</v>
          </cell>
          <cell r="D3197">
            <v>101656</v>
          </cell>
          <cell r="E3197">
            <v>459.39</v>
          </cell>
        </row>
        <row r="3198">
          <cell r="A3198">
            <v>101657</v>
          </cell>
          <cell r="B3198" t="str">
            <v>LUMINÁRIA DE LED PARA ILUMINAÇÃO PÚBLICA, DE 98 W ATÉ 137 W - FORNECIMENTO E INSTALAÇÃO. AF_08/2020</v>
          </cell>
          <cell r="D3198">
            <v>101657</v>
          </cell>
          <cell r="E3198">
            <v>539.99</v>
          </cell>
        </row>
        <row r="3199">
          <cell r="A3199">
            <v>101658</v>
          </cell>
          <cell r="B3199" t="str">
            <v>LUMINÁRIA DE LED PARA ILUMINAÇÃO PÚBLICA, DE 138 W ATÉ 180 W - FORNECIMENTO E INSTALAÇÃO. AF_08/2020</v>
          </cell>
          <cell r="D3199">
            <v>101658</v>
          </cell>
          <cell r="E3199">
            <v>705.73</v>
          </cell>
        </row>
        <row r="3200">
          <cell r="A3200">
            <v>101659</v>
          </cell>
          <cell r="B3200" t="str">
            <v>LUMINÁRIA DE LED PARA ILUMINAÇÃO PÚBLICA, DE 181 W ATÉ 239 W - FORNECIMENTO E INSTALAÇÃO. AF_08/2020</v>
          </cell>
          <cell r="D3200">
            <v>101659</v>
          </cell>
          <cell r="E3200">
            <v>808.81</v>
          </cell>
        </row>
        <row r="3201">
          <cell r="A3201">
            <v>101660</v>
          </cell>
          <cell r="B3201" t="str">
            <v>LUMINÁRIA DE LED PARA ILUMINAÇÃO PÚBLICA, DE 240 W ATÉ 350 W - FORNECIMENTO E INSTALAÇÃO. AF_08/2020</v>
          </cell>
          <cell r="D3201">
            <v>101660</v>
          </cell>
          <cell r="E3201">
            <v>1295.42</v>
          </cell>
        </row>
        <row r="3202">
          <cell r="A3202">
            <v>101661</v>
          </cell>
          <cell r="B3202" t="str">
            <v>SUBSTITUIÇÃO DE LUMINÁRIA DE VAPOR DE MERCÚRIO/VAPOR DE SÓDIO POR LUMINÁRIA DE LED PARA ILUMINAÇÃO PÚBLICA (NÃO INCLUI FORNECIMENTO). AF_08/2020</v>
          </cell>
          <cell r="D3202">
            <v>101661</v>
          </cell>
          <cell r="E3202">
            <v>98.45</v>
          </cell>
        </row>
        <row r="3203">
          <cell r="A3203">
            <v>101662</v>
          </cell>
          <cell r="B3203" t="str">
            <v>LUMINÁRIA FECHADA PARA ILUMINAÇÃO PÚBLICA, COM REATOR DE PARTIDA RÁPIDA, COM LÂMPADA VAPOR DE MERCÚRIO 250 W - FORNECIMENTO E INSTALAÇÃO. AF_08/2020</v>
          </cell>
          <cell r="D3203">
            <v>101662</v>
          </cell>
          <cell r="E3203">
            <v>912.44</v>
          </cell>
        </row>
        <row r="3204">
          <cell r="A3204">
            <v>101663</v>
          </cell>
          <cell r="B3204" t="str">
            <v>ABRAÇADEIRA DE FIXAÇÃO DE BRAÇOS DE LUMINÁRIAS DE 2" - FORNECIMENTO E INSTALAÇÃO. AF_08/2020</v>
          </cell>
          <cell r="D3204">
            <v>101663</v>
          </cell>
          <cell r="E3204">
            <v>21.96</v>
          </cell>
        </row>
        <row r="3205">
          <cell r="A3205">
            <v>101664</v>
          </cell>
          <cell r="B3205" t="str">
            <v>ABRAÇADEIRA DE FIXAÇÃO DE BRAÇOS DE LUMINÁRIAS DE 3" - FORNECIMENTO E INSTALAÇÃO. AF_08/2020</v>
          </cell>
          <cell r="D3205">
            <v>101664</v>
          </cell>
          <cell r="E3205">
            <v>23.13</v>
          </cell>
        </row>
        <row r="3206">
          <cell r="A3206">
            <v>101665</v>
          </cell>
          <cell r="B3206" t="str">
            <v>ABRAÇADEIRA DE FIXAÇÃO DE BRAÇOS DE LUMINÁRIAS DE 4" - FORNECIMENTO E INSTALAÇÃO. AF_08/2020</v>
          </cell>
          <cell r="D3206">
            <v>101665</v>
          </cell>
          <cell r="E3206">
            <v>28.15</v>
          </cell>
        </row>
        <row r="3207">
          <cell r="A3207">
            <v>101666</v>
          </cell>
          <cell r="B3207" t="str">
            <v>REFLETOR RETANGULAR FECHADO, COM LÂMPADA VAPOR METÁLICO 400 W - FORNECIMENTO E INSTALAÇÃO. AF_08/2020</v>
          </cell>
          <cell r="D3207">
            <v>101666</v>
          </cell>
          <cell r="E3207">
            <v>479.09</v>
          </cell>
        </row>
        <row r="3208">
          <cell r="A3208">
            <v>102085</v>
          </cell>
          <cell r="B3208" t="str">
            <v>LUMINÁRIA ESTANQUE COM PROTEÇÃO CONTRA ÁGUA, POEIRA OU IMPACTOS - FORNECIMENTO E INSTALAÇÃO. AF_08/2020</v>
          </cell>
          <cell r="D3208">
            <v>102085</v>
          </cell>
          <cell r="E3208">
            <v>263.79000000000002</v>
          </cell>
        </row>
        <row r="3209">
          <cell r="A3209">
            <v>100578</v>
          </cell>
          <cell r="B3209" t="str">
            <v>ASSENTAMENTO DE POSTE DE CONCRETO COM COMPRIMENTO NOMINAL DE 9 M, CARGA NOMINAL MENOR OU IGUAL A 1000 DAN, ENGASTAMENTO SIMPLES COM 1,5 M DE SOLO (NÃO INCLUI FORNECIMENTO). AF_11/2019</v>
          </cell>
          <cell r="D3209">
            <v>100578</v>
          </cell>
          <cell r="E3209">
            <v>415.39</v>
          </cell>
        </row>
        <row r="3210">
          <cell r="A3210">
            <v>100579</v>
          </cell>
          <cell r="B3210" t="str">
            <v>ASSENTAMENTO DE POSTE DE CONCRETO COM COMPRIMENTO NOMINAL DE 10 M, CARGA NOMINAL MENOR OU IGUAL A 1000 DAN, ENGASTAMENTO SIMPLES COM 1,6 M DE SOLO (NÃO INCLUI FORNECIMENTO). AF_11/2019</v>
          </cell>
          <cell r="D3210">
            <v>100579</v>
          </cell>
          <cell r="E3210">
            <v>456.02</v>
          </cell>
        </row>
        <row r="3211">
          <cell r="A3211">
            <v>100580</v>
          </cell>
          <cell r="B3211" t="str">
            <v>ASSENTAMENTO DE POSTE DE CONCRETO COM COMPRIMENTO NOMINAL DE 10 M, CARGA NOMINAL MAIOR QUE 1000 DAN, ENGASTAMENTO SIMPLES COM 1,6 M DE SOLO (NÃO INCLUI FORNECIMENTO). AF_11/2019</v>
          </cell>
          <cell r="D3211">
            <v>100580</v>
          </cell>
          <cell r="E3211">
            <v>492.78</v>
          </cell>
        </row>
        <row r="3212">
          <cell r="A3212">
            <v>100581</v>
          </cell>
          <cell r="B3212" t="str">
            <v>ASSENTAMENTO DE POSTE DE CONCRETO COM COMPRIMENTO NOMINAL DE 10,5 M, CARGA NOMINAL MENOR OU IGUAL A 1000 DAN, ENGASTAMENTO SIMPLES COM 1,65 M DE SOLO (NÃO INCLUI FORNECIMENTO). AF_11/2019</v>
          </cell>
          <cell r="D3212">
            <v>100581</v>
          </cell>
          <cell r="E3212">
            <v>476.14</v>
          </cell>
        </row>
        <row r="3213">
          <cell r="A3213">
            <v>100582</v>
          </cell>
          <cell r="B3213" t="str">
            <v>ASSENTAMENTO DE POSTE DE CONCRETO COM COMPRIMENTO NOMINAL DE 10,5 M, CARGA NOMINAL MAIOR QUE 1000 DAN, ENGASTAMENTO SIMPLES COM 1,65 M DE SOLO (NÃO INCLUI FORNECIMENTO). AF_11/2019</v>
          </cell>
          <cell r="D3213">
            <v>100582</v>
          </cell>
          <cell r="E3213">
            <v>542.29999999999995</v>
          </cell>
        </row>
        <row r="3214">
          <cell r="A3214">
            <v>100583</v>
          </cell>
          <cell r="B3214" t="str">
            <v>ASSENTAMENTO DE POSTE DE CONCRETO COM COMPRIMENTO NOMINAL DE 11 M, CARGA NOMINAL MENOR OU IGUAL A 1000 DAN, ENGASTAMENTO SIMPLES COM 1,7 M DE SOLO (NÃO INCLUI FORNECIMENTO). AF_11/2019</v>
          </cell>
          <cell r="D3214">
            <v>100583</v>
          </cell>
          <cell r="E3214">
            <v>497.53</v>
          </cell>
        </row>
        <row r="3215">
          <cell r="A3215">
            <v>100584</v>
          </cell>
          <cell r="B3215" t="str">
            <v>ASSENTAMENTO DE POSTE DE CONCRETO COM COMPRIMENTO NOMINAL DE 11 M, CARGA NOMINAL MAIOR QUE 1000 DAN, ENGASTAMENTO SIMPLES COM 1,7 M DE SOLO (NÃO INCLUI FORNECIMENTO). AF_11/2019</v>
          </cell>
          <cell r="D3215">
            <v>100584</v>
          </cell>
          <cell r="E3215">
            <v>537.39</v>
          </cell>
        </row>
        <row r="3216">
          <cell r="A3216">
            <v>100585</v>
          </cell>
          <cell r="B3216" t="str">
            <v>ASSENTAMENTO DE POSTE DE CONCRETO COM COMPRIMENTO NOMINAL DE 12 M, CARGA NOMINAL MENOR OU IGUAL A 1000 DAN, ENGASTAMENTO SIMPLES COM 1,8 M DE SOLO (NÃO INCLUI FORNECIMENTO). AF_11/2019</v>
          </cell>
          <cell r="D3216">
            <v>100585</v>
          </cell>
          <cell r="E3216">
            <v>539.22</v>
          </cell>
        </row>
        <row r="3217">
          <cell r="A3217">
            <v>100586</v>
          </cell>
          <cell r="B3217" t="str">
            <v>ASSENTAMENTO DE POSTE DE CONCRETO COM COMPRIMENTO NOMINAL DE 12 M, CARGA NOMINAL MAIOR QUE 1000 DAN, ENGASTAMENTO SIMPLES COM 1,8 M DE SOLO (NÃO INCLUI FORNECIMENTO). AF_11/2019</v>
          </cell>
          <cell r="D3217">
            <v>100586</v>
          </cell>
          <cell r="E3217">
            <v>602.83000000000004</v>
          </cell>
        </row>
        <row r="3218">
          <cell r="A3218">
            <v>100587</v>
          </cell>
          <cell r="B3218" t="str">
            <v>ASSENTAMENTO DE POSTE DE CONCRETO COM COMPRIMENTO NOMINAL DE 13 M, CARGA NOMINAL MENOR OU IGUAL A 1000 DAN, ENGASTAMENTO SIMPLES COM 1,9 M DE SOLO (NÃO INCLUI FORNECIMENTO). AF_11/2019</v>
          </cell>
          <cell r="D3218">
            <v>100587</v>
          </cell>
          <cell r="E3218">
            <v>582.13</v>
          </cell>
        </row>
        <row r="3219">
          <cell r="A3219">
            <v>100588</v>
          </cell>
          <cell r="B3219" t="str">
            <v>ASSENTAMENTO DE POSTE DE CONCRETO COM COMPRIMENTO NOMINAL DE 13 M, CARGA NOMINAL MAIOR QUE 1000 DAN, ENGASTAMENTO SIMPLES COM 1,9 M DE SOLO (NÃO INCLUI FORNECIMENTO). AF_11/2019</v>
          </cell>
          <cell r="D3219">
            <v>100588</v>
          </cell>
          <cell r="E3219">
            <v>631.59</v>
          </cell>
        </row>
        <row r="3220">
          <cell r="A3220">
            <v>100589</v>
          </cell>
          <cell r="B3220" t="str">
            <v>ASSENTAMENTO DE POSTE DE CONCRETO COM COMPRIMENTO NOMINAL DE 13,5 M, CARGA NOMINAL MENOR OU IGUAL A 1000 DAN, ENGASTAMENTO SIMPLES COM 1,95 M DE SOLO (NÃO INCLUI FORNECIMENTO). AF_11/2019</v>
          </cell>
          <cell r="D3220">
            <v>100589</v>
          </cell>
          <cell r="E3220">
            <v>637.6</v>
          </cell>
        </row>
        <row r="3221">
          <cell r="A3221">
            <v>100590</v>
          </cell>
          <cell r="B3221" t="str">
            <v>ASSENTAMENTO DE POSTE DE CONCRETO COM COMPRIMENTO NOMINAL DE 13,5 M, CARGA NOMINAL MAIOR QUE 1000 DAN, ENGASTAMENTO SIMPLES COM 1,95 M DE SOLO (NÃO INCLUI FORNECIMENTO). AF_11/2019</v>
          </cell>
          <cell r="D3221">
            <v>100590</v>
          </cell>
          <cell r="E3221">
            <v>686.24</v>
          </cell>
        </row>
        <row r="3222">
          <cell r="A3222">
            <v>100591</v>
          </cell>
          <cell r="B3222" t="str">
            <v>ASSENTAMENTO DE POSTE DE CONCRETO COM COMPRIMENTO NOMINAL DE 14 M, CARGA NOMINAL MENOR OU IGUAL A 1000 DAN, ENGASTAMENTO SIMPLES COM 2 M DE SOLO (NÃO INCLUI FORNECIMENTO). AF_11/2019</v>
          </cell>
          <cell r="D3222">
            <v>100591</v>
          </cell>
          <cell r="E3222">
            <v>638.15</v>
          </cell>
        </row>
        <row r="3223">
          <cell r="A3223">
            <v>100592</v>
          </cell>
          <cell r="B3223" t="str">
            <v>ASSENTAMENTO DE POSTE DE CONCRETO COM COMPRIMENTO NOMINAL DE 14 M, CARGA NOMINAL MAIOR QUE 1000 DAN, ENGASTAMENTO SIMPLES COM 2 M DE SOLO (NÃO INCLUI FORNECIMENTO). AF_11/2019</v>
          </cell>
          <cell r="D3223">
            <v>100592</v>
          </cell>
          <cell r="E3223">
            <v>678.52</v>
          </cell>
        </row>
        <row r="3224">
          <cell r="A3224">
            <v>100593</v>
          </cell>
          <cell r="B3224" t="str">
            <v>ASSENTAMENTO DE POSTE DE CONCRETO COM COMPRIMENTO NOMINAL DE 15 M, CARGA NOMINAL MENOR OU IGUAL A 1000 DAN, ENGASTAMENTO SIMPLES COM 2,1 M DE SOLO (NÃO INCLUI FORNECIMENTO). AF_11/2019</v>
          </cell>
          <cell r="D3224">
            <v>100593</v>
          </cell>
          <cell r="E3224">
            <v>683.3</v>
          </cell>
        </row>
        <row r="3225">
          <cell r="A3225">
            <v>100594</v>
          </cell>
          <cell r="B3225" t="str">
            <v>ASSENTAMENTO DE POSTE DE CONCRETO COM COMPRIMENTO NOMINAL DE 15 M, CARGA NOMINAL MAIOR QUE 1000 DAN, ENGASTAMENTO SIMPLES COM 2,1 M DE SOLO (NÃO INCLUI FORNECIMENTO). AF_11/2019</v>
          </cell>
          <cell r="D3225">
            <v>100594</v>
          </cell>
          <cell r="E3225">
            <v>751.93</v>
          </cell>
        </row>
        <row r="3226">
          <cell r="A3226">
            <v>100595</v>
          </cell>
          <cell r="B3226" t="str">
            <v>ASSENTAMENTO DE POSTE DE CONCRETO COM COMPRIMENTO NOMINAL DE 18 M, CARGA NOMINAL MENOR OU IGUAL A 1000 DAN, ENGASTAMENTO SIMPLES COM 2,4 M DE SOLO (NÃO INCLUI FORNECIMENTO). AF_11/2019</v>
          </cell>
          <cell r="D3226">
            <v>100595</v>
          </cell>
          <cell r="E3226">
            <v>818.66</v>
          </cell>
        </row>
        <row r="3227">
          <cell r="A3227">
            <v>100596</v>
          </cell>
          <cell r="B3227" t="str">
            <v>ASSENTAMENTO DE POSTE DE CONCRETO COM COMPRIMENTO NOMINAL DE 18 M, CARGA NOMINAL MAIOR QUE 1000 DAN, ENGASTAMENTO SIMPLES COM 2,4 M DE SOLO (NÃO INCLUI FORNECIMENTO). AF_11/2019</v>
          </cell>
          <cell r="D3227">
            <v>100596</v>
          </cell>
          <cell r="E3227">
            <v>911.42</v>
          </cell>
        </row>
        <row r="3228">
          <cell r="A3228">
            <v>100597</v>
          </cell>
          <cell r="B3228" t="str">
            <v>ASSENTAMENTO DE POSTE DE CONCRETO COM COMPRIMENTO NOMINAL DE 20 M, CARGA NOMINAL MENOR OU IGUAL A 1000 DAN, ENGASTAMENTO SIMPLES COM 2,6 M DE SOLO (NÃO INCLUI FORNECIMENTO). AF_11/2019</v>
          </cell>
          <cell r="D3228">
            <v>100597</v>
          </cell>
          <cell r="E3228">
            <v>940.39</v>
          </cell>
        </row>
        <row r="3229">
          <cell r="A3229">
            <v>100598</v>
          </cell>
          <cell r="B3229" t="str">
            <v>ASSENTAMENTO DE POSTE DE CONCRETO COM COMPRIMENTO NOMINAL DE 20 M, CARGA NOMINAL MAIOR QUE 1000, ENGASTAMENTO SIMPLES COM 2,6 M DE SOLO (NÃO INCLUI FORNECIMENTO). AF_11/2019</v>
          </cell>
          <cell r="D3229">
            <v>100598</v>
          </cell>
          <cell r="E3229">
            <v>1016.89</v>
          </cell>
        </row>
        <row r="3230">
          <cell r="A3230">
            <v>100599</v>
          </cell>
          <cell r="B3230" t="str">
            <v>ASSENTAMENTO DE POSTE DE CONCRETO COM COMPRIMENTO NOMINAL DE 9 M, CARGA NOMINAL DE 150 DAN, ENGASTAMENTO BASE CONCRETADA COM 1 M DE CONCRETO E 0,5 M DE SOLO (NÃO INCLUI FORNECIMENTO). AF_11/2019</v>
          </cell>
          <cell r="D3230">
            <v>100599</v>
          </cell>
          <cell r="E3230">
            <v>437.94</v>
          </cell>
        </row>
        <row r="3231">
          <cell r="A3231">
            <v>100600</v>
          </cell>
          <cell r="B3231" t="str">
            <v>ASSENTAMENTO DE POSTE DE CONCRETO COM COMPRIMENTO NOMINAL DE 9 M, CARGA NOMINAL DE 300 DAN, ENGASTAMENTO BASE CONCRETADA COM 1 M DE CONCRETO E 0,5 M DE SOLO (NÃO INCLUI FORNECIMENTO). AF_11/2019</v>
          </cell>
          <cell r="D3231">
            <v>100600</v>
          </cell>
          <cell r="E3231">
            <v>514.16999999999996</v>
          </cell>
        </row>
        <row r="3232">
          <cell r="A3232">
            <v>100601</v>
          </cell>
          <cell r="B3232" t="str">
            <v>ASSENTAMENTO DE POSTE DE CONCRETO COM COMPRIMENTO NOMINAL DE 9 M, CARGA NOMINAL DE 400 DAN, ENGASTAMENTO BASE CONCRETADA COM 1 M DE CONCRETO E 0,5 M DE SOLO (NÃO INCLUI FORNECIMENTO). AF_11/2019</v>
          </cell>
          <cell r="D3232">
            <v>100601</v>
          </cell>
          <cell r="E3232">
            <v>645.80999999999995</v>
          </cell>
        </row>
        <row r="3233">
          <cell r="A3233">
            <v>100602</v>
          </cell>
          <cell r="B3233" t="str">
            <v>ASSENTAMENTO DE POSTE DE CONCRETO COM COMPRIMENTO NOMINAL DE 9 M, CARGA NOMINAL DE 600 DAN, ENGASTAMENTO BASE CONCRETADA COM 1 M DE CONCRETO E 0,5 M DE SOLO (NÃO INCLUI FORNECIMENTO). AF_11/2019</v>
          </cell>
          <cell r="D3233">
            <v>100602</v>
          </cell>
          <cell r="E3233">
            <v>810</v>
          </cell>
        </row>
        <row r="3234">
          <cell r="A3234">
            <v>100603</v>
          </cell>
          <cell r="B3234" t="str">
            <v>ASSENTAMENTO DE POSTE DE CONCRETO COM COMPRIMENTO NOMINAL DE 9 M, CARGA NOMINAL DE 1000 DAN, ENGASTAMENTO BASE CONCRETADA COM 1 M DE CONCRETO E 0,5 M DE SOLO (NÃO INCLUI FORNECIMENTO). AF_11/2019</v>
          </cell>
          <cell r="D3234">
            <v>100603</v>
          </cell>
          <cell r="E3234">
            <v>1231.3699999999999</v>
          </cell>
        </row>
        <row r="3235">
          <cell r="A3235">
            <v>100604</v>
          </cell>
          <cell r="B3235" t="str">
            <v>ASSENTAMENTO DE POSTE DE CONCRETO COM COMPRIMENTO NOMINAL DE 10 M, CARGA NOMINAL DE 300 DAN, ENGASTAMENTO BASE CONCRETADA COM 1 M DE CONCRETO E 0,6 M DE SOLO (NÃO INCLUI FORNECIMENTO). AF_11/2019</v>
          </cell>
          <cell r="D3235">
            <v>100604</v>
          </cell>
          <cell r="E3235">
            <v>546.94000000000005</v>
          </cell>
        </row>
        <row r="3236">
          <cell r="A3236">
            <v>100605</v>
          </cell>
          <cell r="B3236" t="str">
            <v>ASSENTAMENTO DE POSTE DE CONCRETO COM COMPRIMENTO NOMINAL DE 10 M, CARGA NOMINAL DE 600 DAN, ENGASTAMENTO BASE CONCRETADA COM 1 M DE CONCRETO E 0,6 M DE SOLO (NÃO INCLUI FORNECIMENTO). AF_11/2019</v>
          </cell>
          <cell r="D3236">
            <v>100605</v>
          </cell>
          <cell r="E3236">
            <v>849.29</v>
          </cell>
        </row>
        <row r="3237">
          <cell r="A3237">
            <v>100606</v>
          </cell>
          <cell r="B3237" t="str">
            <v>ASSENTAMENTO DE POSTE DE CONCRETO COM COMPRIMENTO NOMINAL DE 10 M, CARGA NOMINAL DE 1000 DAN, ENGASTAMENTO BASE CONCRETADA COM 1 M DE CONCRETO E 0,6 M DE SOLO (NÃO INCLUI FORNECIMENTO). AF_11/2019</v>
          </cell>
          <cell r="D3237">
            <v>100606</v>
          </cell>
          <cell r="E3237">
            <v>1279</v>
          </cell>
        </row>
        <row r="3238">
          <cell r="A3238">
            <v>100607</v>
          </cell>
          <cell r="B3238" t="str">
            <v>ASSENTAMENTO DE POSTE DE CONCRETO COM COMPRIMENTO NOMINAL DE 10,5 M, CARGA NOMINAL DE 300 DAN, ENGASTAMENTO BASE CONCRETADA COM 1 M DE CONCRETO E 0,65 M DE SOLO (NÃO INCLUI FORNECIMENTO). AF_11/2019</v>
          </cell>
          <cell r="D3238">
            <v>100607</v>
          </cell>
          <cell r="E3238">
            <v>562.51</v>
          </cell>
        </row>
        <row r="3239">
          <cell r="A3239">
            <v>100608</v>
          </cell>
          <cell r="B3239" t="str">
            <v>ASSENTAMENTO DE POSTE DE CONCRETO COM COMPRIMENTO NOMINAL DE 10,5 M, CARGA NOMINAL DE 600 DAN, ENGASTAMENTO BASE CONCRETADA COM 1 M DE CONCRETO E 0,65 M DE SOLO (NÃO INCLUI FORNECIMENTO). AF_11/2019</v>
          </cell>
          <cell r="D3239">
            <v>100608</v>
          </cell>
          <cell r="E3239">
            <v>868.65</v>
          </cell>
        </row>
        <row r="3240">
          <cell r="A3240">
            <v>100609</v>
          </cell>
          <cell r="B3240" t="str">
            <v>ASSENTAMENTO DE POSTE DE CONCRETO COM COMPRIMENTO NOMINAL DE 10,5 M, CARGA NOMINAL DE 1000 DAN, ENGASTAMENTO BASE CONCRETADA COM 1 M DE CONCRETO E 0,65 M DE SOLO (NÃO INCLUI FORNECIMENTO). AF_11/2019</v>
          </cell>
          <cell r="D3240">
            <v>100609</v>
          </cell>
          <cell r="E3240">
            <v>1304.33</v>
          </cell>
        </row>
        <row r="3241">
          <cell r="A3241">
            <v>100610</v>
          </cell>
          <cell r="B3241" t="str">
            <v>ASSENTAMENTO DE POSTE DE CONCRETO COM COMPRIMENTO NOMINAL DE 11 M, CARGA NOMINAL DE 300 DAN, ENGASTAMENTO BASE CONCRETADA COM 1 M DE CONCRETO E 0,7 M DE SOLO (NÃO INCLUI FORNECIMENTO). AF_11/2019</v>
          </cell>
          <cell r="D3241">
            <v>100610</v>
          </cell>
          <cell r="E3241">
            <v>578.11</v>
          </cell>
        </row>
        <row r="3242">
          <cell r="A3242">
            <v>100611</v>
          </cell>
          <cell r="B3242" t="str">
            <v>ASSENTAMENTO DE POSTE DE CONCRETO COM COMPRIMENTO NOMINAL DE 11 M, CARGA NOMINAL DE 400 DAN, ENGASTAMENTO BASE CONCRETADA COM 1 M DE CONCRETO E 0,7 M DE SOLO (NÃO INCLUI FORNECIMENTO). AF_11/2019</v>
          </cell>
          <cell r="D3242">
            <v>100611</v>
          </cell>
          <cell r="E3242">
            <v>715.52</v>
          </cell>
        </row>
        <row r="3243">
          <cell r="A3243">
            <v>100612</v>
          </cell>
          <cell r="B3243" t="str">
            <v>ASSENTAMENTO DE POSTE DE CONCRETO COM COMPRIMENTO NOMINAL DE 11 M, CARGA NOMINAL DE 600 DAN, ENGASTAMENTO BASE CONCRETADA COM 1 M DE CONCRETO E 0,7 M DE SOLO (NÃO INCLUI FORNECIMENTO). AF_11/2019</v>
          </cell>
          <cell r="D3243">
            <v>100612</v>
          </cell>
          <cell r="E3243">
            <v>887.71</v>
          </cell>
        </row>
        <row r="3244">
          <cell r="A3244">
            <v>100613</v>
          </cell>
          <cell r="B3244" t="str">
            <v>ASSENTAMENTO DE POSTE DE CONCRETO COM COMPRIMENTO NOMINAL DE 11 M, CARGA NOMINAL DE 1000 DAN, ENGASTAMENTO BASE CONCRETADA COM 1 M DE CONCRETO E 0,7 M DE SOLO (NÃO INCLUI FORNECIMENTO). AF_11/2019</v>
          </cell>
          <cell r="D3244">
            <v>100613</v>
          </cell>
          <cell r="E3244">
            <v>1329.01</v>
          </cell>
        </row>
        <row r="3245">
          <cell r="A3245">
            <v>100614</v>
          </cell>
          <cell r="B3245" t="str">
            <v>ASSENTAMENTO DE POSTE DE CONCRETO COM COMPRIMENTO NOMINAL DE 12 M, CARGA NOMINAL DE 400 DAN, ENGASTAMENTO BASE CONCRETADA COM 1 M DE CONCRETO E 0,8 M DE SOLO (NÃO INCLUI FORNECIMENTO). AF_11/2019</v>
          </cell>
          <cell r="D3245">
            <v>100614</v>
          </cell>
          <cell r="E3245">
            <v>749.81</v>
          </cell>
        </row>
        <row r="3246">
          <cell r="A3246">
            <v>100615</v>
          </cell>
          <cell r="B3246" t="str">
            <v>ASSENTAMENTO DE POSTE DE CONCRETO COM COMPRIMENTO NOMINAL DE 12 M, CARGA NOMINAL DE 600 DAN, ENGASTAMENTO BASE CONCRETADA COM 1 M DE CONCRETO E 0,8 M DE SOLO (NÃO INCLUI FORNECIMENTO). AF_11/2019</v>
          </cell>
          <cell r="D3246">
            <v>100615</v>
          </cell>
          <cell r="E3246">
            <v>925.48</v>
          </cell>
        </row>
        <row r="3247">
          <cell r="A3247">
            <v>100616</v>
          </cell>
          <cell r="B3247" t="str">
            <v>ASSENTAMENTO DE POSTE DE CONCRETO COM COMPRIMENTO NOMINAL DE 12 M, CARGA NOMINAL DE 1000 DAN, ENGASTAMENTO BASE CONCRETADA COM 1 M DE CONCRETO E 0,8 M DE SOLO (NÃO INCLUI FORNECIMENTO). AF_11/2019</v>
          </cell>
          <cell r="D3247">
            <v>100616</v>
          </cell>
          <cell r="E3247">
            <v>1380.74</v>
          </cell>
        </row>
        <row r="3248">
          <cell r="A3248">
            <v>100617</v>
          </cell>
          <cell r="B3248" t="str">
            <v>ASSENTAMENTO DE POSTE DE CONCRETO COM COMPRIMENTO NOMINAL DE 13 M, CARGA NOMINAL DE 600 DAN, ENGASTAMENTO BASE CONCRETADA COM 1 M DE CONCRETO E 0,9 M DE SOLO (NÃO INCLUI FORNECIMENTO). AF_11/2019</v>
          </cell>
          <cell r="D3248">
            <v>100617</v>
          </cell>
          <cell r="E3248">
            <v>963.06</v>
          </cell>
        </row>
        <row r="3249">
          <cell r="A3249">
            <v>100618</v>
          </cell>
          <cell r="B3249" t="str">
            <v>ASSENTAMENTO DE POSTE DE CONCRETO COM COMPRIMENTO NOMINAL DE 13 M, CARGA NOMINAL DE 1000 DAN, ENGASTAMENTO BASE CONCRETADA COM 1 M DE CONCRETO E 0,9 M DE SOLO - SOMENTE INSTALAÇÃO, SEM FORNECIMENTO. AF_11/2019</v>
          </cell>
          <cell r="D3249">
            <v>100618</v>
          </cell>
          <cell r="E3249">
            <v>1437.87</v>
          </cell>
        </row>
        <row r="3250">
          <cell r="A3250">
            <v>100619</v>
          </cell>
          <cell r="B3250" t="str">
            <v>POSTE DECORATIVO PARA JARDIM EM AÇO TUBULAR, H = *2,5* M, SEM LUMINÁRIA - FORNECIMENTO E INSTALAÇÃO. AF_11/2019</v>
          </cell>
          <cell r="D3250">
            <v>100619</v>
          </cell>
          <cell r="E3250">
            <v>593.94000000000005</v>
          </cell>
        </row>
        <row r="3251">
          <cell r="A3251">
            <v>100620</v>
          </cell>
          <cell r="B3251" t="str">
            <v>POSTE DE AÇO CONICO CONTÍNUO CURVO SIMPLES, FLANGEADO, H=9M, INCLUSIVE LUMINÁRIA, SEM LÂMPADA - FORNECIMENTO E INSTALACAO. AF_11/2019</v>
          </cell>
          <cell r="D3251">
            <v>100620</v>
          </cell>
          <cell r="E3251">
            <v>3843.58</v>
          </cell>
        </row>
        <row r="3252">
          <cell r="A3252">
            <v>100621</v>
          </cell>
          <cell r="B3252" t="str">
            <v>POSTE DE AÇO CONICO CONTÍNUO CURVO DUPLO, FLANGEADO, H=9M, INCLUSIVE LUMINÁRIAS, SEM LÂMPADAS - FORNECIMENTO E INSTALACAO. AF_11/2019</v>
          </cell>
          <cell r="D3252">
            <v>100621</v>
          </cell>
          <cell r="E3252">
            <v>4392.01</v>
          </cell>
        </row>
        <row r="3253">
          <cell r="A3253">
            <v>100622</v>
          </cell>
          <cell r="B3253" t="str">
            <v>POSTE DE AÇO CONICO CONTÍNUO CURVO SIMPLES, ENGASTADO, H=9M, INCLUSIVE LUMINÁRIA, SEM LÂMPADA - FORNECIMENTO E INSTALACAO. AF_11/2019</v>
          </cell>
          <cell r="D3253">
            <v>100622</v>
          </cell>
          <cell r="E3253">
            <v>2787.95</v>
          </cell>
        </row>
        <row r="3254">
          <cell r="A3254">
            <v>100623</v>
          </cell>
          <cell r="B3254" t="str">
            <v>POSTE DE AÇO CONICO CONTÍNUO CURVO DUPLO, ENGASTADO, H=9M, INCLUSIVE LUMINÁRIAS, SEM LÂMPADAS - FORNECIMENTO E INSTALACAO. AF_11/2019</v>
          </cell>
          <cell r="D3254">
            <v>100623</v>
          </cell>
          <cell r="E3254">
            <v>3015.48</v>
          </cell>
        </row>
        <row r="3255">
          <cell r="A3255">
            <v>97600</v>
          </cell>
          <cell r="B3255" t="str">
            <v>REFLETOR EM ALUMÍNIO, DE SUPORTE E ALÇA, COM 1 LÂMPADA VAPOR DE MERCÚRIO DE 125 W, COM REATOR ALTO FATOR DE POTÊNCIA - FORNECIMENTO E INSTALAÇÃO. AF_02/2020</v>
          </cell>
          <cell r="D3255">
            <v>97600</v>
          </cell>
          <cell r="E3255">
            <v>361.81</v>
          </cell>
        </row>
        <row r="3256">
          <cell r="A3256">
            <v>97601</v>
          </cell>
          <cell r="B3256" t="str">
            <v>REFLETOR EM ALUMÍNIO, DE SUPORTE E ALÇA, COM LÂMPADA VAPOR DE MERCÚRIO DE 250 W, COM REATOR ALTO FATOR DE POTÊNCIA - FORNECIMENTO E INSTALAÇÃO. AF_02/2020</v>
          </cell>
          <cell r="D3256">
            <v>97601</v>
          </cell>
          <cell r="E3256">
            <v>374.1</v>
          </cell>
        </row>
        <row r="3257">
          <cell r="A3257">
            <v>97605</v>
          </cell>
          <cell r="B3257" t="str">
            <v>LUMINÁRIA ARANDELA TIPO MEIA LUA, DE SOBREPOR, COM 1 LÂMPADA LED DE 6 W, SEM REATOR - FORNECIMENTO E INSTALAÇÃO. AF_02/2020</v>
          </cell>
          <cell r="D3257">
            <v>97605</v>
          </cell>
          <cell r="E3257">
            <v>117.64</v>
          </cell>
        </row>
        <row r="3258">
          <cell r="A3258">
            <v>97606</v>
          </cell>
          <cell r="B3258" t="str">
            <v>LUMINÁRIA ARANDELA TIPO MEIA LUA, DE SOBREPOR, COM 1 LÂMPADA FLUORESCENTE DE 15 W, SEM REATOR - FORNECIMENTO E INSTALAÇÃO. AF_02/2020</v>
          </cell>
          <cell r="D3258">
            <v>97606</v>
          </cell>
          <cell r="E3258">
            <v>120.94</v>
          </cell>
        </row>
        <row r="3259">
          <cell r="A3259">
            <v>97607</v>
          </cell>
          <cell r="B3259" t="str">
            <v>LUMINÁRIA ARANDELA TIPO TARTARUGA, DE SOBREPOR, COM 1 LÂMPADA LED DE 6 W, SEM REATOR - FORNECIMENTO E INSTALAÇÃO. AF_02/2020</v>
          </cell>
          <cell r="D3259">
            <v>97607</v>
          </cell>
          <cell r="E3259">
            <v>143.13999999999999</v>
          </cell>
        </row>
        <row r="3260">
          <cell r="A3260">
            <v>97608</v>
          </cell>
          <cell r="B3260" t="str">
            <v>LUMINÁRIA ARANDELA TIPO TARTARUGA, COM GRADE, DE SOBREPOR, COM 1 LÂMPADA FLUORESCENTE DE 15 W, SEM REATOR - FORNECIMENTO E INSTALAÇÃO. AF_02/2020</v>
          </cell>
          <cell r="D3260">
            <v>97608</v>
          </cell>
          <cell r="E3260">
            <v>146.44</v>
          </cell>
        </row>
        <row r="3261">
          <cell r="A3261">
            <v>102102</v>
          </cell>
          <cell r="B3261" t="str">
            <v>TRANSFORMADOR DE DISTRIBUIÇÃO, 30 KVA, TRIFÁSICO, 60 HZ, CLASSE 15 KV, IMERSO EM ÓLEO MINERAL, INSTALAÇÃO EM POSTE (NÃO INCLUSO SUPORTE) - FORNECIMENTO E INSTALAÇÃO. AF_12/2020</v>
          </cell>
          <cell r="D3261">
            <v>102102</v>
          </cell>
          <cell r="E3261">
            <v>12760.91</v>
          </cell>
        </row>
        <row r="3262">
          <cell r="A3262">
            <v>102103</v>
          </cell>
          <cell r="B3262" t="str">
            <v>TRANSFORMADOR DE DISTRIBUIÇÃO, 45 KVA, TRIFÁSICO, 60 HZ, CLASSE 15 KV, IMERSO EM ÓLEO MINERAL, INSTALAÇÃO EM POSTE (NÃO INCLUSO SUPORTE) - FORNECIMENTO E INSTALAÇÃO. AF_12/2020</v>
          </cell>
          <cell r="D3262">
            <v>102103</v>
          </cell>
          <cell r="E3262">
            <v>14221.08</v>
          </cell>
        </row>
        <row r="3263">
          <cell r="A3263">
            <v>102104</v>
          </cell>
          <cell r="B3263" t="str">
            <v>TRANSFORMADOR DE DISTRIBUIÇÃO, 75 KVA, TRIFÁSICO, 60 HZ, CLASSE 15 KV, IMERSO EM ÓLEO MINERAL, INSTALAÇÃO EM POSTE (NÃO INCLUSO SUPORTE) - FORNECIMENTO E INSTALAÇÃO. AF_12/2020</v>
          </cell>
          <cell r="D3263">
            <v>102104</v>
          </cell>
          <cell r="E3263">
            <v>18297.86</v>
          </cell>
        </row>
        <row r="3264">
          <cell r="A3264">
            <v>102105</v>
          </cell>
          <cell r="B3264" t="str">
            <v>TRANSFORMADOR DE DISTRIBUIÇÃO, 112,5 KVA, TRIFÁSICO, 60 HZ, CLASSE 15 KV, IMERSO EM ÓLEO MINERAL, INSTALAÇÃO EM POSTE (NÃO INCLUSO SUPORTE) - FORNECIMENTO E INSTALAÇÃO. AF_12/2020</v>
          </cell>
          <cell r="D3264">
            <v>102105</v>
          </cell>
          <cell r="E3264">
            <v>22534.080000000002</v>
          </cell>
        </row>
        <row r="3265">
          <cell r="A3265">
            <v>102106</v>
          </cell>
          <cell r="B3265" t="str">
            <v>TRANSFORMADOR DE DISTRIBUIÇÃO, 150 KVA, TRIFÁSICO, 60 HZ, CLASSE 15 KV, IMERSO EM ÓLEO MINERAL, INSTALAÇÃO EM POSTE (NÃO INCLUSO SUPORTE) - FORNECIMENTO E INSTALAÇÃO. AF_12/2020</v>
          </cell>
          <cell r="D3265">
            <v>102106</v>
          </cell>
          <cell r="E3265">
            <v>28322.86</v>
          </cell>
        </row>
        <row r="3266">
          <cell r="A3266">
            <v>102107</v>
          </cell>
          <cell r="B3266" t="str">
            <v>TRANSFORMADOR DE DISTRIBUIÇÃO, 225 KVA, TRIFÁSICO, 60 HZ, CLASSE 15 KV, IMERSO EM ÓLEO MINERAL, INSTALAÇÃO EM POSTE (NÃO INCLUSO SUPORTE) - FORNECIMENTO E INSTALAÇÃO. AF_12/2020</v>
          </cell>
          <cell r="D3266">
            <v>102107</v>
          </cell>
          <cell r="E3266">
            <v>39600.79</v>
          </cell>
        </row>
        <row r="3267">
          <cell r="A3267">
            <v>102108</v>
          </cell>
          <cell r="B3267" t="str">
            <v>TRANSFORMADOR DE DISTRIBUIÇÃO, 300 KVA, TRIFÁSICO, 60 HZ, CLASSE 15 KV, IMERSO EM ÓLEO MINERAL, INSTALAÇÃO EM POSTE (NÃO INCLUSO SUPORTE) - FORNECIMENTO E INSTALAÇÃO. AF_12/2020</v>
          </cell>
          <cell r="D3267">
            <v>102108</v>
          </cell>
          <cell r="E3267">
            <v>46147.69</v>
          </cell>
        </row>
        <row r="3268">
          <cell r="A3268">
            <v>102109</v>
          </cell>
          <cell r="B3268" t="str">
            <v>SUPORTE PARA TRANSFORMADOR EM POSTE DE CONCRETO CIRCULAR - FORNECIMENTO E INSTALAÇÃO. AF_12/2020</v>
          </cell>
          <cell r="D3268">
            <v>102109</v>
          </cell>
          <cell r="E3268">
            <v>55.84</v>
          </cell>
        </row>
        <row r="3269">
          <cell r="A3269">
            <v>102110</v>
          </cell>
          <cell r="B3269" t="str">
            <v>SUPORTE PARA TRANSFORMADOR EM POSTE DE CONCRETO DUPLO T - FORNECIMENTO E INSTALAÇÃO. AF_12/2020</v>
          </cell>
          <cell r="D3269">
            <v>102110</v>
          </cell>
          <cell r="E3269">
            <v>186.95</v>
          </cell>
        </row>
        <row r="3270">
          <cell r="A3270">
            <v>103654</v>
          </cell>
          <cell r="B3270" t="str">
            <v>TRANSFORMADOR DE DISTRIBUIÇÃO, 500KVA, TRIFÁSICO, 60 HZ, CLASSE 15 KV, IMERSO EM ÓLEO MINERAL, INSTALAÇÃO EM SOLO (NÃO INCLUSO ABRIGO) - FORNECIMENTO E INSTALAÇÃO. AF_02/2022</v>
          </cell>
          <cell r="D3270">
            <v>103654</v>
          </cell>
          <cell r="E3270">
            <v>74936.91</v>
          </cell>
        </row>
        <row r="3271">
          <cell r="A3271">
            <v>103655</v>
          </cell>
          <cell r="B3271" t="str">
            <v>TRANSFORMADOR DE DISTRIBUIÇÃO, 750 KVA, TRIFÁSICO, 60 HZ, CLASSE 15 KV, IMERSO EM ÓLEO MINERAL, INSTALAÇÃO EM SOLO (NÃO INCLUSO ABRIGO) - FORNECIMENTO E INSTALAÇÃO. AF_02/2022</v>
          </cell>
          <cell r="D3271">
            <v>103655</v>
          </cell>
          <cell r="E3271">
            <v>102704.15</v>
          </cell>
        </row>
        <row r="3272">
          <cell r="A3272">
            <v>103656</v>
          </cell>
          <cell r="B3272" t="str">
            <v>TRANSFORMADOR DE DISTRIBUIÇÃO, 1000 KVA, TRIFÁSICO, 60 HZ, CLASSE 15 KV, IMERSO EM ÓLEO MINERAL, INSTALAÇÃO EM SOLO (NÃO INCLUSO ABRIGO) - FORNECIMENTO E INSTALAÇÃO. AF_02/2022</v>
          </cell>
          <cell r="D3272">
            <v>103656</v>
          </cell>
          <cell r="E3272">
            <v>143670.53</v>
          </cell>
        </row>
        <row r="3273">
          <cell r="A3273">
            <v>93128</v>
          </cell>
          <cell r="B3273" t="str">
            <v>PONTO DE ILUMINAÇÃO RESIDENCIAL INCLUINDO INTERRUPTOR SIMPLES, CAIXA ELÉTRICA, ELETRODUTO, CABO, RASGO, QUEBRA E CHUMBAMENTO (EXCLUINDO LUMINÁRIA E LÂMPADA). AF_01/2016</v>
          </cell>
          <cell r="D3273">
            <v>93128</v>
          </cell>
          <cell r="E3273">
            <v>121.96</v>
          </cell>
        </row>
        <row r="3274">
          <cell r="A3274">
            <v>93137</v>
          </cell>
          <cell r="B3274" t="str">
            <v>PONTO DE ILUMINAÇÃO RESIDENCIAL INCLUINDO INTERRUPTOR SIMPLES (2 MÓDULOS), CAIXA ELÉTRICA, ELETRODUTO, CABO, RASGO, QUEBRA E CHUMBAMENTO (EXCLUINDO LUMINÁRIA E LÂMPADA). AF_01/2016</v>
          </cell>
          <cell r="D3274">
            <v>93137</v>
          </cell>
          <cell r="E3274">
            <v>145.84</v>
          </cell>
        </row>
        <row r="3275">
          <cell r="A3275">
            <v>93138</v>
          </cell>
          <cell r="B3275" t="str">
            <v>PONTO DE ILUMINAÇÃO RESIDENCIAL INCLUINDO INTERRUPTOR PARALELO, CAIXA ELÉTRICA, ELETRODUTO, CABO, RASGO, QUEBRA E CHUMBAMENTO (EXCLUINDO LUMINÁRIA E LÂMPADA). AF_01/2016</v>
          </cell>
          <cell r="D3275">
            <v>93138</v>
          </cell>
          <cell r="E3275">
            <v>138.35</v>
          </cell>
        </row>
        <row r="3276">
          <cell r="A3276">
            <v>93139</v>
          </cell>
          <cell r="B3276" t="str">
            <v>PONTO DE ILUMINAÇÃO RESIDENCIAL INCLUINDO INTERRUPTOR PARALELO (2 MÓDULOS), CAIXA ELÉTRICA, ELETRODUTO, CABO, RASGO, QUEBRA E CHUMBAMENTO (EXCLUINDO LUMINÁRIA E LÂMPADA). AF_01/2016</v>
          </cell>
          <cell r="D3276">
            <v>93139</v>
          </cell>
          <cell r="E3276">
            <v>178.59</v>
          </cell>
        </row>
        <row r="3277">
          <cell r="A3277">
            <v>93140</v>
          </cell>
          <cell r="B3277" t="str">
            <v>PONTO DE ILUMINAÇÃO RESIDENCIAL INCLUINDO INTERRUPTOR SIMPLES CONJUGADO COM PARALELO, CAIXA ELÉTRICA, ELETRODUTO, CABO, RASGO, QUEBRA E CHUMBAMENTO (EXCLUINDO LUMINÁRIA E LÂMPADA). AF_01/2016</v>
          </cell>
          <cell r="D3277">
            <v>93140</v>
          </cell>
          <cell r="E3277">
            <v>167.87</v>
          </cell>
        </row>
        <row r="3278">
          <cell r="A3278">
            <v>93141</v>
          </cell>
          <cell r="B3278" t="str">
            <v>PONTO DE TOMADA RESIDENCIAL INCLUINDO TOMADA 10A/250V, CAIXA ELÉTRICA, ELETRODUTO, CABO, RASGO, QUEBRA E CHUMBAMENTO. AF_01/2016</v>
          </cell>
          <cell r="D3278">
            <v>93141</v>
          </cell>
          <cell r="E3278">
            <v>153.57</v>
          </cell>
        </row>
        <row r="3279">
          <cell r="A3279">
            <v>93142</v>
          </cell>
          <cell r="B3279" t="str">
            <v>PONTO DE TOMADA RESIDENCIAL INCLUINDO TOMADA (2 MÓDULOS) 10A/250V, CAIXA ELÉTRICA, ELETRODUTO, CABO, RASGO, QUEBRA E CHUMBAMENTO. AF_01/2016</v>
          </cell>
          <cell r="D3279">
            <v>93142</v>
          </cell>
          <cell r="E3279">
            <v>170.1</v>
          </cell>
        </row>
        <row r="3280">
          <cell r="A3280">
            <v>93143</v>
          </cell>
          <cell r="B3280" t="str">
            <v>PONTO DE TOMADA RESIDENCIAL INCLUINDO TOMADA 20A/250V, CAIXA ELÉTRICA, ELETRODUTO, CABO, RASGO, QUEBRA E CHUMBAMENTO. AF_01/2016</v>
          </cell>
          <cell r="D3280">
            <v>93143</v>
          </cell>
          <cell r="E3280">
            <v>155.56</v>
          </cell>
        </row>
        <row r="3281">
          <cell r="A3281">
            <v>93144</v>
          </cell>
          <cell r="B3281" t="str">
            <v>PONTO DE UTILIZAÇÃO DE EQUIPAMENTOS ELÉTRICOS, RESIDENCIAL, INCLUINDO SUPORTE E PLACA, CAIXA ELÉTRICA, ELETRODUTO, CABO, RASGO, QUEBRA E CHUMBAMENTO. AF_01/2016</v>
          </cell>
          <cell r="D3281">
            <v>93144</v>
          </cell>
          <cell r="E3281">
            <v>214.14</v>
          </cell>
        </row>
        <row r="3282">
          <cell r="A3282">
            <v>93145</v>
          </cell>
          <cell r="B3282" t="str">
            <v>PONTO DE ILUMINAÇÃO E TOMADA, RESIDENCIAL, INCLUINDO INTERRUPTOR SIMPLES E TOMADA 10A/250V, CAIXA ELÉTRICA, ELETRODUTO, CABO, RASGO, QUEBRA E CHUMBAMENTO (EXCLUINDO LUMINÁRIA E LÂMPADA). AF_01/2016</v>
          </cell>
          <cell r="D3282">
            <v>93145</v>
          </cell>
          <cell r="E3282">
            <v>188.76</v>
          </cell>
        </row>
        <row r="3283">
          <cell r="A3283">
            <v>93146</v>
          </cell>
          <cell r="B3283" t="str">
            <v>PONTO DE ILUMINAÇÃO E TOMADA, RESIDENCIAL, INCLUINDO INTERRUPTOR PARALELO E TOMADA 10A/250V, CAIXA ELÉTRICA, ELETRODUTO, CABO, RASGO, QUEBRA E CHUMBAMENTO (EXCLUINDO LUMINÁRIA E LÂMPADA). AF_01/2016</v>
          </cell>
          <cell r="D3283">
            <v>93146</v>
          </cell>
          <cell r="E3283">
            <v>205.15</v>
          </cell>
        </row>
        <row r="3284">
          <cell r="A3284">
            <v>93147</v>
          </cell>
          <cell r="B3284" t="str">
            <v>PONTO DE ILUMINAÇÃO E TOMADA, RESIDENCIAL, INCLUINDO INTERRUPTOR SIMPLES, INTERRUPTOR PARALELO E TOMADA 10A/250V, CAIXA ELÉTRICA, ELETRODUTO, CABO, RASGO, QUEBRA E CHUMBAMENTO (EXCLUINDO LUMINÁRIA E LÂMPADA). AF_01/2016</v>
          </cell>
          <cell r="D3284">
            <v>93147</v>
          </cell>
          <cell r="E3284">
            <v>234.7</v>
          </cell>
        </row>
        <row r="3285">
          <cell r="A3285">
            <v>96971</v>
          </cell>
          <cell r="B3285" t="str">
            <v>CORDOALHA DE COBRE NU 16 MM², NÃO ENTERRADA, COM ISOLADOR - FORNECIMENTO E INSTALAÇÃO. AF_12/2017</v>
          </cell>
          <cell r="D3285">
            <v>96971</v>
          </cell>
          <cell r="E3285">
            <v>29.79</v>
          </cell>
        </row>
        <row r="3286">
          <cell r="A3286">
            <v>96972</v>
          </cell>
          <cell r="B3286" t="str">
            <v>CORDOALHA DE COBRE NU 25 MM², NÃO ENTERRADA, COM ISOLADOR - FORNECIMENTO E INSTALAÇÃO. AF_12/2017</v>
          </cell>
          <cell r="D3286">
            <v>96972</v>
          </cell>
          <cell r="E3286">
            <v>41.89</v>
          </cell>
        </row>
        <row r="3287">
          <cell r="A3287">
            <v>96973</v>
          </cell>
          <cell r="B3287" t="str">
            <v>CORDOALHA DE COBRE NU 35 MM², NÃO ENTERRADA, COM ISOLADOR - FORNECIMENTO E INSTALAÇÃO. AF_12/2017</v>
          </cell>
          <cell r="D3287">
            <v>96973</v>
          </cell>
          <cell r="E3287">
            <v>53.88</v>
          </cell>
        </row>
        <row r="3288">
          <cell r="A3288">
            <v>96974</v>
          </cell>
          <cell r="B3288" t="str">
            <v>CORDOALHA DE COBRE NU 50 MM², NÃO ENTERRADA, COM ISOLADOR - FORNECIMENTO E INSTALAÇÃO. AF_12/2017</v>
          </cell>
          <cell r="D3288">
            <v>96974</v>
          </cell>
          <cell r="E3288">
            <v>70.010000000000005</v>
          </cell>
        </row>
        <row r="3289">
          <cell r="A3289">
            <v>96975</v>
          </cell>
          <cell r="B3289" t="str">
            <v>CORDOALHA DE COBRE NU 70 MM², NÃO ENTERRADA, COM ISOLADOR - FORNECIMENTO E INSTALAÇÃO. AF_12/2017</v>
          </cell>
          <cell r="D3289">
            <v>96975</v>
          </cell>
          <cell r="E3289">
            <v>91.98</v>
          </cell>
        </row>
        <row r="3290">
          <cell r="A3290">
            <v>96976</v>
          </cell>
          <cell r="B3290" t="str">
            <v>CORDOALHA DE COBRE NU 95 MM², NÃO ENTERRADA, COM ISOLADOR - FORNECIMENTO E INSTALAÇÃO. AF_12/2017</v>
          </cell>
          <cell r="D3290">
            <v>96976</v>
          </cell>
          <cell r="E3290">
            <v>121.64</v>
          </cell>
        </row>
        <row r="3291">
          <cell r="A3291">
            <v>96977</v>
          </cell>
          <cell r="B3291" t="str">
            <v>CORDOALHA DE COBRE NU 50 MM², ENTERRADA, SEM ISOLADOR - FORNECIMENTO E INSTALAÇÃO. AF_12/2017</v>
          </cell>
          <cell r="D3291">
            <v>96977</v>
          </cell>
          <cell r="E3291">
            <v>51.02</v>
          </cell>
        </row>
        <row r="3292">
          <cell r="A3292">
            <v>96978</v>
          </cell>
          <cell r="B3292" t="str">
            <v>CORDOALHA DE COBRE NU 70 MM², ENTERRADA, SEM ISOLADOR - FORNECIMENTO E INSTALAÇÃO. AF_12/2017</v>
          </cell>
          <cell r="D3292">
            <v>96978</v>
          </cell>
          <cell r="E3292">
            <v>71.63</v>
          </cell>
        </row>
        <row r="3293">
          <cell r="A3293">
            <v>96979</v>
          </cell>
          <cell r="B3293" t="str">
            <v>CORDOALHA DE COBRE NU 95 MM², ENTERRADA, SEM ISOLADOR - FORNECIMENTO E INSTALAÇÃO. AF_12/2017</v>
          </cell>
          <cell r="D3293">
            <v>96979</v>
          </cell>
          <cell r="E3293">
            <v>100.5</v>
          </cell>
        </row>
        <row r="3294">
          <cell r="A3294">
            <v>96984</v>
          </cell>
          <cell r="B3294" t="str">
            <v>ELETRODUTO PVC 40MM (1 ¼ ) PARA SPDA - FORNECIMENTO E INSTALAÇÃO. AF_12/2017</v>
          </cell>
          <cell r="D3294">
            <v>96984</v>
          </cell>
          <cell r="E3294">
            <v>48.71</v>
          </cell>
        </row>
        <row r="3295">
          <cell r="A3295">
            <v>96985</v>
          </cell>
          <cell r="B3295" t="str">
            <v>HASTE DE ATERRAMENTO 5/8  PARA SPDA - FORNECIMENTO E INSTALAÇÃO. AF_12/2017</v>
          </cell>
          <cell r="D3295">
            <v>96985</v>
          </cell>
          <cell r="E3295">
            <v>63.1</v>
          </cell>
        </row>
        <row r="3296">
          <cell r="A3296">
            <v>96986</v>
          </cell>
          <cell r="B3296" t="str">
            <v>HASTE DE ATERRAMENTO 3/4  PARA SPDA - FORNECIMENTO E INSTALAÇÃO. AF_12/2017</v>
          </cell>
          <cell r="D3296">
            <v>96986</v>
          </cell>
          <cell r="E3296">
            <v>94.17</v>
          </cell>
        </row>
        <row r="3297">
          <cell r="A3297">
            <v>96987</v>
          </cell>
          <cell r="B3297" t="str">
            <v>BASE METÁLICA PARA MASTRO 1 ½  PARA SPDA - FORNECIMENTO E INSTALAÇÃO. AF_12/2017</v>
          </cell>
          <cell r="D3297">
            <v>96987</v>
          </cell>
          <cell r="E3297">
            <v>97.25</v>
          </cell>
        </row>
        <row r="3298">
          <cell r="A3298">
            <v>96988</v>
          </cell>
          <cell r="B3298" t="str">
            <v>MASTRO 1 ½  PARA SPDA - FORNECIMENTO E INSTALAÇÃO. AF_12/2017</v>
          </cell>
          <cell r="D3298">
            <v>96988</v>
          </cell>
          <cell r="E3298">
            <v>166.4</v>
          </cell>
        </row>
        <row r="3299">
          <cell r="A3299">
            <v>96989</v>
          </cell>
          <cell r="B3299" t="str">
            <v>CAPTOR TIPO FRANKLIN PARA SPDA - FORNECIMENTO E INSTALAÇÃO. AF_12/2017</v>
          </cell>
          <cell r="D3299">
            <v>96989</v>
          </cell>
          <cell r="E3299">
            <v>139.31</v>
          </cell>
        </row>
        <row r="3300">
          <cell r="A3300">
            <v>98463</v>
          </cell>
          <cell r="B3300" t="str">
            <v>SUPORTE ISOLADOR PARA CORDOALHA DE COBRE - FORNECIMENTO E INSTALAÇÃO. AF_12/2017</v>
          </cell>
          <cell r="D3300">
            <v>98463</v>
          </cell>
          <cell r="E3300">
            <v>20.38</v>
          </cell>
        </row>
        <row r="3301">
          <cell r="A3301">
            <v>103490</v>
          </cell>
          <cell r="B3301" t="str">
            <v>PLACA DE CONCRETO PRÉ-MOLDADO COMO PROTEÇÃO MECÂNICA ADICIONAL NO REATERRO PARA REDE ENTERRADA DE DISTRIBUIÇÃO DE ENERGIA ELÉTRICA - FORNECIMENTO E INSTALAÇÃO. AF_12/2021</v>
          </cell>
          <cell r="D3301">
            <v>103490</v>
          </cell>
          <cell r="E3301">
            <v>2601.89</v>
          </cell>
        </row>
        <row r="3302">
          <cell r="A3302">
            <v>103491</v>
          </cell>
          <cell r="B3302" t="str">
            <v>CONCRETAGEM COMO PROTEÇÃO MECÂNICA ADICIONAL NO REATERRO PARA REDE ENTERRADA DE DISTRIBUIÇÃO DE ENERGIA ELÉTRICA - FORNECIMENTO E INSTALAÇÃO. AF_12/2021</v>
          </cell>
          <cell r="D3302">
            <v>103491</v>
          </cell>
          <cell r="E3302">
            <v>653.07000000000005</v>
          </cell>
        </row>
        <row r="3303">
          <cell r="A3303">
            <v>96765</v>
          </cell>
          <cell r="B3303" t="str">
            <v>ABRIGO PARA HIDRANTE, 90X60X17CM, COM REGISTRO GLOBO ANGULAR 45 GRAUS 2 1/2", ADAPTADOR STORZ 2 1/2", MANGUEIRA DE INCÊNDIO 20M, REDUÇÃO 2 1/2" X 1 1/2" E ESGUICHO EM LATÃO 1 1/2" - FORNECIMENTO E INSTALAÇÃO. AF_10/2020</v>
          </cell>
          <cell r="D3303">
            <v>96765</v>
          </cell>
          <cell r="E3303">
            <v>1309.3499999999999</v>
          </cell>
        </row>
        <row r="3304">
          <cell r="A3304">
            <v>101905</v>
          </cell>
          <cell r="B3304" t="str">
            <v>EXTINTOR DE INCÊNDIO PORTÁTIL COM CARGA DE ÁGUA PRESSURIZADA DE 10 L, CLASSE A - FORNECIMENTO E INSTALAÇÃO. AF_10/2020_P</v>
          </cell>
          <cell r="D3304">
            <v>101905</v>
          </cell>
          <cell r="E3304">
            <v>199.68</v>
          </cell>
        </row>
        <row r="3305">
          <cell r="A3305">
            <v>101906</v>
          </cell>
          <cell r="B3305" t="str">
            <v>EXTINTOR DE INCÊNDIO PORTÁTIL COM CARGA DE CO2 DE 4 KG, CLASSE BC - FORNECIMENTO E INSTALAÇÃO. AF_10/2020_P</v>
          </cell>
          <cell r="D3305">
            <v>101906</v>
          </cell>
          <cell r="E3305">
            <v>593.15</v>
          </cell>
        </row>
        <row r="3306">
          <cell r="A3306">
            <v>101907</v>
          </cell>
          <cell r="B3306" t="str">
            <v>EXTINTOR DE INCÊNDIO PORTÁTIL COM CARGA DE CO2 DE 6 KG, CLASSE BC - FORNECIMENTO E INSTALAÇÃO. AF_10/2020_P</v>
          </cell>
          <cell r="D3306">
            <v>101907</v>
          </cell>
          <cell r="E3306">
            <v>641.09</v>
          </cell>
        </row>
        <row r="3307">
          <cell r="A3307">
            <v>101908</v>
          </cell>
          <cell r="B3307" t="str">
            <v>EXTINTOR DE INCÊNDIO PORTÁTIL COM CARGA DE PQS DE 4 KG, CLASSE BC - FORNECIMENTO E INSTALAÇÃO. AF_10/2020_P</v>
          </cell>
          <cell r="D3307">
            <v>101908</v>
          </cell>
          <cell r="E3307">
            <v>193.69</v>
          </cell>
        </row>
        <row r="3308">
          <cell r="A3308">
            <v>101909</v>
          </cell>
          <cell r="B3308" t="str">
            <v>EXTINTOR DE INCÊNDIO PORTÁTIL COM CARGA DE PQS DE 6 KG, CLASSE BC - FORNECIMENTO E INSTALAÇÃO. AF_10/2020_P</v>
          </cell>
          <cell r="D3308">
            <v>101909</v>
          </cell>
          <cell r="E3308">
            <v>225.65</v>
          </cell>
        </row>
        <row r="3309">
          <cell r="A3309">
            <v>101910</v>
          </cell>
          <cell r="B3309" t="str">
            <v>EXTINTOR DE INCÊNDIO PORTÁTIL COM CARGA DE PQS DE 8 KG, CLASSE BC - FORNECIMENTO E INSTALAÇÃO. AF_10/2020_P</v>
          </cell>
          <cell r="D3309">
            <v>101910</v>
          </cell>
          <cell r="E3309">
            <v>265.58999999999997</v>
          </cell>
        </row>
        <row r="3310">
          <cell r="A3310">
            <v>101911</v>
          </cell>
          <cell r="B3310" t="str">
            <v>EXTINTOR DE INCÊNDIO PORTÁTIL COM CARGA DE PQS DE 12 KG, CLASSE BC - FORNECIMENTO E INSTALAÇÃO. AF_10/2020_P</v>
          </cell>
          <cell r="D3310">
            <v>101911</v>
          </cell>
          <cell r="E3310">
            <v>305.54000000000002</v>
          </cell>
        </row>
        <row r="3311">
          <cell r="A3311">
            <v>101912</v>
          </cell>
          <cell r="B3311" t="str">
            <v>ABRIGO PARA HIDRANTE, 75X45X17CM, COM REGISTRO GLOBO ANGULAR 45 GRAUS 2 1/2", ADAPTADOR STORZ 2 1/2", MANGUEIRA DE INCÊNDIO 15M 2 1/2" E ESGUICHO EM LATÃO 2 1/2" - FORNECIMENTO E INSTALAÇÃO. AF_10/2020</v>
          </cell>
          <cell r="D3311">
            <v>101912</v>
          </cell>
          <cell r="E3311">
            <v>1689.16</v>
          </cell>
        </row>
        <row r="3312">
          <cell r="A3312">
            <v>101913</v>
          </cell>
          <cell r="B3312" t="str">
            <v>CAIXA DE INCÊNDIO 45X75X17CM - FORNECIMENTO E INSTALAÇÃO. AF_10/2020</v>
          </cell>
          <cell r="D3312">
            <v>101913</v>
          </cell>
          <cell r="E3312">
            <v>470.57</v>
          </cell>
        </row>
        <row r="3313">
          <cell r="A3313">
            <v>101914</v>
          </cell>
          <cell r="B3313" t="str">
            <v>CAIXA DE INCÊNDIO 60X90X17CM - FORNECIMENTO E INSTALAÇÃO. AF_10/2020</v>
          </cell>
          <cell r="D3313">
            <v>101914</v>
          </cell>
          <cell r="E3313">
            <v>404.76</v>
          </cell>
        </row>
        <row r="3314">
          <cell r="A3314">
            <v>101915</v>
          </cell>
          <cell r="B3314" t="str">
            <v>CONJUNTO DE MANGUEIRA PARA COMBATE A INCÊNDIO EM FIBRA DE POLIESTER PURA, COM 1.1/2", REVESTIDA INTERNAMENTE, COMPRIMENTO DE 15M - FORNECIMENTO E INSTALAÇÃO. AF_10/2020</v>
          </cell>
          <cell r="D3314">
            <v>101915</v>
          </cell>
          <cell r="E3314">
            <v>369.48</v>
          </cell>
        </row>
        <row r="3315">
          <cell r="A3315">
            <v>101916</v>
          </cell>
          <cell r="B3315" t="str">
            <v>HIDRANTE SUBTERRÂNEO PREDIAL (COM CURVA LONGA E CAIXA), DN 75 MM - FORNECIMENTO E INSTALAÇÃO. AF_10/2020</v>
          </cell>
          <cell r="D3315">
            <v>101916</v>
          </cell>
          <cell r="E3315">
            <v>3142.54</v>
          </cell>
        </row>
        <row r="3316">
          <cell r="A3316">
            <v>101917</v>
          </cell>
          <cell r="B3316" t="str">
            <v>MANÔMETRO 0 A 200 PSI (0 A 14 KGF/CM2), D = 50MM - FORNECIMENTO E INSTALAÇÃO. AF_10/2020</v>
          </cell>
          <cell r="D3316">
            <v>101917</v>
          </cell>
          <cell r="E3316">
            <v>132.80000000000001</v>
          </cell>
        </row>
        <row r="3317">
          <cell r="A3317">
            <v>98261</v>
          </cell>
          <cell r="B3317" t="str">
            <v>CABO TELEFÔNICO CCI-50 1 PAR, INSTALADO EM ENTRADA DE EDIFICAÇÃO - FORNECIMENTO E INSTALAÇÃO. AF_11/2019</v>
          </cell>
          <cell r="D3317">
            <v>98261</v>
          </cell>
          <cell r="E3317">
            <v>3.36</v>
          </cell>
        </row>
        <row r="3318">
          <cell r="A3318">
            <v>98262</v>
          </cell>
          <cell r="B3318" t="str">
            <v>CABO TELEFÔNICO CCI-50 2 PARES, SEM BLINDAGEM, INSTALADO EM ENTRADA DE EDIFICAÇÃO - FORNECIMENTO E INSTALAÇÃO. AF_11/2019</v>
          </cell>
          <cell r="D3318">
            <v>98262</v>
          </cell>
          <cell r="E3318">
            <v>4.24</v>
          </cell>
        </row>
        <row r="3319">
          <cell r="A3319">
            <v>98263</v>
          </cell>
          <cell r="B3319" t="str">
            <v>CABO TELEFÔNICO CCI-50 3 PARES, SEM BLINDAGEM, INSTALADO EM ENTRADA DE EDIFICAÇÃO - FORNECIMENTO E INSTALAÇÃO. AF_11/2019</v>
          </cell>
          <cell r="D3319">
            <v>98263</v>
          </cell>
          <cell r="E3319">
            <v>5.33</v>
          </cell>
        </row>
        <row r="3320">
          <cell r="A3320">
            <v>98264</v>
          </cell>
          <cell r="B3320" t="str">
            <v>CABO TELEFÔNICO CCI-50 4 PARES, SEM BLINDAGEM, INSTALADO EM ENTRADA DE EDIFICAÇÃO - FORNECIMENTO E INSTALAÇÃO. AF_11/2019</v>
          </cell>
          <cell r="D3320">
            <v>98264</v>
          </cell>
          <cell r="E3320">
            <v>6.2</v>
          </cell>
        </row>
        <row r="3321">
          <cell r="A3321">
            <v>98265</v>
          </cell>
          <cell r="B3321" t="str">
            <v>CABO TELEFÔNICO CCI-50 5 PARES, SEM BLINDAGEM, INSTALADO EM ENTRADA DE EDIFICAÇÃO - FORNECIMENTO E INSTALAÇÃO. AF_11/2019</v>
          </cell>
          <cell r="D3321">
            <v>98265</v>
          </cell>
          <cell r="E3321">
            <v>7.5</v>
          </cell>
        </row>
        <row r="3322">
          <cell r="A3322">
            <v>98266</v>
          </cell>
          <cell r="B3322" t="str">
            <v>CABO TELEFÔNICO CCI-50 6 PARES, SEM BLINDAGEM, INSTALADO EM ENTRADA DE EDIFICAÇÃO - FORNECIMENTO E INSTALAÇÃO. AF_11/2019</v>
          </cell>
          <cell r="D3322">
            <v>98266</v>
          </cell>
          <cell r="E3322">
            <v>8.26</v>
          </cell>
        </row>
        <row r="3323">
          <cell r="A3323">
            <v>98267</v>
          </cell>
          <cell r="B3323" t="str">
            <v>CABO TELEFÔNICO CI-50 10 PARES INSTALADO EM ENTRADA DE EDIFICAÇÃO - FORNECIMENTO E INSTALAÇÃO. AF_11/2019</v>
          </cell>
          <cell r="D3323">
            <v>98267</v>
          </cell>
          <cell r="E3323">
            <v>14.41</v>
          </cell>
        </row>
        <row r="3324">
          <cell r="A3324">
            <v>98268</v>
          </cell>
          <cell r="B3324" t="str">
            <v>CABO TELEFÔNICO CI-50 20 PARES INSTALADO EM ENTRADA DE EDIFICAÇÃO - FORNECIMENTO E INSTALAÇÃO. AF_11/2019</v>
          </cell>
          <cell r="D3324">
            <v>98268</v>
          </cell>
          <cell r="E3324">
            <v>25.12</v>
          </cell>
        </row>
        <row r="3325">
          <cell r="A3325">
            <v>98269</v>
          </cell>
          <cell r="B3325" t="str">
            <v>CABO TELEFÔNICO CI-50 30 PARES INSTALADO EM ENTRADA DE EDIFICAÇÃO - FORNECIMENTO E INSTALAÇÃO. AF_11/2019</v>
          </cell>
          <cell r="D3325">
            <v>98269</v>
          </cell>
          <cell r="E3325">
            <v>33.159999999999997</v>
          </cell>
        </row>
        <row r="3326">
          <cell r="A3326">
            <v>98270</v>
          </cell>
          <cell r="B3326" t="str">
            <v>CABO TELEFÔNICO CI-50 50 PARES INSTALADO EM ENTRADA DE EDIFICAÇÃO - FORNECIMENTO E INSTALAÇÃO. AF_11/2019</v>
          </cell>
          <cell r="D3326">
            <v>98270</v>
          </cell>
          <cell r="E3326">
            <v>56.01</v>
          </cell>
        </row>
        <row r="3327">
          <cell r="A3327">
            <v>98271</v>
          </cell>
          <cell r="B3327" t="str">
            <v>CABO TELEFÔNICO CI-50 75 PARES INSTALADO EM ENTRADA DE EDIFICAÇÃO - FORNECIMENTO E INSTALAÇÃO. AF_11/2019</v>
          </cell>
          <cell r="D3327">
            <v>98271</v>
          </cell>
          <cell r="E3327">
            <v>88.9</v>
          </cell>
        </row>
        <row r="3328">
          <cell r="A3328">
            <v>98272</v>
          </cell>
          <cell r="B3328" t="str">
            <v>CABO TELEFÔNICO CI-50 200 PARES INSTALADO EM ENTRADA DE EDIFICAÇÃO - FORNECIMENTO E INSTALAÇÃO. AF_11/2019</v>
          </cell>
          <cell r="D3328">
            <v>98272</v>
          </cell>
          <cell r="E3328">
            <v>213.25</v>
          </cell>
        </row>
        <row r="3329">
          <cell r="A3329">
            <v>98273</v>
          </cell>
          <cell r="B3329" t="str">
            <v>CABO TELEFÔNICO CCI-50 4 PARES, SEM BLINDAGEM, INSTALADO EM PRUMADA - FORNECIMENTO E INSTALAÇÃO. AF_11/2019</v>
          </cell>
          <cell r="D3329">
            <v>98273</v>
          </cell>
          <cell r="E3329">
            <v>3.91</v>
          </cell>
        </row>
        <row r="3330">
          <cell r="A3330">
            <v>98274</v>
          </cell>
          <cell r="B3330" t="str">
            <v>CABO TELEFÔNICO CCI-50 5 PARES, SEM BLINDAGEM, INSTALADO EM PRUMADA - FORNECIMENTO E INSTALAÇÃO. AF_11/2019</v>
          </cell>
          <cell r="D3330">
            <v>98274</v>
          </cell>
          <cell r="E3330">
            <v>5.21</v>
          </cell>
        </row>
        <row r="3331">
          <cell r="A3331">
            <v>98275</v>
          </cell>
          <cell r="B3331" t="str">
            <v>CABO TELEFÔNICO CCI-50 6 PARES, SEM BLINDAGEM, INSTALADO EM PRUMADA - FORNECIMENTO E INSTALAÇÃO. AF_11/2019</v>
          </cell>
          <cell r="D3331">
            <v>98275</v>
          </cell>
          <cell r="E3331">
            <v>5.97</v>
          </cell>
        </row>
        <row r="3332">
          <cell r="A3332">
            <v>98276</v>
          </cell>
          <cell r="B3332" t="str">
            <v>CABO TELEFÔNICO CI-50 10 PARES INSTALADO EM PRUMADA - FORNECIMENTO E INSTALAÇÃO. AF_11/2019</v>
          </cell>
          <cell r="D3332">
            <v>98276</v>
          </cell>
          <cell r="E3332">
            <v>12.12</v>
          </cell>
        </row>
        <row r="3333">
          <cell r="A3333">
            <v>98277</v>
          </cell>
          <cell r="B3333" t="str">
            <v>CABO TELEFÔNICO CI-50 20 PARES INSTALADO EM PRUMADA - FORNECIMENTO E INSTALAÇÃO. AF_11/2019</v>
          </cell>
          <cell r="D3333">
            <v>98277</v>
          </cell>
          <cell r="E3333">
            <v>22.83</v>
          </cell>
        </row>
        <row r="3334">
          <cell r="A3334">
            <v>98278</v>
          </cell>
          <cell r="B3334" t="str">
            <v>CABO TELEFÔNICO CI-50 30 PARES INSTALADO EM PRUMADA - FORNECIMENTO E INSTALAÇÃO. AF_11/2019</v>
          </cell>
          <cell r="D3334">
            <v>98278</v>
          </cell>
          <cell r="E3334">
            <v>30.89</v>
          </cell>
        </row>
        <row r="3335">
          <cell r="A3335">
            <v>98279</v>
          </cell>
          <cell r="B3335" t="str">
            <v>CABO TELEFÔNICO CI-50 50 PARES INSTALADO EM PRUMADA - FORNECIMENTO E INSTALAÇÃO. AF_11/2019</v>
          </cell>
          <cell r="D3335">
            <v>98279</v>
          </cell>
          <cell r="E3335">
            <v>53.72</v>
          </cell>
        </row>
        <row r="3336">
          <cell r="A3336">
            <v>98280</v>
          </cell>
          <cell r="B3336" t="str">
            <v>CABO TELEFÔNICO CCI-50 1 PAR, SEM BLINDAGEM, INSTALADO EM DISTRIBUIÇÃO DE EDIFICAÇÃO RESIDENCIAL - FORNECIMENTO E INSTALAÇÃO. AF_11/2019</v>
          </cell>
          <cell r="D3336">
            <v>98280</v>
          </cell>
          <cell r="E3336">
            <v>6.31</v>
          </cell>
        </row>
        <row r="3337">
          <cell r="A3337">
            <v>98281</v>
          </cell>
          <cell r="B3337" t="str">
            <v>CABO TELEFÔNICO CCI-50 2 PARES, SEM BLINDAGEM, INSTALADO EM DISTRIBUIÇÃO DE EDIFICAÇÃO RESIDENCIAL - FORNECIMENTO E INSTALAÇÃO. AF_11/2019</v>
          </cell>
          <cell r="D3337">
            <v>98281</v>
          </cell>
          <cell r="E3337">
            <v>7.18</v>
          </cell>
        </row>
        <row r="3338">
          <cell r="A3338">
            <v>98282</v>
          </cell>
          <cell r="B3338" t="str">
            <v>CABO TELEFÔNICO CCI-50 3 PARES, SEM BLINDAGEM, INSTALADO EM DISTRIBUIÇÃO DE EDIFICAÇÃO RESIDENCIAL - FORNECIMENTO E INSTALAÇÃO. AF_11/2019</v>
          </cell>
          <cell r="D3338">
            <v>98282</v>
          </cell>
          <cell r="E3338">
            <v>8.2799999999999994</v>
          </cell>
        </row>
        <row r="3339">
          <cell r="A3339">
            <v>98283</v>
          </cell>
          <cell r="B3339" t="str">
            <v>CABO TELEFÔNICO CCI-50 4 PARES, SEM BLINDAGEM, INSTALADO EM DISTRIBUIÇÃO DE EDIFICAÇÃO RESIDENCIAL - FORNECIMENTO E INSTALAÇÃO. AF_11/2019</v>
          </cell>
          <cell r="D3339">
            <v>98283</v>
          </cell>
          <cell r="E3339">
            <v>9.1300000000000008</v>
          </cell>
        </row>
        <row r="3340">
          <cell r="A3340">
            <v>98284</v>
          </cell>
          <cell r="B3340" t="str">
            <v>CABO TELEFÔNICO CCI-50 5 PARES, SEM BLINDAGEM, INSTALADO EM DISTRIBUIÇÃO DE EDIFICAÇÃO RESIDENCIAL - FORNECIMENTO E INSTALAÇÃO. AF_11/2019</v>
          </cell>
          <cell r="D3340">
            <v>98284</v>
          </cell>
          <cell r="E3340">
            <v>10.43</v>
          </cell>
        </row>
        <row r="3341">
          <cell r="A3341">
            <v>98285</v>
          </cell>
          <cell r="B3341" t="str">
            <v>CABO TELEFÔNICO CCI-50 6 PARES, SEM BLINDAGEM, INSTALADO EM DISTRIBUIÇÃO DE EDIFICAÇÃO RESIDENCIAL - FORNECIMENTO E INSTALAÇÃO. AF_11/2019</v>
          </cell>
          <cell r="D3341">
            <v>98285</v>
          </cell>
          <cell r="E3341">
            <v>11.2</v>
          </cell>
        </row>
        <row r="3342">
          <cell r="A3342">
            <v>98286</v>
          </cell>
          <cell r="B3342" t="str">
            <v>CABO TELEFÔNICO CI-50 10 PARES INSTALADO EM DISTRIBUIÇÃO DE EDIFICAÇÃO RESIDENCIAL - FORNECIMENTO E INSTALAÇÃO. AF_11/2019</v>
          </cell>
          <cell r="D3342">
            <v>98286</v>
          </cell>
          <cell r="E3342">
            <v>17.34</v>
          </cell>
        </row>
        <row r="3343">
          <cell r="A3343">
            <v>98287</v>
          </cell>
          <cell r="B3343" t="str">
            <v>CABO TELEFÔNICO CCI-50 1 PAR, SEM BLINDAGEM, INSTALADO EM DISTRIBUIÇÃO DE EDIFICAÇÃO INSTITUCIONAL - FORNECIMENTO E INSTALAÇÃO. AF_11/2019</v>
          </cell>
          <cell r="D3343">
            <v>98287</v>
          </cell>
          <cell r="E3343">
            <v>1.6</v>
          </cell>
        </row>
        <row r="3344">
          <cell r="A3344">
            <v>98288</v>
          </cell>
          <cell r="B3344" t="str">
            <v>CABO TELEFÔNICO CCI-50 2 PARES, SEM BLINDAGEM, INSTALADO EM DISTRIBUIÇÃO DE EDIFICAÇÃO INSTITUCIONAL - FORNECIMENTO E INSTALAÇÃO. AF_11/2019</v>
          </cell>
          <cell r="D3344">
            <v>98288</v>
          </cell>
          <cell r="E3344">
            <v>2.48</v>
          </cell>
        </row>
        <row r="3345">
          <cell r="A3345">
            <v>98289</v>
          </cell>
          <cell r="B3345" t="str">
            <v>CABO TELEFÔNICO CCI-50 3 PARES, SEM BLINDAGEM, INSTALADO EM DISTRIBUIÇÃO DE EDIFICAÇÃO INSTITUCIONAL - FORNECIMENTO E INSTALAÇÃO. AF_11/2019</v>
          </cell>
          <cell r="D3345">
            <v>98289</v>
          </cell>
          <cell r="E3345">
            <v>3.57</v>
          </cell>
        </row>
        <row r="3346">
          <cell r="A3346">
            <v>98290</v>
          </cell>
          <cell r="B3346" t="str">
            <v>CABO TELEFÔNICO CCI-50 4 PARES, SEM BLINDAGEM, INSTALADO EM DISTRIBUIÇÃO DE EDIFICAÇÃO INSTITUCIONAL - FORNECIMENTO E INSTALAÇÃO. AF_11/2019</v>
          </cell>
          <cell r="D3346">
            <v>98290</v>
          </cell>
          <cell r="E3346">
            <v>4.43</v>
          </cell>
        </row>
        <row r="3347">
          <cell r="A3347">
            <v>98291</v>
          </cell>
          <cell r="B3347" t="str">
            <v>CABO TELEFÔNICO CCI-50 5 PARES, SEM BLINDAGEM, INSTALADO EM DISTRIBUIÇÃO DE EDIFICAÇÃO INSTITUCIONAL - FORNECIMENTO E INSTALAÇÃO. AF_11/2019</v>
          </cell>
          <cell r="D3347">
            <v>98291</v>
          </cell>
          <cell r="E3347">
            <v>5.74</v>
          </cell>
        </row>
        <row r="3348">
          <cell r="A3348">
            <v>98292</v>
          </cell>
          <cell r="B3348" t="str">
            <v>CABO TELEFÔNICO CCI-50 6 PARES, SEM BLINDAGEM, INSTALADO EM DISTRIBUIÇÃO DE EDIFICAÇÃO INSTITUCIONAL - FORNECIMENTO E INSTALAÇÃO. AF_11/2019</v>
          </cell>
          <cell r="D3348">
            <v>98292</v>
          </cell>
          <cell r="E3348">
            <v>6.49</v>
          </cell>
        </row>
        <row r="3349">
          <cell r="A3349">
            <v>98293</v>
          </cell>
          <cell r="B3349" t="str">
            <v>CABO TELEFÔNICO CI-50 10 PARES INSTALADO EM DISTRIBUIÇÃO DE EDIFICAÇÃO INSTITUCIONAL - FORNECIMENTO E INSTALAÇÃO. AF_11/2019</v>
          </cell>
          <cell r="D3349">
            <v>98293</v>
          </cell>
          <cell r="E3349">
            <v>12.65</v>
          </cell>
        </row>
        <row r="3350">
          <cell r="A3350">
            <v>98400</v>
          </cell>
          <cell r="B3350" t="str">
            <v>CABO TELEFÔNICO CTP-APL-50 10 PARES INSTALADO EM ENTRADA DE EDIFICAÇÃO - FORNECIMENTO E INSTALAÇÃO. AF_11/2019</v>
          </cell>
          <cell r="D3350">
            <v>98400</v>
          </cell>
          <cell r="E3350">
            <v>17.670000000000002</v>
          </cell>
        </row>
        <row r="3351">
          <cell r="A3351">
            <v>98401</v>
          </cell>
          <cell r="B3351" t="str">
            <v>CABO TELEFÔNICO CTP-APL-50 20 PARES INSTALADO EM ENTRADA DE EDIFICAÇÃO - FORNECIMENTO E INSTALAÇÃO. AF_11/2019</v>
          </cell>
          <cell r="D3351">
            <v>98401</v>
          </cell>
          <cell r="E3351">
            <v>28.64</v>
          </cell>
        </row>
        <row r="3352">
          <cell r="A3352">
            <v>98402</v>
          </cell>
          <cell r="B3352" t="str">
            <v>CABO TELEFÔNICO CTP-APL-50 30 PARES INSTALADO EM ENTRADA DE EDIFICAÇÃO - FORNECIMENTO E INSTALAÇÃO. AF_11/2019</v>
          </cell>
          <cell r="D3352">
            <v>98402</v>
          </cell>
          <cell r="E3352">
            <v>37.83</v>
          </cell>
        </row>
        <row r="3353">
          <cell r="A3353">
            <v>100556</v>
          </cell>
          <cell r="B3353" t="str">
            <v>CAIXA DE PASSAGEM PARA TELEFONE 15X15X10CM (SOBREPOR), FORNECIMENTO E INSTALACAO. AF_11/2019</v>
          </cell>
          <cell r="D3353">
            <v>100556</v>
          </cell>
          <cell r="E3353">
            <v>45.36</v>
          </cell>
        </row>
        <row r="3354">
          <cell r="A3354">
            <v>100557</v>
          </cell>
          <cell r="B3354" t="str">
            <v>CAIXA DE PASSAGEM PARA TELEFONE 80X80X15CM (SOBREPOR) FORNECIMENTO E INSTALACAO. AF_11/2019</v>
          </cell>
          <cell r="D3354">
            <v>100557</v>
          </cell>
          <cell r="E3354">
            <v>641.70000000000005</v>
          </cell>
        </row>
        <row r="3355">
          <cell r="A3355">
            <v>100560</v>
          </cell>
          <cell r="B3355" t="str">
            <v>QUADRO DE DISTRIBUIÇÃO PARA TELEFONE N.2, 20X20X12CM EM CHAPA METALICA, DE EMBUTIR, SEM ACESSORIOS, PADRÃO TELEBRAS, FORNECIMENTO E INSTALAÇÃO. AF_11/2019</v>
          </cell>
          <cell r="D3355">
            <v>100560</v>
          </cell>
          <cell r="E3355">
            <v>123.51</v>
          </cell>
        </row>
        <row r="3356">
          <cell r="A3356">
            <v>100561</v>
          </cell>
          <cell r="B3356" t="str">
            <v>QUADRO DE DISTRIBUICAO PARA TELEFONE N.3, 40X40X12CM EM CHAPA METALICA, DE EMBUTIR, SEM ACESSORIOS, PADRAO TELEBRAS, FORNECIMENTO E INSTALAÇÃO. AF_11/2019</v>
          </cell>
          <cell r="D3356">
            <v>100561</v>
          </cell>
          <cell r="E3356">
            <v>238.82</v>
          </cell>
        </row>
        <row r="3357">
          <cell r="A3357">
            <v>100562</v>
          </cell>
          <cell r="B3357" t="str">
            <v>QUADRO DE DISTRIBUICAO PARA TELEFONE N.4, 60X60X12CM EM CHAPA METALICA, DE EMBUTIR, SEM ACESSORIOS, PADRAO TELEBRAS, FORNECIMENTO E INSTALAÇÃO. AF_11/2019</v>
          </cell>
          <cell r="D3357">
            <v>100562</v>
          </cell>
          <cell r="E3357">
            <v>378.08</v>
          </cell>
        </row>
        <row r="3358">
          <cell r="A3358">
            <v>100563</v>
          </cell>
          <cell r="B3358" t="str">
            <v>QUADRO DE DISTRIBUIÇÃO PARA TELEFONE N.5, 80X80X12CM EM CHAPA METALICA, SEM ACESSORIOS, PADRAO TELEBRAS, FORNECIMENTO E INSTALAÇÃO. AF_11/2019</v>
          </cell>
          <cell r="D3358">
            <v>100563</v>
          </cell>
          <cell r="E3358">
            <v>551.86</v>
          </cell>
        </row>
        <row r="3359">
          <cell r="A3359">
            <v>101795</v>
          </cell>
          <cell r="B3359" t="str">
            <v>CAIXA ENTERRADA PARA INSTALAÇÕES TELEFÔNICAS TIPO R1, EM ALVENARIA COM BLOCOS DE CONCRETO, DIMENSÕES INTERNAS: 0,35X0,60X0,60 M, EXCLUINDO TAMPÃO. AF_12/2020</v>
          </cell>
          <cell r="D3359">
            <v>101795</v>
          </cell>
          <cell r="E3359">
            <v>474.86</v>
          </cell>
        </row>
        <row r="3360">
          <cell r="A3360">
            <v>101798</v>
          </cell>
          <cell r="B3360" t="str">
            <v>TAMPA PARA CAIXA TIPO R1, EM FERRO FUNDIDO, DIMENSÕES INTERNAS: 0,40 X 0,60 M - FORNECIMENTO E INSTALAÇÃO. AF_12/2020</v>
          </cell>
          <cell r="D3360">
            <v>101798</v>
          </cell>
          <cell r="E3360">
            <v>316.43</v>
          </cell>
        </row>
        <row r="3361">
          <cell r="A3361">
            <v>101799</v>
          </cell>
          <cell r="B3361" t="str">
            <v>TAMPA PARA CAIXA TIPO R2 E R3, EM FERRO FUNDIDO, DIMENSÕES INTERNAS: 0,55 X 1,10 M - FORNECIMENTO E INSTALAÇÃO. AF_12/2020</v>
          </cell>
          <cell r="D3361">
            <v>101799</v>
          </cell>
          <cell r="E3361">
            <v>771.76</v>
          </cell>
        </row>
        <row r="3362">
          <cell r="A3362">
            <v>98397</v>
          </cell>
          <cell r="B3362" t="str">
            <v>PINTURA ANTICORROSIVA DE DUTO METÁLICO. AF_04/2018</v>
          </cell>
          <cell r="D3362">
            <v>98397</v>
          </cell>
          <cell r="E3362">
            <v>9.65</v>
          </cell>
        </row>
        <row r="3363">
          <cell r="A3363">
            <v>103244</v>
          </cell>
          <cell r="B3363" t="str">
            <v>AR CONDICIONADO SPLIT INVERTER, HI-WALL (PAREDE), 9000 BTU/H, CICLO FRIO - FORNECIMENTO E INSTALAÇÃO. AF_11/2021_P</v>
          </cell>
          <cell r="D3363">
            <v>103244</v>
          </cell>
          <cell r="E3363">
            <v>2330.25</v>
          </cell>
        </row>
        <row r="3364">
          <cell r="A3364">
            <v>103245</v>
          </cell>
          <cell r="B3364" t="str">
            <v>AR CONDICIONADO SPLIT ON/OFF, HI-WALL (PAREDE), 9000 BTUS/H, CICLO FRIO - FORNECIMENTO E INSTALAÇÃO. AF_11/2021_P</v>
          </cell>
          <cell r="D3364">
            <v>103245</v>
          </cell>
          <cell r="E3364">
            <v>1831.78</v>
          </cell>
        </row>
        <row r="3365">
          <cell r="A3365">
            <v>103246</v>
          </cell>
          <cell r="B3365" t="str">
            <v>AR CONDICIONADO SPLIT ON/OFF, HI-WALL (PAREDE), 9000 BTUS/H, CICLO QUENTE/FRIO - FORNECIMENTO E INSTALAÇÃO. AF_11/2021_P</v>
          </cell>
          <cell r="D3365">
            <v>103246</v>
          </cell>
          <cell r="E3365">
            <v>2000.36</v>
          </cell>
        </row>
        <row r="3366">
          <cell r="A3366">
            <v>103247</v>
          </cell>
          <cell r="B3366" t="str">
            <v>AR CONDICIONADO SPLIT INVERTER, HI-WALL (PAREDE), 12000 BTU/H, CICLO FRIO - FORNECIMENTO E INSTALAÇÃO. AF_11/2021_P</v>
          </cell>
          <cell r="D3366">
            <v>103247</v>
          </cell>
          <cell r="E3366">
            <v>2589.5100000000002</v>
          </cell>
        </row>
        <row r="3367">
          <cell r="A3367">
            <v>103248</v>
          </cell>
          <cell r="B3367" t="str">
            <v>AR CONDICIONADO SPLIT ON/OFF, HI-WALL (PAREDE), 12000 BTUS/H, CICLO FRIO - FORNECIMENTO E INSTALAÇÃO. AF_11/2021_P</v>
          </cell>
          <cell r="D3367">
            <v>103248</v>
          </cell>
          <cell r="E3367">
            <v>2110.73</v>
          </cell>
        </row>
        <row r="3368">
          <cell r="A3368">
            <v>103249</v>
          </cell>
          <cell r="B3368" t="str">
            <v>AR CONDICIONADO SPLIT ON/OFF, HI-WALL (PAREDE), 12000 BTUS/H, CICLO QUENTE/FRIO - FORNECIMENTO E INSTALAÇÃO. AF_11/2021_P</v>
          </cell>
          <cell r="D3368">
            <v>103249</v>
          </cell>
          <cell r="E3368">
            <v>2269.8200000000002</v>
          </cell>
        </row>
        <row r="3369">
          <cell r="A3369">
            <v>103250</v>
          </cell>
          <cell r="B3369" t="str">
            <v>AR CONDICIONADO SPLIT INVERTER, HI-WALL (PAREDE), 18000 BTU/H, CICLO FRIO - FORNECIMENTO E INSTALAÇÃO. AF_11/2021_P</v>
          </cell>
          <cell r="D3369">
            <v>103250</v>
          </cell>
          <cell r="E3369">
            <v>3771.8</v>
          </cell>
        </row>
        <row r="3370">
          <cell r="A3370">
            <v>103251</v>
          </cell>
          <cell r="B3370" t="str">
            <v>AR CONDICIONADO SPLIT ON/OFF, HI-WALL (PAREDE), 18000 BTUS/H, CICLO FRIO - FORNECIMENTO E INSTALAÇÃO. AF_11/2021_P</v>
          </cell>
          <cell r="D3370">
            <v>103251</v>
          </cell>
          <cell r="E3370">
            <v>2972.16</v>
          </cell>
        </row>
        <row r="3371">
          <cell r="A3371">
            <v>103252</v>
          </cell>
          <cell r="B3371" t="str">
            <v>AR CONDICIONADO SPLIT ON/OFF, HI-WALL (PAREDE), 18000 BTUS/H, CICLO QUENTE/FRIO - FORNECIMENTO E INSTALAÇÃO. AF_11/2021_P</v>
          </cell>
          <cell r="D3371">
            <v>103252</v>
          </cell>
          <cell r="E3371">
            <v>3294.63</v>
          </cell>
        </row>
        <row r="3372">
          <cell r="A3372">
            <v>103253</v>
          </cell>
          <cell r="B3372" t="str">
            <v>AR CONDICIONADO SPLIT INVERTER, HI-WALL (PAREDE), 24000 BTU/H, CICLO FRIO - FORNECIMENTO E INSTALAÇÃO. AF_11/2021_P</v>
          </cell>
          <cell r="D3372">
            <v>103253</v>
          </cell>
          <cell r="E3372">
            <v>5151.58</v>
          </cell>
        </row>
        <row r="3373">
          <cell r="A3373">
            <v>103254</v>
          </cell>
          <cell r="B3373" t="str">
            <v>AR CONDICIONADO SPLIT ON/OFF, HI-WALL (PAREDE), 24000 BTUS/H, CICLO FRIO - FORNECIMENTO E INSTALAÇÃO. AF_11/2021_P</v>
          </cell>
          <cell r="D3373">
            <v>103254</v>
          </cell>
          <cell r="E3373">
            <v>3844.26</v>
          </cell>
        </row>
        <row r="3374">
          <cell r="A3374">
            <v>103255</v>
          </cell>
          <cell r="B3374" t="str">
            <v>AR CONDICIONADO SPLIT ON/OFF, HI-WALL (PAREDE), 24000 BTUS/H, CICLO QUENTE/FRIO - FORNECIMENTO E INSTALAÇÃO. AF_11/2021_P</v>
          </cell>
          <cell r="D3374">
            <v>103255</v>
          </cell>
          <cell r="E3374">
            <v>4305.5200000000004</v>
          </cell>
        </row>
        <row r="3375">
          <cell r="A3375">
            <v>103256</v>
          </cell>
          <cell r="B3375" t="str">
            <v>AR CONDICIONADO SPLIT INVERTER, PISO TETO, 18000 BTU/H, CICLO FRIO - FORNECIMENTO E INSTALAÇÃO. AF_11/2021_P</v>
          </cell>
          <cell r="D3375">
            <v>103256</v>
          </cell>
          <cell r="E3375">
            <v>9573.2199999999993</v>
          </cell>
        </row>
        <row r="3376">
          <cell r="A3376">
            <v>103257</v>
          </cell>
          <cell r="B3376" t="str">
            <v>AR CONDICIONADO SPLIT ON/OFF, PISO TETO, 18.000 BTU/H, CICLO FRIO - FORNECIMENTO E INSTALAÇÃO. AF_11/2021_P</v>
          </cell>
          <cell r="D3376">
            <v>103257</v>
          </cell>
          <cell r="E3376">
            <v>5446.35</v>
          </cell>
        </row>
        <row r="3377">
          <cell r="A3377">
            <v>103258</v>
          </cell>
          <cell r="B3377" t="str">
            <v>AR CONDICIONADO SPLIT INVERTER, PISO TETO, 24000 BTU/H, CICLO FRIO - FORNECIMENTO E INSTALAÇÃO. AF_11/2021_P</v>
          </cell>
          <cell r="D3377">
            <v>103258</v>
          </cell>
          <cell r="E3377">
            <v>10707.62</v>
          </cell>
        </row>
        <row r="3378">
          <cell r="A3378">
            <v>103259</v>
          </cell>
          <cell r="B3378" t="str">
            <v>AR CONDICIONADO SPLIT ON/OFF, PISO TETO, 24.000 BTU/H, CICLO FRIO - FORNECIMENTO E INSTALAÇÃO. AF_11/2021_P</v>
          </cell>
          <cell r="D3378">
            <v>103259</v>
          </cell>
          <cell r="E3378">
            <v>5743.94</v>
          </cell>
        </row>
        <row r="3379">
          <cell r="A3379">
            <v>103260</v>
          </cell>
          <cell r="B3379" t="str">
            <v>AR CONDICIONADO SPLIT INVERTER, PISO TETO, 24000 BTU/H, QUENTE/FRIO - FORNECIMENTO E INSTALAÇÃO. AF_11/2021_P</v>
          </cell>
          <cell r="D3379">
            <v>103260</v>
          </cell>
          <cell r="E3379">
            <v>5901.9</v>
          </cell>
        </row>
        <row r="3380">
          <cell r="A3380">
            <v>103261</v>
          </cell>
          <cell r="B3380" t="str">
            <v>AR CONDICIONADO SPLIT INVERTER, PISO TETO, 36000 BTU/H, CICLO FRIO - FORNECIMENTO E INSTALAÇÃO. AF_11/2021_P</v>
          </cell>
          <cell r="D3380">
            <v>103261</v>
          </cell>
          <cell r="E3380">
            <v>12081.02</v>
          </cell>
        </row>
        <row r="3381">
          <cell r="A3381">
            <v>103262</v>
          </cell>
          <cell r="B3381" t="str">
            <v>AR CONDICIONADO SPLIT ON/OFF, PISO TETO, 36.000 BTU/H, CICLO FRIO - FORNECIMENTO E INSTALAÇÃO. AF_11/2021_P</v>
          </cell>
          <cell r="D3381">
            <v>103262</v>
          </cell>
          <cell r="E3381">
            <v>7558.44</v>
          </cell>
        </row>
        <row r="3382">
          <cell r="A3382">
            <v>103263</v>
          </cell>
          <cell r="B3382" t="str">
            <v>AR CONDICIONADO SPLIT INVERTER, PISO TETO, 48000 BTU/H, CICLO FRIO - FORNECIMENTO E INSTALAÇÃO. AF_11/2021_P</v>
          </cell>
          <cell r="D3382">
            <v>103263</v>
          </cell>
          <cell r="E3382">
            <v>16712</v>
          </cell>
        </row>
        <row r="3383">
          <cell r="A3383">
            <v>103264</v>
          </cell>
          <cell r="B3383" t="str">
            <v>AR CONDICIONADO SPLIT ON/OFF, PISO TETO, 48.000 BTU/H, CICLO FRIO - FORNECIMENTO E INSTALAÇÃO. AF_11/2021_P</v>
          </cell>
          <cell r="D3383">
            <v>103264</v>
          </cell>
          <cell r="E3383">
            <v>9307.25</v>
          </cell>
        </row>
        <row r="3384">
          <cell r="A3384">
            <v>103265</v>
          </cell>
          <cell r="B3384" t="str">
            <v>AR CONDICIONADO SPLIT INVERTER, PISO TETO, APRESENTANDO ENTRE 54000 E 58000 BTU/H, CICLO FRIO - FORNECIMENTO E INSTALAÇÃO. AF_11/2021_P</v>
          </cell>
          <cell r="D3384">
            <v>103265</v>
          </cell>
          <cell r="E3384">
            <v>20178.02</v>
          </cell>
        </row>
        <row r="3385">
          <cell r="A3385">
            <v>103266</v>
          </cell>
          <cell r="B3385" t="str">
            <v>AR CONDICIONADO SPLIT ON/OFF, PISO TETO, 60.000 BTU/H, CICLO FRIO - FORNECIMENTO E INSTALAÇÃO. AF_11/2021_P</v>
          </cell>
          <cell r="D3385">
            <v>103266</v>
          </cell>
          <cell r="E3385">
            <v>10411.780000000001</v>
          </cell>
        </row>
        <row r="3386">
          <cell r="A3386">
            <v>103267</v>
          </cell>
          <cell r="B3386" t="str">
            <v>AR CONDICIONADO SPLIT ON/OFF, CASSETE (TETO), FRIO 4 VIAS 18000 BTU/H - FORNECIMENTO E INSTALAÇÃO. AF_11/2021_P</v>
          </cell>
          <cell r="D3386">
            <v>103267</v>
          </cell>
          <cell r="E3386">
            <v>5962.11</v>
          </cell>
        </row>
        <row r="3387">
          <cell r="A3387">
            <v>103268</v>
          </cell>
          <cell r="B3387" t="str">
            <v>AR CONDICIONADO SPLIT ON/OFF, CASSETE (TETO), 18000 BTU/H, CICLO QUENTE/FRIO - FORNECIMENTO E INSTALAÇÃO. AF_11/2021_P</v>
          </cell>
          <cell r="D3387">
            <v>103268</v>
          </cell>
          <cell r="E3387">
            <v>7087.18</v>
          </cell>
        </row>
        <row r="3388">
          <cell r="A3388">
            <v>103269</v>
          </cell>
          <cell r="B3388" t="str">
            <v>AR CONDICIONADO SPLIT ON/OFF, CASSETE (TETO), FRIO 4 VIAS 24000 BTU/H - FORNECIMENTO E INSTALAÇÃO. AF_11/2021_P</v>
          </cell>
          <cell r="D3388">
            <v>103269</v>
          </cell>
          <cell r="E3388">
            <v>7337.96</v>
          </cell>
        </row>
        <row r="3389">
          <cell r="A3389">
            <v>103270</v>
          </cell>
          <cell r="B3389" t="str">
            <v>AR CONDICIONADO SPLIT ON/OFF, CASSETE (TETO), 24000 BTU/H, CICLO QUENTE/FRIO - FORNECIMENTO E INSTALAÇÃO. AF_11/2021_P</v>
          </cell>
          <cell r="D3389">
            <v>103270</v>
          </cell>
          <cell r="E3389">
            <v>7619.02</v>
          </cell>
        </row>
        <row r="3390">
          <cell r="A3390">
            <v>103271</v>
          </cell>
          <cell r="B3390" t="str">
            <v>AR CONDICIONADO SPLIT ON/OFF, CASSETE (TETO), FRIO 4 VIAS 36000 BTU/H - FORNECIMENTO E INSTALAÇÃO. AF_11/2021_P</v>
          </cell>
          <cell r="D3390">
            <v>103271</v>
          </cell>
          <cell r="E3390">
            <v>10808.81</v>
          </cell>
        </row>
        <row r="3391">
          <cell r="A3391">
            <v>103272</v>
          </cell>
          <cell r="B3391" t="str">
            <v>AR CONDICIONADO SPLIT ON/OFF, CASSETE (TETO), 36000 BTU/H, CICLO QUENTE/FRIO - FORNECIMENTO E INSTALAÇÃO. AF_11/2021_P</v>
          </cell>
          <cell r="D3391">
            <v>103272</v>
          </cell>
          <cell r="E3391">
            <v>11166.22</v>
          </cell>
        </row>
        <row r="3392">
          <cell r="A3392">
            <v>103273</v>
          </cell>
          <cell r="B3392" t="str">
            <v>AR CONDICIONADO SPLIT ON/OFF, CASSETE (TETO), FRIO 4 VIAS 48000 BTU/H - FORNECIMENTO E INSTALAÇÃO. AF_11/2021_P</v>
          </cell>
          <cell r="D3392">
            <v>103273</v>
          </cell>
          <cell r="E3392">
            <v>11400.01</v>
          </cell>
        </row>
        <row r="3393">
          <cell r="A3393">
            <v>103274</v>
          </cell>
          <cell r="B3393" t="str">
            <v>AR CONDICIONADO SPLIT ON/OFF, CASSETE (TETO), 48000 BTU/H, CICLO QUENTE/FRIO - FORNECIMENTO E INSTALAÇÃO. AF_11/2021_P</v>
          </cell>
          <cell r="D3393">
            <v>103274</v>
          </cell>
          <cell r="E3393">
            <v>13080.97</v>
          </cell>
        </row>
        <row r="3394">
          <cell r="A3394">
            <v>103275</v>
          </cell>
          <cell r="B3394" t="str">
            <v>AR CONDICIONADO SPLIT ON/OFF, CASSETE (TETO), FRIO 4 VIAS 60000 BTU/H - FORNECIMENTO E INSTALAÇÃO. AF_11/2021_P</v>
          </cell>
          <cell r="D3394">
            <v>103275</v>
          </cell>
          <cell r="E3394">
            <v>13012.34</v>
          </cell>
        </row>
        <row r="3395">
          <cell r="A3395">
            <v>103276</v>
          </cell>
          <cell r="B3395" t="str">
            <v>AR CONDICIONADO SPLIT ON/OFF, CASSETE (TETO), 60000 BTU/H, CICLO QUENTE/FRIO - FORNECIMENTO E INSTALAÇÃO. AF_11/2021_P</v>
          </cell>
          <cell r="D3395">
            <v>103276</v>
          </cell>
          <cell r="E3395">
            <v>13662.49</v>
          </cell>
        </row>
        <row r="3396">
          <cell r="A3396">
            <v>103277</v>
          </cell>
          <cell r="B3396" t="str">
            <v>AR CONDICIONADO SPLITÃO 10 TR - FORNECIMENTO E INSTALAÇÃO. AF_11/2021_P</v>
          </cell>
          <cell r="D3396">
            <v>103277</v>
          </cell>
          <cell r="E3396">
            <v>25275.34</v>
          </cell>
        </row>
        <row r="3397">
          <cell r="A3397">
            <v>103278</v>
          </cell>
          <cell r="B3397" t="str">
            <v>AR CONDICIONADO SPLITÃO 15 TR - FORNECIMENTO E INSTALAÇÃO. AF_11/2021_P</v>
          </cell>
          <cell r="D3397">
            <v>103278</v>
          </cell>
          <cell r="E3397">
            <v>32415.09</v>
          </cell>
        </row>
        <row r="3398">
          <cell r="A3398">
            <v>103288</v>
          </cell>
          <cell r="B3398" t="str">
            <v>RASGO E CHUMBAMENTO EM ALVENARIA PARA TUBOS DE SPLIT PAREDE DE 9000 A 24000 BTUS/H. AF_11/2021</v>
          </cell>
          <cell r="D3398">
            <v>103288</v>
          </cell>
          <cell r="E3398">
            <v>13.31</v>
          </cell>
        </row>
        <row r="3399">
          <cell r="A3399">
            <v>103289</v>
          </cell>
          <cell r="B3399" t="str">
            <v>TUBO EM COBRE FLEXÍVEL, DN 1/4", COM ISOLAMENTO, INSTALADO EM FORRO, PARA RAMAL DE ALIMENTAÇÃO DE AR CONDICIONADO, INCLUSO FIXADOR. AF_11/2021</v>
          </cell>
          <cell r="D3399">
            <v>103289</v>
          </cell>
          <cell r="E3399">
            <v>36.79</v>
          </cell>
        </row>
        <row r="3400">
          <cell r="A3400">
            <v>103290</v>
          </cell>
          <cell r="B3400" t="str">
            <v>TUBO EM COBRE FLEXÍVEL, DN 3/8", COM ISOLAMENTO, INSTALADO EM FORRO, PARA RAMAL DE ALIMENTAÇÃO DE AR CONDICIONADO, INCLUSO FIXADOR. AF_11/2021</v>
          </cell>
          <cell r="D3400">
            <v>103290</v>
          </cell>
          <cell r="E3400">
            <v>61.86</v>
          </cell>
        </row>
        <row r="3401">
          <cell r="A3401">
            <v>103291</v>
          </cell>
          <cell r="B3401" t="str">
            <v>TUBO EM COBRE FLEXÍVEL, DN 1/2", COM ISOLAMENTO, INSTALADO EM FORRO, PARA RAMAL DE ALIMENTAÇÃO DE AR CONDICIONADO, INCLUSO FIXADOR. AF_11/2021</v>
          </cell>
          <cell r="D3401">
            <v>103291</v>
          </cell>
          <cell r="E3401">
            <v>76.64</v>
          </cell>
        </row>
        <row r="3402">
          <cell r="A3402">
            <v>103292</v>
          </cell>
          <cell r="B3402" t="str">
            <v>TUBO EM COBRE FLEXÍVEL, DN 5/8", COM ISOLAMENTO, INSTALADO EM FORRO, PARA RAMAL DE ALIMENTAÇÃO DE AR CONDICIONADO, INCLUSO FIXADOR. AF_11/2021</v>
          </cell>
          <cell r="D3402">
            <v>103292</v>
          </cell>
          <cell r="E3402">
            <v>92.86</v>
          </cell>
        </row>
        <row r="3403">
          <cell r="A3403">
            <v>101936</v>
          </cell>
          <cell r="B3403" t="str">
            <v>INSTALAÇÃO DE TUBOS E CONEXÕES, EM AÇO/FERRO GALVANIZADO, PARA O CENTRO DE MEDIÇÃO DE GÁS DE EDIFÍCIO RESIDENCIAL, COM 4 PAVIMENTOS, 16 UNIDADES HABITACIONAIS, DN 32 (1 1/4) - FORNECIMENTO E INSTALAÇÃO. AF_10/2020</v>
          </cell>
          <cell r="D3403">
            <v>101936</v>
          </cell>
          <cell r="E3403">
            <v>6474.9</v>
          </cell>
        </row>
        <row r="3404">
          <cell r="A3404">
            <v>101937</v>
          </cell>
          <cell r="B3404" t="str">
            <v>INSTALAÇÃO DE TUBOS E CONEXÕES, EM AÇO/FERRO GALVANIZADO, PARA O CENTRO DE MEDIÇÃO DE GÁS DE EDIFÍCIO RESIDENCIAL, COM 4 PAVIMENTOS, 16 UNIDADES HABITACIONAIS, DN 50 (2) - FORNECIMENTO E INSTALAÇÃO. AF_10/2020</v>
          </cell>
          <cell r="D3404">
            <v>101937</v>
          </cell>
          <cell r="E3404">
            <v>11583.88</v>
          </cell>
        </row>
        <row r="3405">
          <cell r="A3405">
            <v>98294</v>
          </cell>
          <cell r="B3405" t="str">
            <v>CABO ELETRÔNICO CATEGORIA 5E, INSTALADO EM EDIFICAÇÃO RESIDENCIAL - FORNECIMENTO E INSTALAÇÃO. AF_11/2019</v>
          </cell>
          <cell r="D3405">
            <v>98294</v>
          </cell>
          <cell r="E3405">
            <v>2.2799999999999998</v>
          </cell>
        </row>
        <row r="3406">
          <cell r="A3406">
            <v>98295</v>
          </cell>
          <cell r="B3406" t="str">
            <v>CABO ELETRÔNICO CATEGORIA 5E, INSTALADO EM EDIFICAÇÃO INSTITUCIONAL - FORNECIMENTO E INSTALAÇÃO. AF_11/2019</v>
          </cell>
          <cell r="D3406">
            <v>98295</v>
          </cell>
          <cell r="E3406">
            <v>1.74</v>
          </cell>
        </row>
        <row r="3407">
          <cell r="A3407">
            <v>98296</v>
          </cell>
          <cell r="B3407" t="str">
            <v>CABO ELETRÔNICO CATEGORIA 6, INSTALADO EM EDIFICAÇÃO RESIDENCIAL - FORNECIMENTO E INSTALAÇÃO. AF_11/2019</v>
          </cell>
          <cell r="D3407">
            <v>98296</v>
          </cell>
          <cell r="E3407">
            <v>3.5</v>
          </cell>
        </row>
        <row r="3408">
          <cell r="A3408">
            <v>98297</v>
          </cell>
          <cell r="B3408" t="str">
            <v>CABO ELETRÔNICO CATEGORIA 6, INSTALADO EM EDIFICAÇÃO INSTITUCIONAL - FORNECIMENTO E INSTALAÇÃO. AF_11/2019</v>
          </cell>
          <cell r="D3408">
            <v>98297</v>
          </cell>
          <cell r="E3408">
            <v>2.65</v>
          </cell>
        </row>
        <row r="3409">
          <cell r="A3409">
            <v>98301</v>
          </cell>
          <cell r="B3409" t="str">
            <v>PATCH PANEL 24 PORTAS, CATEGORIA 5E - FORNECIMENTO E INSTALAÇÃO. AF_11/2019</v>
          </cell>
          <cell r="D3409">
            <v>98301</v>
          </cell>
          <cell r="E3409">
            <v>490.14</v>
          </cell>
        </row>
        <row r="3410">
          <cell r="A3410">
            <v>98302</v>
          </cell>
          <cell r="B3410" t="str">
            <v>PATCH PANEL 24 PORTAS, CATEGORIA 6 - FORNECIMENTO E INSTALAÇÃO. AF_11/2019</v>
          </cell>
          <cell r="D3410">
            <v>98302</v>
          </cell>
          <cell r="E3410">
            <v>679.52</v>
          </cell>
        </row>
        <row r="3411">
          <cell r="A3411">
            <v>98304</v>
          </cell>
          <cell r="B3411" t="str">
            <v>PATCH PANEL 48 PORTAS, CATEGORIA 6 - FORNECIMENTO E INSTALAÇÃO. AF_11/2019</v>
          </cell>
          <cell r="D3411">
            <v>98304</v>
          </cell>
          <cell r="E3411">
            <v>1066.68</v>
          </cell>
        </row>
        <row r="3412">
          <cell r="A3412">
            <v>98307</v>
          </cell>
          <cell r="B3412" t="str">
            <v>TOMADA DE REDE RJ45 - FORNECIMENTO E INSTALAÇÃO. AF_11/2019</v>
          </cell>
          <cell r="D3412">
            <v>98307</v>
          </cell>
          <cell r="E3412">
            <v>40.49</v>
          </cell>
        </row>
        <row r="3413">
          <cell r="A3413">
            <v>98308</v>
          </cell>
          <cell r="B3413" t="str">
            <v>TOMADA PARA TELEFONE RJ11 - FORNECIMENTO E INSTALAÇÃO. AF_11/2019</v>
          </cell>
          <cell r="D3413">
            <v>98308</v>
          </cell>
          <cell r="E3413">
            <v>26.33</v>
          </cell>
        </row>
        <row r="3414">
          <cell r="A3414">
            <v>98593</v>
          </cell>
          <cell r="B3414" t="str">
            <v>PATCH PANEL 48 PORTAS, CATEGORIA 5E - FORNECIMENTO E INSTALAÇÃO. AF_11/2019</v>
          </cell>
          <cell r="D3414">
            <v>98593</v>
          </cell>
          <cell r="E3414">
            <v>840.48</v>
          </cell>
        </row>
        <row r="3415">
          <cell r="A3415">
            <v>89355</v>
          </cell>
          <cell r="B3415" t="str">
            <v>TUBO, PVC, SOLDÁVEL, DN 20MM, INSTALADO EM RAMAL OU SUB-RAMAL DE ÁGUA - FORNECIMENTO E INSTALAÇÃO. AF_12/2014</v>
          </cell>
          <cell r="D3415">
            <v>89355</v>
          </cell>
          <cell r="E3415">
            <v>15.12</v>
          </cell>
        </row>
        <row r="3416">
          <cell r="A3416">
            <v>89356</v>
          </cell>
          <cell r="B3416" t="str">
            <v>TUBO, PVC, SOLDÁVEL, DN 25MM, INSTALADO EM RAMAL OU SUB-RAMAL DE ÁGUA - FORNECIMENTO E INSTALAÇÃO. AF_12/2014</v>
          </cell>
          <cell r="D3416">
            <v>89356</v>
          </cell>
          <cell r="E3416">
            <v>17.91</v>
          </cell>
        </row>
        <row r="3417">
          <cell r="A3417">
            <v>89357</v>
          </cell>
          <cell r="B3417" t="str">
            <v>TUBO, PVC, SOLDÁVEL, DN 32MM, INSTALADO EM RAMAL OU SUB-RAMAL DE ÁGUA - FORNECIMENTO E INSTALAÇÃO. AF_12/2014</v>
          </cell>
          <cell r="D3417">
            <v>89357</v>
          </cell>
          <cell r="E3417">
            <v>25.81</v>
          </cell>
        </row>
        <row r="3418">
          <cell r="A3418">
            <v>89401</v>
          </cell>
          <cell r="B3418" t="str">
            <v>TUBO, PVC, SOLDÁVEL, DN 20MM, INSTALADO EM RAMAL DE DISTRIBUIÇÃO DE ÁGUA - FORNECIMENTO E INSTALAÇÃO. AF_12/2014</v>
          </cell>
          <cell r="D3418">
            <v>89401</v>
          </cell>
          <cell r="E3418">
            <v>6.89</v>
          </cell>
        </row>
        <row r="3419">
          <cell r="A3419">
            <v>89402</v>
          </cell>
          <cell r="B3419" t="str">
            <v>TUBO, PVC, SOLDÁVEL, DN 25MM, INSTALADO EM RAMAL DE DISTRIBUIÇÃO DE ÁGUA - FORNECIMENTO E INSTALAÇÃO. AF_12/2014</v>
          </cell>
          <cell r="D3419">
            <v>89402</v>
          </cell>
          <cell r="E3419">
            <v>8.41</v>
          </cell>
        </row>
        <row r="3420">
          <cell r="A3420">
            <v>89403</v>
          </cell>
          <cell r="B3420" t="str">
            <v>TUBO, PVC, SOLDÁVEL, DN 32MM, INSTALADO EM RAMAL DE DISTRIBUIÇÃO DE ÁGUA - FORNECIMENTO E INSTALAÇÃO. AF_12/2014</v>
          </cell>
          <cell r="D3420">
            <v>89403</v>
          </cell>
          <cell r="E3420">
            <v>14.47</v>
          </cell>
        </row>
        <row r="3421">
          <cell r="A3421">
            <v>89446</v>
          </cell>
          <cell r="B3421" t="str">
            <v>TUBO, PVC, SOLDÁVEL, DN 25MM, INSTALADO EM PRUMADA DE ÁGUA - FORNECIMENTO E INSTALAÇÃO. AF_12/2014</v>
          </cell>
          <cell r="D3421">
            <v>89446</v>
          </cell>
          <cell r="E3421">
            <v>4.8099999999999996</v>
          </cell>
        </row>
        <row r="3422">
          <cell r="A3422">
            <v>89447</v>
          </cell>
          <cell r="B3422" t="str">
            <v>TUBO, PVC, SOLDÁVEL, DN 32MM, INSTALADO EM PRUMADA DE ÁGUA - FORNECIMENTO E INSTALAÇÃO. AF_12/2014</v>
          </cell>
          <cell r="D3422">
            <v>89447</v>
          </cell>
          <cell r="E3422">
            <v>10.23</v>
          </cell>
        </row>
        <row r="3423">
          <cell r="A3423">
            <v>89448</v>
          </cell>
          <cell r="B3423" t="str">
            <v>TUBO, PVC, SOLDÁVEL, DN 40MM, INSTALADO EM PRUMADA DE ÁGUA - FORNECIMENTO E INSTALAÇÃO. AF_12/2014</v>
          </cell>
          <cell r="D3423">
            <v>89448</v>
          </cell>
          <cell r="E3423">
            <v>14.73</v>
          </cell>
        </row>
        <row r="3424">
          <cell r="A3424">
            <v>89449</v>
          </cell>
          <cell r="B3424" t="str">
            <v>TUBO, PVC, SOLDÁVEL, DN 50MM, INSTALADO EM PRUMADA DE ÁGUA - FORNECIMENTO E INSTALAÇÃO. AF_12/2014</v>
          </cell>
          <cell r="D3424">
            <v>89449</v>
          </cell>
          <cell r="E3424">
            <v>16.95</v>
          </cell>
        </row>
        <row r="3425">
          <cell r="A3425">
            <v>89450</v>
          </cell>
          <cell r="B3425" t="str">
            <v>TUBO, PVC, SOLDÁVEL, DN 60MM, INSTALADO EM PRUMADA DE ÁGUA - FORNECIMENTO E INSTALAÇÃO. AF_12/2014</v>
          </cell>
          <cell r="D3425">
            <v>89450</v>
          </cell>
          <cell r="E3425">
            <v>28.05</v>
          </cell>
        </row>
        <row r="3426">
          <cell r="A3426">
            <v>89451</v>
          </cell>
          <cell r="B3426" t="str">
            <v>TUBO, PVC, SOLDÁVEL, DN 75MM, INSTALADO EM PRUMADA DE ÁGUA - FORNECIMENTO E INSTALAÇÃO. AF_12/2014</v>
          </cell>
          <cell r="D3426">
            <v>89451</v>
          </cell>
          <cell r="E3426">
            <v>46.46</v>
          </cell>
        </row>
        <row r="3427">
          <cell r="A3427">
            <v>89452</v>
          </cell>
          <cell r="B3427" t="str">
            <v>TUBO, PVC, SOLDÁVEL, DN 85MM, INSTALADO EM PRUMADA DE ÁGUA - FORNECIMENTO E INSTALAÇÃO. AF_12/2014</v>
          </cell>
          <cell r="D3427">
            <v>89452</v>
          </cell>
          <cell r="E3427">
            <v>57.84</v>
          </cell>
        </row>
        <row r="3428">
          <cell r="A3428">
            <v>89508</v>
          </cell>
          <cell r="B3428" t="str">
            <v>TUBO PVC, SÉRIE R, ÁGUA PLUVIAL, DN 40 MM, FORNECIDO E INSTALADO EM RAMAL DE ENCAMINHAMENTO. AF_12/2014</v>
          </cell>
          <cell r="D3428">
            <v>89508</v>
          </cell>
          <cell r="E3428">
            <v>22.35</v>
          </cell>
        </row>
        <row r="3429">
          <cell r="A3429">
            <v>89509</v>
          </cell>
          <cell r="B3429" t="str">
            <v>TUBO PVC, SÉRIE R, ÁGUA PLUVIAL, DN 50 MM, FORNECIDO E INSTALADO EM RAMAL DE ENCAMINHAMENTO. AF_12/2014</v>
          </cell>
          <cell r="D3429">
            <v>89509</v>
          </cell>
          <cell r="E3429">
            <v>30.67</v>
          </cell>
        </row>
        <row r="3430">
          <cell r="A3430">
            <v>89511</v>
          </cell>
          <cell r="B3430" t="str">
            <v>TUBO PVC, SÉRIE R, ÁGUA PLUVIAL, DN 75 MM, FORNECIDO E INSTALADO EM RAMAL DE ENCAMINHAMENTO. AF_12/2014</v>
          </cell>
          <cell r="D3430">
            <v>89511</v>
          </cell>
          <cell r="E3430">
            <v>44.86</v>
          </cell>
        </row>
        <row r="3431">
          <cell r="A3431">
            <v>89512</v>
          </cell>
          <cell r="B3431" t="str">
            <v>TUBO PVC, SÉRIE R, ÁGUA PLUVIAL, DN 100 MM, FORNECIDO E INSTALADO EM RAMAL DE ENCAMINHAMENTO. AF_12/2014</v>
          </cell>
          <cell r="D3431">
            <v>89512</v>
          </cell>
          <cell r="E3431">
            <v>72.52</v>
          </cell>
        </row>
        <row r="3432">
          <cell r="A3432">
            <v>89576</v>
          </cell>
          <cell r="B3432" t="str">
            <v>TUBO PVC, SÉRIE R, ÁGUA PLUVIAL, DN 75 MM, FORNECIDO E INSTALADO EM CONDUTORES VERTICAIS DE ÁGUAS PLUVIAIS. AF_12/2014</v>
          </cell>
          <cell r="D3432">
            <v>89576</v>
          </cell>
          <cell r="E3432">
            <v>29.9</v>
          </cell>
        </row>
        <row r="3433">
          <cell r="A3433">
            <v>89578</v>
          </cell>
          <cell r="B3433" t="str">
            <v>TUBO PVC, SÉRIE R, ÁGUA PLUVIAL, DN 100 MM, FORNECIDO E INSTALADO EM CONDUTORES VERTICAIS DE ÁGUAS PLUVIAIS. AF_12/2014</v>
          </cell>
          <cell r="D3433">
            <v>89578</v>
          </cell>
          <cell r="E3433">
            <v>51.75</v>
          </cell>
        </row>
        <row r="3434">
          <cell r="A3434">
            <v>89580</v>
          </cell>
          <cell r="B3434" t="str">
            <v>TUBO PVC, SÉRIE R, ÁGUA PLUVIAL, DN 150 MM, FORNECIDO E INSTALADO EM CONDUTORES VERTICAIS DE ÁGUAS PLUVIAIS. AF_12/2014</v>
          </cell>
          <cell r="D3434">
            <v>89580</v>
          </cell>
          <cell r="E3434">
            <v>102.74</v>
          </cell>
        </row>
        <row r="3435">
          <cell r="A3435">
            <v>89633</v>
          </cell>
          <cell r="B3435" t="str">
            <v>TUBO, CPVC, SOLDÁVEL, DN 15MM, INSTALADO EM RAMAL OU SUB-RAMAL DE ÁGUA - FORNECIMENTO E INSTALAÇÃO. AF_12/2014</v>
          </cell>
          <cell r="D3435">
            <v>89633</v>
          </cell>
          <cell r="E3435">
            <v>20.329999999999998</v>
          </cell>
        </row>
        <row r="3436">
          <cell r="A3436">
            <v>89634</v>
          </cell>
          <cell r="B3436" t="str">
            <v>TUBO, CPVC, SOLDÁVEL, DN 22MM, INSTALADO EM RAMAL OU SUB-RAMAL DE ÁGUA - FORNECIMENTO E INSTALAÇÃO. AF_12/2014</v>
          </cell>
          <cell r="D3436">
            <v>89634</v>
          </cell>
          <cell r="E3436">
            <v>31.11</v>
          </cell>
        </row>
        <row r="3437">
          <cell r="A3437">
            <v>89635</v>
          </cell>
          <cell r="B3437" t="str">
            <v>TUBO, CPVC, SOLDÁVEL, DN 28MM, INSTALADO EM RAMAL OU SUB-RAMAL DE ÁGUA - FORNECIMENTO E INSTALAÇÃO. AF_12/2014</v>
          </cell>
          <cell r="D3437">
            <v>89635</v>
          </cell>
          <cell r="E3437">
            <v>44.72</v>
          </cell>
        </row>
        <row r="3438">
          <cell r="A3438">
            <v>89636</v>
          </cell>
          <cell r="B3438" t="str">
            <v>TUBO, CPVC, SOLDÁVEL, DN 35MM, INSTALADO EM RAMAL OU SUB-RAMAL DE ÁGUA  FORNECIMENTO E INSTALAÇÃO. AF_12/2014</v>
          </cell>
          <cell r="D3438">
            <v>89636</v>
          </cell>
          <cell r="E3438">
            <v>54.48</v>
          </cell>
        </row>
        <row r="3439">
          <cell r="A3439">
            <v>89711</v>
          </cell>
          <cell r="B3439" t="str">
            <v>TUBO PVC, SERIE NORMAL, ESGOTO PREDIAL, DN 40 MM, FORNECIDO E INSTALADO EM RAMAL DE DESCARGA OU RAMAL DE ESGOTO SANITÁRIO. AF_12/2014</v>
          </cell>
          <cell r="D3439">
            <v>89711</v>
          </cell>
          <cell r="E3439">
            <v>17.98</v>
          </cell>
        </row>
        <row r="3440">
          <cell r="A3440">
            <v>89712</v>
          </cell>
          <cell r="B3440" t="str">
            <v>TUBO PVC, SERIE NORMAL, ESGOTO PREDIAL, DN 50 MM, FORNECIDO E INSTALADO EM RAMAL DE DESCARGA OU RAMAL DE ESGOTO SANITÁRIO. AF_12/2014</v>
          </cell>
          <cell r="D3440">
            <v>89712</v>
          </cell>
          <cell r="E3440">
            <v>28.02</v>
          </cell>
        </row>
        <row r="3441">
          <cell r="A3441">
            <v>89713</v>
          </cell>
          <cell r="B3441" t="str">
            <v>TUBO PVC, SERIE NORMAL, ESGOTO PREDIAL, DN 75 MM, FORNECIDO E INSTALADO EM RAMAL DE DESCARGA OU RAMAL DE ESGOTO SANITÁRIO. AF_12/2014</v>
          </cell>
          <cell r="D3441">
            <v>89713</v>
          </cell>
          <cell r="E3441">
            <v>42.9</v>
          </cell>
        </row>
        <row r="3442">
          <cell r="A3442">
            <v>89714</v>
          </cell>
          <cell r="B3442" t="str">
            <v>TUBO PVC, SERIE NORMAL, ESGOTO PREDIAL, DN 100 MM, FORNECIDO E INSTALADO EM RAMAL DE DESCARGA OU RAMAL DE ESGOTO SANITÁRIO. AF_12/2014</v>
          </cell>
          <cell r="D3442">
            <v>89714</v>
          </cell>
          <cell r="E3442">
            <v>54.44</v>
          </cell>
        </row>
        <row r="3443">
          <cell r="A3443">
            <v>89716</v>
          </cell>
          <cell r="B3443" t="str">
            <v>TUBO, CPVC, SOLDÁVEL, DN 22MM, INSTALADO EM RAMAL DE DISTRIBUIÇÃO DE ÁGUA - FORNECIMENTO E INSTALAÇÃO. AF_12/2014</v>
          </cell>
          <cell r="D3443">
            <v>89716</v>
          </cell>
          <cell r="E3443">
            <v>22.54</v>
          </cell>
        </row>
        <row r="3444">
          <cell r="A3444">
            <v>89717</v>
          </cell>
          <cell r="B3444" t="str">
            <v>TUBO, CPVC, SOLDÁVEL, DN 28MM, INSTALADO EM RAMAL DE DISTRIBUIÇÃO DE ÁGUA - FORNECIMENTO E INSTALAÇÃO. AF_12/2014</v>
          </cell>
          <cell r="D3444">
            <v>89717</v>
          </cell>
          <cell r="E3444">
            <v>34.61</v>
          </cell>
        </row>
        <row r="3445">
          <cell r="A3445">
            <v>89770</v>
          </cell>
          <cell r="B3445" t="str">
            <v>TUBO, CPVC, SOLDÁVEL, DN 35MM, INSTALADO EM PRUMADA DE ÁGUA  FORNECIMENTO E INSTALAÇÃO. AF_12/2014</v>
          </cell>
          <cell r="D3445">
            <v>89770</v>
          </cell>
          <cell r="E3445">
            <v>38.130000000000003</v>
          </cell>
        </row>
        <row r="3446">
          <cell r="A3446">
            <v>89771</v>
          </cell>
          <cell r="B3446" t="str">
            <v>TUBO, CPVC, SOLDÁVEL, DN 42MM, INSTALADO EM PRUMADA DE ÁGUA  FORNECIMENTO E INSTALAÇÃO. AF_12/2014</v>
          </cell>
          <cell r="D3446">
            <v>89771</v>
          </cell>
          <cell r="E3446">
            <v>52.13</v>
          </cell>
        </row>
        <row r="3447">
          <cell r="A3447">
            <v>89773</v>
          </cell>
          <cell r="B3447" t="str">
            <v>TUBO, CPVC, SOLDÁVEL, DN 73MM, INSTALADO EM PRUMADA DE ÁGUA  FORNECIMENTO E INSTALAÇÃO. AF_12/2014</v>
          </cell>
          <cell r="D3447">
            <v>89773</v>
          </cell>
          <cell r="E3447">
            <v>121.44</v>
          </cell>
        </row>
        <row r="3448">
          <cell r="A3448">
            <v>89775</v>
          </cell>
          <cell r="B3448" t="str">
            <v>TUBO, CPVC, SOLDÁVEL, DN 89MM, INSTALADO EM PRUMADA DE ÁGUA  FORNECIMENTO E INSTALAÇÃO. AF_12/2014</v>
          </cell>
          <cell r="D3448">
            <v>89775</v>
          </cell>
          <cell r="E3448">
            <v>191.87</v>
          </cell>
        </row>
        <row r="3449">
          <cell r="A3449">
            <v>89798</v>
          </cell>
          <cell r="B3449" t="str">
            <v>TUBO PVC, SERIE NORMAL, ESGOTO PREDIAL, DN 50 MM, FORNECIDO E INSTALADO EM PRUMADA DE ESGOTO SANITÁRIO OU VENTILAÇÃO. AF_12/2014</v>
          </cell>
          <cell r="D3449">
            <v>89798</v>
          </cell>
          <cell r="E3449">
            <v>14.21</v>
          </cell>
        </row>
        <row r="3450">
          <cell r="A3450">
            <v>89799</v>
          </cell>
          <cell r="B3450" t="str">
            <v>TUBO PVC, SERIE NORMAL, ESGOTO PREDIAL, DN 75 MM, FORNECIDO E INSTALADO EM PRUMADA DE ESGOTO SANITÁRIO OU VENTILAÇÃO. AF_12/2014</v>
          </cell>
          <cell r="D3450">
            <v>89799</v>
          </cell>
          <cell r="E3450">
            <v>22.65</v>
          </cell>
        </row>
        <row r="3451">
          <cell r="A3451">
            <v>89800</v>
          </cell>
          <cell r="B3451" t="str">
            <v>TUBO PVC, SERIE NORMAL, ESGOTO PREDIAL, DN 100 MM, FORNECIDO E INSTALADO EM PRUMADA DE ESGOTO SANITÁRIO OU VENTILAÇÃO. AF_12/2014</v>
          </cell>
          <cell r="D3451">
            <v>89800</v>
          </cell>
          <cell r="E3451">
            <v>27.55</v>
          </cell>
        </row>
        <row r="3452">
          <cell r="A3452">
            <v>89848</v>
          </cell>
          <cell r="B3452" t="str">
            <v>TUBO PVC, SERIE NORMAL, ESGOTO PREDIAL, DN 100 MM, FORNECIDO E INSTALADO EM SUBCOLETOR AÉREO DE ESGOTO SANITÁRIO. AF_12/2014</v>
          </cell>
          <cell r="D3452">
            <v>89848</v>
          </cell>
          <cell r="E3452">
            <v>32.08</v>
          </cell>
        </row>
        <row r="3453">
          <cell r="A3453">
            <v>89849</v>
          </cell>
          <cell r="B3453" t="str">
            <v>TUBO PVC, SERIE NORMAL, ESGOTO PREDIAL, DN 150 MM, FORNECIDO E INSTALADO EM SUBCOLETOR AÉREO DE ESGOTO SANITÁRIO. AF_12/2014</v>
          </cell>
          <cell r="D3453">
            <v>89849</v>
          </cell>
          <cell r="E3453">
            <v>66.27</v>
          </cell>
        </row>
        <row r="3454">
          <cell r="A3454">
            <v>89865</v>
          </cell>
          <cell r="B3454" t="str">
            <v>TUBO, PVC, SOLDÁVEL, DN 25MM, INSTALADO EM DRENO DE AR-CONDICIONADO - FORNECIMENTO E INSTALAÇÃO. AF_12/2014</v>
          </cell>
          <cell r="D3454">
            <v>89865</v>
          </cell>
          <cell r="E3454">
            <v>11.22</v>
          </cell>
        </row>
        <row r="3455">
          <cell r="A3455">
            <v>91784</v>
          </cell>
          <cell r="B3455" t="str">
            <v>(COMPOSIÇÃO REPRESENTATIVA) DO SERVIÇO DE INSTALAÇÃO DE TUBOS DE PVC, SOLDÁVEL, ÁGUA FRIA, DN 20 MM (INSTALADO EM RAMAL, SUB-RAMAL OU RAMAL DE DISTRIBUIÇÃO), INCLUSIVE CONEXÕES, CORTES E FIXAÇÕES, PARA PRÉDIOS. AF_10/2015</v>
          </cell>
          <cell r="D3455">
            <v>91784</v>
          </cell>
          <cell r="E3455">
            <v>36.68</v>
          </cell>
        </row>
        <row r="3456">
          <cell r="A3456">
            <v>91785</v>
          </cell>
          <cell r="B3456" t="str">
            <v>(COMPOSIÇÃO REPRESENTATIVA) DO SERVIÇO DE INSTALAÇÃO DE TUBOS DE PVC, SOLDÁVEL, ÁGUA FRIA, DN 25 MM (INSTALADO EM RAMAL, SUB-RAMAL, RAMAL DE DISTRIBUIÇÃO OU PRUMADA), INCLUSIVE CONEXÕES, CORTES E FIXAÇÕES, PARA PRÉDIOS. AF_10/2015</v>
          </cell>
          <cell r="D3456">
            <v>91785</v>
          </cell>
          <cell r="E3456">
            <v>36.5</v>
          </cell>
        </row>
        <row r="3457">
          <cell r="A3457">
            <v>91786</v>
          </cell>
          <cell r="B3457" t="str">
            <v>(COMPOSIÇÃO REPRESENTATIVA) DO SERVIÇO DE INSTALAÇÃO TUBOS DE PVC, SOLDÁVEL, ÁGUA FRIA, DN 32 MM (INSTALADO EM RAMAL, SUB-RAMAL, RAMAL DE DISTRIBUIÇÃO OU PRUMADA), INCLUSIVE CONEXÕES, CORTES E FIXAÇÕES, PARA PRÉDIOS. AF_10/2015</v>
          </cell>
          <cell r="D3457">
            <v>91786</v>
          </cell>
          <cell r="E3457">
            <v>26.85</v>
          </cell>
        </row>
        <row r="3458">
          <cell r="A3458">
            <v>91787</v>
          </cell>
          <cell r="B3458" t="str">
            <v>(COMPOSIÇÃO REPRESENTATIVA) DO SERVIÇO DE INSTALAÇÃO DE TUBOS DE PVC, SOLDÁVEL, ÁGUA FRIA, DN 40 MM (INSTALADO EM PRUMADA), INCLUSIVE CONEXÕES, CORTES E FIXAÇÕES, PARA PRÉDIOS. AF_10/2015</v>
          </cell>
          <cell r="D3458">
            <v>91787</v>
          </cell>
          <cell r="E3458">
            <v>31.34</v>
          </cell>
        </row>
        <row r="3459">
          <cell r="A3459">
            <v>91788</v>
          </cell>
          <cell r="B3459" t="str">
            <v>(COMPOSIÇÃO REPRESENTATIVA) DO SERVIÇO DE INSTALAÇÃO DE TUBOS DE PVC, SOLDÁVEL, ÁGUA FRIA, DN 50 MM (INSTALADO EM PRUMADA), INCLUSIVE CONEXÕES, CORTES E FIXAÇÕES, PARA PRÉDIOS. AF_10/2015</v>
          </cell>
          <cell r="D3459">
            <v>91788</v>
          </cell>
          <cell r="E3459">
            <v>39.65</v>
          </cell>
        </row>
        <row r="3460">
          <cell r="A3460">
            <v>91789</v>
          </cell>
          <cell r="B3460" t="str">
            <v>(COMPOSIÇÃO REPRESENTATIVA) DO SERVIÇO DE INSTALAÇÃO DE TUBOS DE PVC, SÉRIE R, ÁGUA PLUVIAL, DN 75 MM (INSTALADO EM RAMAL DE ENCAMINHAMENTO, OU CONDUTORES VERTICAIS), INCLUSIVE CONEXÕES, CORTE E FIXAÇÕES, PARA PRÉDIOS. AF_10/2015</v>
          </cell>
          <cell r="D3460">
            <v>91789</v>
          </cell>
          <cell r="E3460">
            <v>52.59</v>
          </cell>
        </row>
        <row r="3461">
          <cell r="A3461">
            <v>91790</v>
          </cell>
          <cell r="B3461" t="str">
            <v>(COMPOSIÇÃO REPRESENTATIVA) DO SERVIÇO DE INSTALAÇÃO DE TUBOS DE PVC, SÉRIE R, ÁGUA PLUVIAL, DN 100 MM (INSTALADO EM RAMAL DE ENCAMINHAMENTO, OU CONDUTORES VERTICAIS), INCLUSIVE CONEXÕES, CORTES E FIXAÇÕES, PARA PRÉDIOS. AF_10/2015</v>
          </cell>
          <cell r="D3461">
            <v>91790</v>
          </cell>
          <cell r="E3461">
            <v>78</v>
          </cell>
        </row>
        <row r="3462">
          <cell r="A3462">
            <v>91791</v>
          </cell>
          <cell r="B3462" t="str">
            <v>(COMPOSIÇÃO REPRESENTATIVA) DO SERVIÇO DE INSTALAÇÃO DE TUBOS DE PVC, SÉRIE R, ÁGUA PLUVIAL, DN 150 MM (INSTALADO EM CONDUTORES VERTICAIS), INCLUSIVE CONEXÕES, CORTES E FIXAÇÕES, PARA PRÉDIOS. AF_10/2015</v>
          </cell>
          <cell r="D3462">
            <v>91791</v>
          </cell>
          <cell r="E3462">
            <v>109.31</v>
          </cell>
        </row>
        <row r="3463">
          <cell r="A3463">
            <v>91792</v>
          </cell>
          <cell r="B3463" t="str">
            <v>(COMPOSIÇÃO REPRESENTATIVA) DO SERVIÇO DE INSTALAÇÃO DE TUBO DE PVC, SÉRIE NORMAL, ESGOTO PREDIAL, DN 40 MM (INSTALADO EM RAMAL DE DESCARGA OU RAMAL DE ESGOTO SANITÁRIO), INCLUSIVE CONEXÕES, CORTES E FIXAÇÕES, PARA PRÉDIOS. AF_10/2015</v>
          </cell>
          <cell r="D3463">
            <v>91792</v>
          </cell>
          <cell r="E3463">
            <v>52.23</v>
          </cell>
        </row>
        <row r="3464">
          <cell r="A3464">
            <v>91793</v>
          </cell>
          <cell r="B3464" t="str">
            <v>(COMPOSIÇÃO REPRESENTATIVA) DO SERVIÇO DE INSTALAÇÃO DE TUBO DE PVC, SÉRIE NORMAL, ESGOTO PREDIAL, DN 50 MM (INSTALADO EM RAMAL DE DESCARGA OU RAMAL DE ESGOTO SANITÁRIO), INCLUSIVE CONEXÕES, CORTES E FIXAÇÕES PARA, PRÉDIOS. AF_10/2015</v>
          </cell>
          <cell r="D3464">
            <v>91793</v>
          </cell>
          <cell r="E3464">
            <v>84.94</v>
          </cell>
        </row>
        <row r="3465">
          <cell r="A3465">
            <v>91794</v>
          </cell>
          <cell r="B3465" t="str">
            <v>(COMPOSIÇÃO REPRESENTATIVA) DO SERVIÇO DE INST. TUBO PVC, SÉRIE N, ESGOTO PREDIAL, DN 75 MM, (INST. EM RAMAL DE DESCARGA, RAMAL DE ESG. SANITÁRIO, PRUMADA DE ESG. SANITÁRIO OU VENTILAÇÃO), INCL. CONEXÕES, CORTES E FIXAÇÕES, P/ PRÉDIOS. AF_10/2015</v>
          </cell>
          <cell r="D3465">
            <v>91794</v>
          </cell>
          <cell r="E3465">
            <v>43.62</v>
          </cell>
        </row>
        <row r="3466">
          <cell r="A3466">
            <v>91795</v>
          </cell>
          <cell r="B3466" t="str">
            <v>(COMPOSIÇÃO REPRESENTATIVA) DO SERVIÇO DE INST. TUBO PVC, SÉRIE N, ESGOTO PREDIAL, 100 MM (INST. RAMAL DESCARGA, RAMAL DE ESG. SANIT., PRUMADA ESG. SANIT., VENTILAÇÃO OU SUB-COLETOR AÉREO), INCL. CONEXÕES E CORTES, FIXAÇÕES, P/ PRÉDIOS. AF_10/2015</v>
          </cell>
          <cell r="D3466">
            <v>91795</v>
          </cell>
          <cell r="E3466">
            <v>71.39</v>
          </cell>
        </row>
        <row r="3467">
          <cell r="A3467">
            <v>91796</v>
          </cell>
          <cell r="B3467" t="str">
            <v>(COMPOSIÇÃO REPRESENTATIVA) DO SERVIÇO DE INSTALAÇÃO DE TUBO DE PVC, SÉRIE NORMAL, ESGOTO PREDIAL, DN 150 MM (INSTALADO EM SUB-COLETOR AÉREO), INCLUSIVE CONEXÕES, CORTES E FIXAÇÕES, PARA PRÉDIOS. AF_10/2015</v>
          </cell>
          <cell r="D3467">
            <v>91796</v>
          </cell>
          <cell r="E3467">
            <v>79.69</v>
          </cell>
        </row>
        <row r="3468">
          <cell r="A3468">
            <v>92275</v>
          </cell>
          <cell r="B3468" t="str">
            <v>TUBO EM COBRE RÍGIDO, DN 22 MM, CLASSE E, SEM ISOLAMENTO, INSTALADO EM PRUMADA  FORNECIMENTO E INSTALAÇÃO. AF_12/2015</v>
          </cell>
          <cell r="D3468">
            <v>92275</v>
          </cell>
          <cell r="E3468">
            <v>63.74</v>
          </cell>
        </row>
        <row r="3469">
          <cell r="A3469">
            <v>92276</v>
          </cell>
          <cell r="B3469" t="str">
            <v>TUBO EM COBRE RÍGIDO, DN 28 MM, CLASSE E, SEM ISOLAMENTO, INSTALADO EM PRUMADA  FORNECIMENTO E INSTALAÇÃO. AF_12/2015</v>
          </cell>
          <cell r="D3469">
            <v>92276</v>
          </cell>
          <cell r="E3469">
            <v>80.760000000000005</v>
          </cell>
        </row>
        <row r="3470">
          <cell r="A3470">
            <v>92277</v>
          </cell>
          <cell r="B3470" t="str">
            <v>TUBO EM COBRE RÍGIDO, DN 35 MM, CLASSE E, SEM ISOLAMENTO, INSTALADO EM PRUMADA  FORNECIMENTO E INSTALAÇÃO. AF_12/2015</v>
          </cell>
          <cell r="D3470">
            <v>92277</v>
          </cell>
          <cell r="E3470">
            <v>116.73</v>
          </cell>
        </row>
        <row r="3471">
          <cell r="A3471">
            <v>92278</v>
          </cell>
          <cell r="B3471" t="str">
            <v>TUBO EM COBRE RÍGIDO, DN 42 MM, CLASSE E, SEM ISOLAMENTO, INSTALADO EM PRUMADA  FORNECIMENTO E INSTALAÇÃO. AF_12/2015</v>
          </cell>
          <cell r="D3471">
            <v>92278</v>
          </cell>
          <cell r="E3471">
            <v>157.16999999999999</v>
          </cell>
        </row>
        <row r="3472">
          <cell r="A3472">
            <v>92279</v>
          </cell>
          <cell r="B3472" t="str">
            <v>TUBO EM COBRE RÍGIDO, DN 54 MM, CLASSE E, SEM ISOLAMENTO, INSTALADO EM PRUMADA  FORNECIMENTO E INSTALAÇÃO. AF_12/2015</v>
          </cell>
          <cell r="D3472">
            <v>92279</v>
          </cell>
          <cell r="E3472">
            <v>227.32</v>
          </cell>
        </row>
        <row r="3473">
          <cell r="A3473">
            <v>92280</v>
          </cell>
          <cell r="B3473" t="str">
            <v>TUBO EM COBRE RÍGIDO, DN 66 MM, CLASSE E, SEM ISOLAMENTO, INSTALADO EM PRUMADA  FORNECIMENTO E INSTALAÇÃO. AF_12/2015</v>
          </cell>
          <cell r="D3473">
            <v>92280</v>
          </cell>
          <cell r="E3473">
            <v>319.48</v>
          </cell>
        </row>
        <row r="3474">
          <cell r="A3474">
            <v>92281</v>
          </cell>
          <cell r="B3474" t="str">
            <v>TUBO EM COBRE RÍGIDO, DN 22 MM, CLASSE E, COM ISOLAMENTO, INSTALADO EM PRUMADA  FORNECIMENTO E INSTALAÇÃO. AF_12/2015</v>
          </cell>
          <cell r="D3474">
            <v>92281</v>
          </cell>
          <cell r="E3474">
            <v>178.04</v>
          </cell>
        </row>
        <row r="3475">
          <cell r="A3475">
            <v>92282</v>
          </cell>
          <cell r="B3475" t="str">
            <v>TUBO EM COBRE RÍGIDO, DN 28 MM, CLASSE E, COM ISOLAMENTO, INSTALADO EM PRUMADA  FORNECIMENTO E INSTALAÇÃO. AF_12/2015</v>
          </cell>
          <cell r="D3475">
            <v>92282</v>
          </cell>
          <cell r="E3475">
            <v>199.72</v>
          </cell>
        </row>
        <row r="3476">
          <cell r="A3476">
            <v>92283</v>
          </cell>
          <cell r="B3476" t="str">
            <v>TUBO EM COBRE RÍGIDO, DN 35 MM, CLASSE E, COM ISOLAMENTO, INSTALADO EM PRUMADA  FORNECIMENTO E INSTALAÇÃO. AF_12/2015</v>
          </cell>
          <cell r="D3476">
            <v>92283</v>
          </cell>
          <cell r="E3476">
            <v>267.26</v>
          </cell>
        </row>
        <row r="3477">
          <cell r="A3477">
            <v>92284</v>
          </cell>
          <cell r="B3477" t="str">
            <v>TUBO EM COBRE RÍGIDO, DN 42 MM, CLASSE E, COM ISOLAMENTO, INSTALADO EM PRUMADA  FORNECIMENTO E INSTALAÇÃO. AF_12/2015</v>
          </cell>
          <cell r="D3477">
            <v>92284</v>
          </cell>
          <cell r="E3477">
            <v>328.89</v>
          </cell>
        </row>
        <row r="3478">
          <cell r="A3478">
            <v>92285</v>
          </cell>
          <cell r="B3478" t="str">
            <v>TUBO EM COBRE RÍGIDO, DN 54 MM, CLASSE E, COM ISOLAMENTO, INSTALADO EM PRUMADA  FORNECIMENTO E INSTALAÇÃO. AF_12/2015</v>
          </cell>
          <cell r="D3478">
            <v>92285</v>
          </cell>
          <cell r="E3478">
            <v>432.64</v>
          </cell>
        </row>
        <row r="3479">
          <cell r="A3479">
            <v>92286</v>
          </cell>
          <cell r="B3479" t="str">
            <v>TUBO EM COBRE RÍGIDO, DN 66 MM, CLASSE E, COM ISOLAMENTO, INSTALADO EM PRUMADA  FORNECIMENTO E INSTALAÇÃO. AF_12/2015</v>
          </cell>
          <cell r="D3479">
            <v>92286</v>
          </cell>
          <cell r="E3479">
            <v>527.69000000000005</v>
          </cell>
        </row>
        <row r="3480">
          <cell r="A3480">
            <v>92305</v>
          </cell>
          <cell r="B3480" t="str">
            <v>TUBO EM COBRE RÍGIDO, DN 15 MM, CLASSE E, SEM ISOLAMENTO, INSTALADO EM RAMAL DE DISTRIBUIÇÃO  FORNECIMENTO E INSTALAÇÃO. AF_12/2015</v>
          </cell>
          <cell r="D3480">
            <v>92305</v>
          </cell>
          <cell r="E3480">
            <v>40.590000000000003</v>
          </cell>
        </row>
        <row r="3481">
          <cell r="A3481">
            <v>92306</v>
          </cell>
          <cell r="B3481" t="str">
            <v>TUBO EM COBRE RÍGIDO, DN 22 MM, CLASSE E, SEM ISOLAMENTO, INSTALADO EM RAMAL DE DISTRIBUIÇÃO  FORNECIMENTO E INSTALAÇÃO. AF_12/2015</v>
          </cell>
          <cell r="D3481">
            <v>92306</v>
          </cell>
          <cell r="E3481">
            <v>67.260000000000005</v>
          </cell>
        </row>
        <row r="3482">
          <cell r="A3482">
            <v>92307</v>
          </cell>
          <cell r="B3482" t="str">
            <v>TUBO EM COBRE RÍGIDO, DN 28 MM, CLASSE E, SEM ISOLAMENTO, INSTALADO EM RAMAL DE DISTRIBUIÇÃO  FORNECIMENTO E INSTALAÇÃO. AF_12/2015</v>
          </cell>
          <cell r="D3482">
            <v>92307</v>
          </cell>
          <cell r="E3482">
            <v>84.54</v>
          </cell>
        </row>
        <row r="3483">
          <cell r="A3483">
            <v>92308</v>
          </cell>
          <cell r="B3483" t="str">
            <v>TUBO EM COBRE RÍGIDO, DN 15 MM, CLASSE E, COM ISOLAMENTO, INSTALADO EM RAMAL DE DISTRIBUIÇÃO  FORNECIMENTO E INSTALAÇÃO. AF_12/2015</v>
          </cell>
          <cell r="D3483">
            <v>92308</v>
          </cell>
          <cell r="E3483">
            <v>66.12</v>
          </cell>
        </row>
        <row r="3484">
          <cell r="A3484">
            <v>92309</v>
          </cell>
          <cell r="B3484" t="str">
            <v>TUBO EM COBRE RÍGIDO, DN 22 MM, CLASSE E, COM ISOLAMENTO, INSTALADO EM RAMAL DE DISTRIBUIÇÃO  FORNECIMENTO E INSTALAÇÃO. AF_12/2015</v>
          </cell>
          <cell r="D3484">
            <v>92309</v>
          </cell>
          <cell r="E3484">
            <v>183.34</v>
          </cell>
        </row>
        <row r="3485">
          <cell r="A3485">
            <v>92310</v>
          </cell>
          <cell r="B3485" t="str">
            <v>TUBO EM COBRE RÍGIDO, DN 28 MM, CLASSE E, COM ISOLAMENTO, INSTALADO EM RAMAL DE DISTRIBUIÇÃO  FORNECIMENTO E INSTALAÇÃO. AF_12/2015</v>
          </cell>
          <cell r="D3485">
            <v>92310</v>
          </cell>
          <cell r="E3485">
            <v>205.31</v>
          </cell>
        </row>
        <row r="3486">
          <cell r="A3486">
            <v>92320</v>
          </cell>
          <cell r="B3486" t="str">
            <v>TUBO EM COBRE RÍGIDO, DN 15 MM, CLASSE E, SEM ISOLAMENTO, INSTALADO EM RAMAL E SUB-RAMAL  FORNECIMENTO E INSTALAÇÃO. AF_12/2015</v>
          </cell>
          <cell r="D3486">
            <v>92320</v>
          </cell>
          <cell r="E3486">
            <v>48.33</v>
          </cell>
        </row>
        <row r="3487">
          <cell r="A3487">
            <v>92321</v>
          </cell>
          <cell r="B3487" t="str">
            <v>TUBO EM COBRE RÍGIDO, DN 22 MM, CLASSE E, SEM ISOLAMENTO, INSTALADO EM RAMAL E SUB-RAMAL  FORNECIMENTO E INSTALAÇÃO. AF_12/2015</v>
          </cell>
          <cell r="D3487">
            <v>92321</v>
          </cell>
          <cell r="E3487">
            <v>80.55</v>
          </cell>
        </row>
        <row r="3488">
          <cell r="A3488">
            <v>92322</v>
          </cell>
          <cell r="B3488" t="str">
            <v>TUBO EM COBRE RÍGIDO, DN 28 MM, CLASSE E, SEM ISOLAMENTO, INSTALADO EM RAMAL E SUB-RAMAL  FORNECIMENTO E INSTALAÇÃO. AF_12/2015</v>
          </cell>
          <cell r="D3488">
            <v>92322</v>
          </cell>
          <cell r="E3488">
            <v>102.67</v>
          </cell>
        </row>
        <row r="3489">
          <cell r="A3489">
            <v>92323</v>
          </cell>
          <cell r="B3489" t="str">
            <v>TUBO EM COBRE RÍGIDO, DN 15 MM, CLASSE E, COM ISOLAMENTO, INSTALADO EM RAMAL E SUB-RAMAL  FORNECIMENTO E INSTALAÇÃO. AF_12/2015</v>
          </cell>
          <cell r="D3489">
            <v>92323</v>
          </cell>
          <cell r="E3489">
            <v>72.010000000000005</v>
          </cell>
        </row>
        <row r="3490">
          <cell r="A3490">
            <v>92324</v>
          </cell>
          <cell r="B3490" t="str">
            <v>TUBO EM COBRE RÍGIDO, DN 22 MM, CLASSE E, COM ISOLAMENTO, INSTALADO EM RAMAL E SUB-RAMAL  FORNECIMENTO E INSTALAÇÃO. AF_12/2015</v>
          </cell>
          <cell r="D3490">
            <v>92324</v>
          </cell>
          <cell r="E3490">
            <v>194.78</v>
          </cell>
        </row>
        <row r="3491">
          <cell r="A3491">
            <v>92325</v>
          </cell>
          <cell r="B3491" t="str">
            <v>TUBO EM COBRE RÍGIDO, DN 28 MM, CLASSE E, COM ISOLAMENTO, INSTALADO EM RAMAL E SUB-RAMAL  FORNECIMENTO E INSTALAÇÃO. AF_12/2015</v>
          </cell>
          <cell r="D3491">
            <v>92325</v>
          </cell>
          <cell r="E3491">
            <v>221.55</v>
          </cell>
        </row>
        <row r="3492">
          <cell r="A3492">
            <v>92335</v>
          </cell>
          <cell r="B3492" t="str">
            <v>TUBO DE AÇO GALVANIZADO COM COSTURA, CLASSE MÉDIA, CONEXÃO RANHURADA, DN 50 (2"), INSTALADO EM PRUMADAS - FORNECIMENTO E INSTALAÇÃO. AF_10/2020</v>
          </cell>
          <cell r="D3492">
            <v>92335</v>
          </cell>
          <cell r="E3492">
            <v>100.27</v>
          </cell>
        </row>
        <row r="3493">
          <cell r="A3493">
            <v>92336</v>
          </cell>
          <cell r="B3493" t="str">
            <v>TUBO DE AÇO GALVANIZADO COM COSTURA, CLASSE MÉDIA, CONEXÃO RANHURADA, DN 65 (2 1/2"), INSTALADO EM PRUMADAS - FORNECIMENTO E INSTALAÇÃO. AF_10/2020</v>
          </cell>
          <cell r="D3493">
            <v>92336</v>
          </cell>
          <cell r="E3493">
            <v>123.58</v>
          </cell>
        </row>
        <row r="3494">
          <cell r="A3494">
            <v>92337</v>
          </cell>
          <cell r="B3494" t="str">
            <v>TUBO DE AÇO GALVANIZADO COM COSTURA, CLASSE MÉDIA, CONEXÃO RANHURADA, DN 80 (3"), INSTALADO EM PRUMADAS - FORNECIMENTO E INSTALAÇÃO. AF_10/2020</v>
          </cell>
          <cell r="D3494">
            <v>92337</v>
          </cell>
          <cell r="E3494">
            <v>163.91</v>
          </cell>
        </row>
        <row r="3495">
          <cell r="A3495">
            <v>92338</v>
          </cell>
          <cell r="B3495" t="str">
            <v>TUBO DE AÇO PRETO SEM COSTURA, CONEXÃO SOLDADA, DN 50 (2"), INSTALADO EM PRUMADAS - FORNECIMENTO E INSTALAÇÃO. AF_10/2020</v>
          </cell>
          <cell r="D3495">
            <v>92338</v>
          </cell>
          <cell r="E3495">
            <v>115.12</v>
          </cell>
        </row>
        <row r="3496">
          <cell r="A3496">
            <v>92339</v>
          </cell>
          <cell r="B3496" t="str">
            <v>TUBO DE AÇO PRETO SEM COSTURA, CONEXÃO SOLDADA, DN 65 (2 1/2"), INSTALADO EM PRUMADAS - FORNECIMENTO E INSTALAÇÃO. AF_10/2020</v>
          </cell>
          <cell r="D3496">
            <v>92339</v>
          </cell>
          <cell r="E3496">
            <v>175.51</v>
          </cell>
        </row>
        <row r="3497">
          <cell r="A3497">
            <v>92341</v>
          </cell>
          <cell r="B3497" t="str">
            <v>TUBO DE AÇO GALVANIZADO COM COSTURA, CLASSE MÉDIA, DN 50 (2"), CONEXÃO ROSQUEADA, INSTALADO EM PRUMADAS - FORNECIMENTO E INSTALAÇÃO. AF_10/2020</v>
          </cell>
          <cell r="D3497">
            <v>92341</v>
          </cell>
          <cell r="E3497">
            <v>107.99</v>
          </cell>
        </row>
        <row r="3498">
          <cell r="A3498">
            <v>92342</v>
          </cell>
          <cell r="B3498" t="str">
            <v>TUBO DE AÇO GALVANIZADO COM COSTURA, CLASSE MÉDIA, DN 65 (2 1/2"), CONEXÃO ROSQUEADA, INSTALADO EM PRUMADAS - FORNECIMENTO E INSTALAÇÃO. AF_10/2020</v>
          </cell>
          <cell r="D3498">
            <v>92342</v>
          </cell>
          <cell r="E3498">
            <v>131.35</v>
          </cell>
        </row>
        <row r="3499">
          <cell r="A3499">
            <v>92343</v>
          </cell>
          <cell r="B3499" t="str">
            <v>TUBO DE AÇO GALVANIZADO COM COSTURA, CLASSE MÉDIA, DN 80 (3"), CONEXÃO ROSQUEADA, INSTALADO EM PRUMADAS - FORNECIMENTO E INSTALAÇÃO. AF_10/2020</v>
          </cell>
          <cell r="D3499">
            <v>92343</v>
          </cell>
          <cell r="E3499">
            <v>171.76</v>
          </cell>
        </row>
        <row r="3500">
          <cell r="A3500">
            <v>92359</v>
          </cell>
          <cell r="B3500" t="str">
            <v>TUBO DE AÇO PRETO SEM COSTURA, CONEXÃO SOLDADA, DN 25 (1"), INSTALADO EM REDE DE ALIMENTAÇÃO PARA HIDRANTE - FORNECIMENTO E INSTALAÇÃO. AF_10/2020</v>
          </cell>
          <cell r="D3500">
            <v>92359</v>
          </cell>
          <cell r="E3500">
            <v>55.07</v>
          </cell>
        </row>
        <row r="3501">
          <cell r="A3501">
            <v>92360</v>
          </cell>
          <cell r="B3501" t="str">
            <v>TUBO DE AÇO PRETO SEM COSTURA, CONEXÃO SOLDADA, DN 32 (1 1/4"), INSTALADO EM REDE DE ALIMENTAÇÃO PARA HIDRANTE - FORNECIMENTO E INSTALAÇÃO. AF_10/2020</v>
          </cell>
          <cell r="D3501">
            <v>92360</v>
          </cell>
          <cell r="E3501">
            <v>73.62</v>
          </cell>
        </row>
        <row r="3502">
          <cell r="A3502">
            <v>92361</v>
          </cell>
          <cell r="B3502" t="str">
            <v>TUBO DE AÇO PRETO SEM COSTURA, CONEXÃO SOLDADA, DN 50 (2"), INSTALADO EM REDE DE ALIMENTAÇÃO PARA HIDRANTE - FORNECIMENTO E INSTALAÇÃO. AF_10/2020</v>
          </cell>
          <cell r="D3502">
            <v>92361</v>
          </cell>
          <cell r="E3502">
            <v>99.27</v>
          </cell>
        </row>
        <row r="3503">
          <cell r="A3503">
            <v>92362</v>
          </cell>
          <cell r="B3503" t="str">
            <v>TUBO DE AÇO PRETO SEM COSTURA, CONEXÃO SOLDADA, DN 65 (2 1/2"), INSTALADO EM REDE DE ALIMENTAÇÃO PARA HIDRANTE - FORNECIMENTO E INSTALAÇÃO. AF_10/2020</v>
          </cell>
          <cell r="D3503">
            <v>92362</v>
          </cell>
          <cell r="E3503">
            <v>159.03</v>
          </cell>
        </row>
        <row r="3504">
          <cell r="A3504">
            <v>92364</v>
          </cell>
          <cell r="B3504" t="str">
            <v>TUBO DE AÇO GALVANIZADO COM COSTURA, CLASSE MÉDIA, DN 32 (1 1/4"), CONEXÃO ROSQUEADA, INSTALADO EM REDE DE ALIMENTAÇÃO PARA HIDRANTE - FORNECIMENTO E INSTALAÇÃO. AF_10/2020</v>
          </cell>
          <cell r="D3504">
            <v>92364</v>
          </cell>
          <cell r="E3504">
            <v>60.55</v>
          </cell>
        </row>
        <row r="3505">
          <cell r="A3505">
            <v>92365</v>
          </cell>
          <cell r="B3505" t="str">
            <v>TUBO DE AÇO GALVANIZADO COM COSTURA, CLASSE MÉDIA, DN 40 (1 1/2"), CONEXÃO ROSQUEADA, INSTALADO EM REDE DE ALIMENTAÇÃO PARA HIDRANTE - FORNECIMENTO E INSTALAÇÃO. AF_10/2020</v>
          </cell>
          <cell r="D3505">
            <v>92365</v>
          </cell>
          <cell r="E3505">
            <v>69.88</v>
          </cell>
        </row>
        <row r="3506">
          <cell r="A3506">
            <v>92366</v>
          </cell>
          <cell r="B3506" t="str">
            <v>TUBO DE AÇO GALVANIZADO COM COSTURA, CLASSE MÉDIA, DN 50 (2"), CONEXÃO ROSQUEADA, INSTALADO EM REDE DE ALIMENTAÇÃO PARA HIDRANTE - FORNECIMENTO E INSTALAÇÃO. AF_10/2020</v>
          </cell>
          <cell r="D3506">
            <v>92366</v>
          </cell>
          <cell r="E3506">
            <v>98.43</v>
          </cell>
        </row>
        <row r="3507">
          <cell r="A3507">
            <v>92367</v>
          </cell>
          <cell r="B3507" t="str">
            <v>TUBO DE AÇO GALVANIZADO COM COSTURA, CLASSE MÉDIA, DN 65 (2 1/2"), CONEXÃO ROSQUEADA, INSTALADO EM REDE DE ALIMENTAÇÃO PARA HIDRANTE - FORNECIMENTO E INSTALAÇÃO. AF_10/2020</v>
          </cell>
          <cell r="D3507">
            <v>92367</v>
          </cell>
          <cell r="E3507">
            <v>121.37</v>
          </cell>
        </row>
        <row r="3508">
          <cell r="A3508">
            <v>92368</v>
          </cell>
          <cell r="B3508" t="str">
            <v>TUBO DE AÇO GALVANIZADO COM COSTURA, CLASSE MÉDIA, DN 80 (3"), CONEXÃO ROSQUEADA, INSTALADO EM REDE DE ALIMENTAÇÃO PARA HIDRANTE - FORNECIMENTO E INSTALAÇÃO. AF_10/2020</v>
          </cell>
          <cell r="D3508">
            <v>92368</v>
          </cell>
          <cell r="E3508">
            <v>161.37</v>
          </cell>
        </row>
        <row r="3509">
          <cell r="A3509">
            <v>92645</v>
          </cell>
          <cell r="B3509" t="str">
            <v>TUBO DE AÇO PRETO SEM COSTURA, CONEXÃO SOLDADA, DN 25 (1"), INSTALADO EM REDE DE ALIMENTAÇÃO PARA SPRINKLER - FORNECIMENTO E INSTALAÇÃO. AF_10/2020</v>
          </cell>
          <cell r="D3509">
            <v>92645</v>
          </cell>
          <cell r="E3509">
            <v>57.91</v>
          </cell>
        </row>
        <row r="3510">
          <cell r="A3510">
            <v>92646</v>
          </cell>
          <cell r="B3510" t="str">
            <v>TUBO DE AÇO PRETO SEM COSTURA, CONEXÃO SOLDADA, DN 32 (1 1/4"), INSTALADO EM REDE DE ALIMENTAÇÃO PARA SPRINKLER - FORNECIMENTO E INSTALAÇÃO. AF_10/2020</v>
          </cell>
          <cell r="D3510">
            <v>92646</v>
          </cell>
          <cell r="E3510">
            <v>76.459999999999994</v>
          </cell>
        </row>
        <row r="3511">
          <cell r="A3511">
            <v>92648</v>
          </cell>
          <cell r="B3511" t="str">
            <v>TUBO DE AÇO PRETO SEM COSTURA, CONEXÃO SOLDADA, DN 40 (1 1/2"), INSTALADO EM REDE DE ALIMENTAÇÃO PARA SPRINKLER - FORNECIMENTO E INSTALAÇÃO. AF_10/2020</v>
          </cell>
          <cell r="D3511">
            <v>92648</v>
          </cell>
          <cell r="E3511">
            <v>83.66</v>
          </cell>
        </row>
        <row r="3512">
          <cell r="A3512">
            <v>92649</v>
          </cell>
          <cell r="B3512" t="str">
            <v>TUBO DE AÇO PRETO SEM COSTURA, CONEXÃO SOLDADA, DN 50 (2"), INSTALADO EM REDE DE ALIMENTAÇÃO PARA SPRINKLER - FORNECIMENTO E INSTALAÇÃO. AF_10/2020</v>
          </cell>
          <cell r="D3512">
            <v>92649</v>
          </cell>
          <cell r="E3512">
            <v>102.13</v>
          </cell>
        </row>
        <row r="3513">
          <cell r="A3513">
            <v>92650</v>
          </cell>
          <cell r="B3513" t="str">
            <v>TUBO DE AÇO PRETO SEM COSTURA, CONEXÃO SOLDADA, DN 65 (2 1/2"), INSTALADO EM REDE DE ALIMENTAÇÃO PARA SPRINKLER - FORNECIMENTO E INSTALAÇÃO. AF_10/2020</v>
          </cell>
          <cell r="D3513">
            <v>92650</v>
          </cell>
          <cell r="E3513">
            <v>161.88999999999999</v>
          </cell>
        </row>
        <row r="3514">
          <cell r="A3514">
            <v>92652</v>
          </cell>
          <cell r="B3514" t="str">
            <v>TUBO DE AÇO GALVANIZADO COM COSTURA, CLASSE MÉDIA, CONEXÃO ROSQUEADA, DN 32 (1 1/4"), INSTALADO EM REDE DE ALIMENTAÇÃO PARA SPRINKLER - FORNECIMENTO E INSTALAÇÃO. AF_10/2020</v>
          </cell>
          <cell r="D3514">
            <v>92652</v>
          </cell>
          <cell r="E3514">
            <v>64.08</v>
          </cell>
        </row>
        <row r="3515">
          <cell r="A3515">
            <v>92653</v>
          </cell>
          <cell r="B3515" t="str">
            <v>TUBO DE AÇO GALVANIZADO COM COSTURA, CLASSE MÉDIA, CONEXÃO ROSQUEADA, DN 40 (1 1/2"), INSTALADO EM REDE DE ALIMENTAÇÃO PARA SPRINKLER - FORNECIMENTO E INSTALAÇÃO. AF_10/2020</v>
          </cell>
          <cell r="D3515">
            <v>92653</v>
          </cell>
          <cell r="E3515">
            <v>73.44</v>
          </cell>
        </row>
        <row r="3516">
          <cell r="A3516">
            <v>92654</v>
          </cell>
          <cell r="B3516" t="str">
            <v>TUBO DE AÇO GALVANIZADO COM COSTURA, CLASSE MÉDIA, CONEXÃO ROSQUEADA, DN 50 (2"), INSTALADO EM REDE DE ALIMENTAÇÃO PARA SPRINKLER - FORNECIMENTO E INSTALAÇÃO. AF_10/2020</v>
          </cell>
          <cell r="D3516">
            <v>92654</v>
          </cell>
          <cell r="E3516">
            <v>101.99</v>
          </cell>
        </row>
        <row r="3517">
          <cell r="A3517">
            <v>92655</v>
          </cell>
          <cell r="B3517" t="str">
            <v>TUBO DE AÇO GALVANIZADO COM COSTURA, CLASSE MÉDIA, CONEXÃO ROSQUEADA, DN 65 (2 1/2"), INSTALADO EM REDE DE ALIMENTAÇÃO PARA SPRINKLER - FORNECIMENTO E INSTALAÇÃO. AF_10/2020</v>
          </cell>
          <cell r="D3517">
            <v>92655</v>
          </cell>
          <cell r="E3517">
            <v>124.99</v>
          </cell>
        </row>
        <row r="3518">
          <cell r="A3518">
            <v>92656</v>
          </cell>
          <cell r="B3518" t="str">
            <v>TUBO DE AÇO GALVANIZADO COM COSTURA, CLASSE MÉDIA, CONEXÃO ROSQUEADA, DN 80 (3"), INSTALADO EM REDE DE ALIMENTAÇÃO PARA SPRINKLER - FORNECIMENTO E INSTALAÇÃO. AF_10/2020</v>
          </cell>
          <cell r="D3518">
            <v>92656</v>
          </cell>
          <cell r="E3518">
            <v>165</v>
          </cell>
        </row>
        <row r="3519">
          <cell r="A3519">
            <v>92687</v>
          </cell>
          <cell r="B3519" t="str">
            <v>TUBO DE AÇO GALVANIZADO COM COSTURA, CLASSE MÉDIA, CONEXÃO ROSQUEADA, DN 15 (1/2"), INSTALADO EM RAMAIS E SUB-RAMAIS DE GÁS - FORNECIMENTO E INSTALAÇÃO. AF_10/2020</v>
          </cell>
          <cell r="D3519">
            <v>92687</v>
          </cell>
          <cell r="E3519">
            <v>29.12</v>
          </cell>
        </row>
        <row r="3520">
          <cell r="A3520">
            <v>92688</v>
          </cell>
          <cell r="B3520" t="str">
            <v>TUBO DE AÇO GALVANIZADO COM COSTURA, CLASSE MÉDIA, CONEXÃO ROSQUEADA, DN 20 (3/4"), INSTALADO EM RAMAIS E SUB-RAMAIS DE GÁS - FORNECIMENTO E INSTALAÇÃO. AF_10/2020</v>
          </cell>
          <cell r="D3520">
            <v>92688</v>
          </cell>
          <cell r="E3520">
            <v>39.69</v>
          </cell>
        </row>
        <row r="3521">
          <cell r="A3521">
            <v>92689</v>
          </cell>
          <cell r="B3521" t="str">
            <v>TUBO DE AÇO PRETO SEM COSTURA, CLASSE MÉDIA, CONEXÃO SOLDADA, DN 15 (1/2"), INSTALADO EM RAMAIS E SUB-RAMAIS DE GÁS - FORNECIMENTO E INSTALAÇÃO. AF_10/2020</v>
          </cell>
          <cell r="D3521">
            <v>92689</v>
          </cell>
          <cell r="E3521">
            <v>40.49</v>
          </cell>
        </row>
        <row r="3522">
          <cell r="A3522">
            <v>92690</v>
          </cell>
          <cell r="B3522" t="str">
            <v>TUBO DE AÇO PRETO SEM COSTURA, CLASSE MÉDIA, CONEXÃO SOLDADA, DN 20 (3/4"), INSTALADO EM RAMAIS E SUB-RAMAIS DE GÁS - FORNECIMENTO E INSTALAÇÃO. AF_10/2020</v>
          </cell>
          <cell r="D3522">
            <v>92690</v>
          </cell>
          <cell r="E3522">
            <v>57.56</v>
          </cell>
        </row>
        <row r="3523">
          <cell r="A3523">
            <v>92691</v>
          </cell>
          <cell r="B3523" t="str">
            <v>TUBO DE AÇO PRETO SEM COSTURA, CLASSE MÉDIA, CONEXÃO SOLDADA, DN 25 (1"), INSTALADO EM RAMAIS  E SUB-RAMAIS DE GÁS - FORNECIMENTO E INSTALAÇÃO. AF_10/2020</v>
          </cell>
          <cell r="D3523">
            <v>92691</v>
          </cell>
          <cell r="E3523">
            <v>73.989999999999995</v>
          </cell>
        </row>
        <row r="3524">
          <cell r="A3524">
            <v>94462</v>
          </cell>
          <cell r="B3524" t="str">
            <v>TUBO DE AÇO GALVANIZADO COM COSTURA, CLASSE MÉDIA, DN 50 (2), CONEXÃO ROSQUEADA, INSTALADO EM RESERVAÇÃO DE ÁGUA DE EDIFICAÇÃO QUE POSSUA RESERVATÓRIO DE FIBRA/FIBROCIMENTO  FORNECIMENTO E INSTALAÇÃO. AF_06/2016</v>
          </cell>
          <cell r="D3524">
            <v>94462</v>
          </cell>
          <cell r="E3524">
            <v>104.63</v>
          </cell>
        </row>
        <row r="3525">
          <cell r="A3525">
            <v>94463</v>
          </cell>
          <cell r="B3525" t="str">
            <v>TUBO DE AÇO GALVANIZADO COM COSTURA, CLASSE MÉDIA, DN 65 (2 1/2), CONEXÃO ROSQUEADA, INSTALADO EM RESERVAÇÃO DE ÁGUA DE EDIFICAÇÃO QUE POSSUA RESERVATÓRIO DE FIBRA/FIBROCIMENTO  FORNECIMENTO E INSTALAÇÃO. AF_06/2016</v>
          </cell>
          <cell r="D3525">
            <v>94463</v>
          </cell>
          <cell r="E3525">
            <v>124.77</v>
          </cell>
        </row>
        <row r="3526">
          <cell r="A3526">
            <v>94464</v>
          </cell>
          <cell r="B3526" t="str">
            <v>TUBO DE AÇO GALVANIZADO COM COSTURA, CLASSE MÉDIA, DN 80 (3), CONEXÃO ROSQUEADA, INSTALADO EM RESERVAÇÃO DE ÁGUA DE EDIFICAÇÃO QUE POSSUA RESERVATÓRIO DE FIBRA/FIBROCIMENTO  FORNECIMENTO E INSTALAÇÃO. AF_06/2016</v>
          </cell>
          <cell r="D3526">
            <v>94464</v>
          </cell>
          <cell r="E3526">
            <v>177.68</v>
          </cell>
        </row>
        <row r="3527">
          <cell r="A3527">
            <v>94602</v>
          </cell>
          <cell r="B3527" t="str">
            <v>TUBO EM COBRE RÍGIDO, DN 54 MM, CLASSE E, SEM ISOLAMENTO, INSTALADO EM RESERVAÇÃO DE ÁGUA DE EDIFICAÇÃO QUE POSSUA RESERVATÓRIO DE FIBRA/FIBROCIMENTO  FORNECIMENTO E INSTALAÇÃO. AF_06/2016</v>
          </cell>
          <cell r="D3527">
            <v>94602</v>
          </cell>
          <cell r="E3527">
            <v>233.53</v>
          </cell>
        </row>
        <row r="3528">
          <cell r="A3528">
            <v>94603</v>
          </cell>
          <cell r="B3528" t="str">
            <v>TUBO EM COBRE RÍGIDO, DN 66 MM, CLASSE E, SEM ISOLAMENTO, INSTALADO EM RESERVAÇÃO DE ÁGUA DE EDIFICAÇÃO QUE POSSUA RESERVATÓRIO DE FIBRA/FIBROCIMENTO  FORNECIMENTO E INSTALAÇÃO. AF_06/2016</v>
          </cell>
          <cell r="D3528">
            <v>94603</v>
          </cell>
          <cell r="E3528">
            <v>318.88</v>
          </cell>
        </row>
        <row r="3529">
          <cell r="A3529">
            <v>94604</v>
          </cell>
          <cell r="B3529" t="str">
            <v>TUBO EM COBRE RÍGIDO, DN 79 MM, CLASSE E, SEM ISOLAMENTO, INSTALADO EM RESERVAÇÃO DE ÁGUA DE EDIFICAÇÃO QUE POSSUA RESERVATÓRIO DE FIBRA/FIBROCIMENTO  FORNECIMENTO E INSTALAÇÃO. AF_06/2016</v>
          </cell>
          <cell r="D3529">
            <v>94604</v>
          </cell>
          <cell r="E3529">
            <v>439.77</v>
          </cell>
        </row>
        <row r="3530">
          <cell r="A3530">
            <v>94605</v>
          </cell>
          <cell r="B3530" t="str">
            <v>TUBO EM COBRE RÍGIDO, DN 104 MM, CLASSE E, SEM ISOLAMENTO, INSTALADO EM RESERVAÇÃO DE ÁGUA DE EDIFICAÇÃO QUE POSSUA RESERVATÓRIO DE FIBRA/FIBROCIMENTO  FORNECIMENTO E INSTALAÇÃO. AF_06/2016</v>
          </cell>
          <cell r="D3530">
            <v>94605</v>
          </cell>
          <cell r="E3530">
            <v>635.66999999999996</v>
          </cell>
        </row>
        <row r="3531">
          <cell r="A3531">
            <v>94648</v>
          </cell>
          <cell r="B3531" t="str">
            <v>TUBO, PVC, SOLDÁVEL, DN  25 MM, INSTALADO EM RESERVAÇÃO DE ÁGUA DE EDIFICAÇÃO QUE POSSUA RESERVATÓRIO DE FIBRA/FIBROCIMENTO   FORNECIMENTO E INSTALAÇÃO. AF_06/2016</v>
          </cell>
          <cell r="D3531">
            <v>94648</v>
          </cell>
          <cell r="E3531">
            <v>8.99</v>
          </cell>
        </row>
        <row r="3532">
          <cell r="A3532">
            <v>94649</v>
          </cell>
          <cell r="B3532" t="str">
            <v>TUBO, PVC, SOLDÁVEL, DN 32 MM, INSTALADO EM RESERVAÇÃO DE ÁGUA DE EDIFICAÇÃO QUE POSSUA RESERVATÓRIO DE FIBRA/FIBROCIMENTO   FORNECIMENTO E INSTALAÇÃO. AF_06/2016</v>
          </cell>
          <cell r="D3532">
            <v>94649</v>
          </cell>
          <cell r="E3532">
            <v>14.18</v>
          </cell>
        </row>
        <row r="3533">
          <cell r="A3533">
            <v>94650</v>
          </cell>
          <cell r="B3533" t="str">
            <v>TUBO, PVC, SOLDÁVEL, DN 40 MM, INSTALADO EM RESERVAÇÃO DE ÁGUA DE EDIFICAÇÃO QUE POSSUA RESERVATÓRIO DE FIBRA/FIBROCIMENTO   FORNECIMENTO E INSTALAÇÃO. AF_06/2016</v>
          </cell>
          <cell r="D3533">
            <v>94650</v>
          </cell>
          <cell r="E3533">
            <v>20.29</v>
          </cell>
        </row>
        <row r="3534">
          <cell r="A3534">
            <v>94651</v>
          </cell>
          <cell r="B3534" t="str">
            <v>TUBO, PVC, SOLDÁVEL, DN 50 MM, INSTALADO EM RESERVAÇÃO DE ÁGUA DE EDIFICAÇÃO QUE POSSUA RESERVATÓRIO DE FIBRA/FIBROCIMENTO   FORNECIMENTO E INSTALAÇÃO. AF_06/2016</v>
          </cell>
          <cell r="D3534">
            <v>94651</v>
          </cell>
          <cell r="E3534">
            <v>22.25</v>
          </cell>
        </row>
        <row r="3535">
          <cell r="A3535">
            <v>94652</v>
          </cell>
          <cell r="B3535" t="str">
            <v>TUBO, PVC, SOLDÁVEL, DN 60 MM, INSTALADO EM RESERVAÇÃO DE ÁGUA DE EDIFICAÇÃO QUE POSSUA RESERVATÓRIO DE FIBRA/FIBROCIMENTO   FORNECIMENTO E INSTALAÇÃO. AF_06/2016</v>
          </cell>
          <cell r="D3535">
            <v>94652</v>
          </cell>
          <cell r="E3535">
            <v>36.22</v>
          </cell>
        </row>
        <row r="3536">
          <cell r="A3536">
            <v>94653</v>
          </cell>
          <cell r="B3536" t="str">
            <v>TUBO, PVC, SOLDÁVEL, DN 75 MM, INSTALADO EM RESERVAÇÃO DE ÁGUA DE EDIFICAÇÃO QUE POSSUA RESERVATÓRIO DE FIBRA/FIBROCIMENTO   FORNECIMENTO E INSTALAÇÃO. AF_06/2016</v>
          </cell>
          <cell r="D3536">
            <v>94653</v>
          </cell>
          <cell r="E3536">
            <v>53.12</v>
          </cell>
        </row>
        <row r="3537">
          <cell r="A3537">
            <v>94654</v>
          </cell>
          <cell r="B3537" t="str">
            <v>TUBO, PVC, SOLDÁVEL, DN 85 MM, INSTALADO EM RESERVAÇÃO DE ÁGUA DE EDIFICAÇÃO QUE POSSUA RESERVATÓRIO DE FIBRA/FIBROCIMENTO   FORNECIMENTO E INSTALAÇÃO. AF_06/2016</v>
          </cell>
          <cell r="D3537">
            <v>94654</v>
          </cell>
          <cell r="E3537">
            <v>69.42</v>
          </cell>
        </row>
        <row r="3538">
          <cell r="A3538">
            <v>94655</v>
          </cell>
          <cell r="B3538" t="str">
            <v>TUBO, PVC, SOLDÁVEL, DN 110 MM, INSTALADO EM RESERVAÇÃO DE ÁGUA DE EDIFICAÇÃO QUE POSSUA RESERVATÓRIO DE FIBRA/FIBROCIMENTO   FORNECIMENTO E INSTALAÇÃO. AF_06/2016</v>
          </cell>
          <cell r="D3538">
            <v>94655</v>
          </cell>
          <cell r="E3538">
            <v>99.53</v>
          </cell>
        </row>
        <row r="3539">
          <cell r="A3539">
            <v>94716</v>
          </cell>
          <cell r="B3539" t="str">
            <v>TUBO, CPVC, SOLDÁVEL, DN 22 MM, INSTALADO EM RESERVAÇÃO DE ÁGUA DE EDIFICAÇÃO QUE POSSUA RESERVATÓRIO DE FIBRA/FIBROCIMENTO  FORNECIMENTO E INSTALAÇÃO. AF_06/2016</v>
          </cell>
          <cell r="D3539">
            <v>94716</v>
          </cell>
          <cell r="E3539">
            <v>22.69</v>
          </cell>
        </row>
        <row r="3540">
          <cell r="A3540">
            <v>94717</v>
          </cell>
          <cell r="B3540" t="str">
            <v>TUBO, CPVC, SOLDÁVEL, DN 28 MM, INSTALADO EM RESERVAÇÃO DE ÁGUA DE EDIFICAÇÃO QUE POSSUA RESERVATÓRIO DE FIBRA/FIBROCIMENTO  FORNECIMENTO E INSTALAÇÃO. AF_06/2016</v>
          </cell>
          <cell r="D3540">
            <v>94717</v>
          </cell>
          <cell r="E3540">
            <v>33.71</v>
          </cell>
        </row>
        <row r="3541">
          <cell r="A3541">
            <v>94718</v>
          </cell>
          <cell r="B3541" t="str">
            <v>TUBO, CPVC, SOLDÁVEL, DN 35 MM, INSTALADO EM RESERVAÇÃO DE ÁGUA DE EDIFICAÇÃO QUE POSSUA RESERVATÓRIO DE FIBRA/FIBROCIMENTO  FORNECIMENTO E INSTALAÇÃO. AF_06/2016</v>
          </cell>
          <cell r="D3541">
            <v>94718</v>
          </cell>
          <cell r="E3541">
            <v>41.64</v>
          </cell>
        </row>
        <row r="3542">
          <cell r="A3542">
            <v>94719</v>
          </cell>
          <cell r="B3542" t="str">
            <v>TUBO, CPVC, SOLDÁVEL, DN 42 MM, INSTALADO EM RESERVAÇÃO DE ÁGUA DE EDIFICAÇÃO QUE POSSUA RESERVATÓRIO DE FIBRA/FIBROCIMENTO  FORNECIMENTO E INSTALAÇÃO. AF_06/2016</v>
          </cell>
          <cell r="D3542">
            <v>94719</v>
          </cell>
          <cell r="E3542">
            <v>54.86</v>
          </cell>
        </row>
        <row r="3543">
          <cell r="A3543">
            <v>94720</v>
          </cell>
          <cell r="B3543" t="str">
            <v>TUBO, CPVC, SOLDÁVEL, DN 54 MM, INSTALADO EM RESERVAÇÃO DE ÁGUA DE EDIFICAÇÃO QUE POSSUA RESERVATÓRIO DE FIBRA/FIBROCIMENTO  FORNECIMENTO E INSTALAÇÃO. AF_06/2016</v>
          </cell>
          <cell r="D3543">
            <v>94720</v>
          </cell>
          <cell r="E3543">
            <v>82.59</v>
          </cell>
        </row>
        <row r="3544">
          <cell r="A3544">
            <v>94721</v>
          </cell>
          <cell r="B3544" t="str">
            <v>TUBO, CPVC, SOLDÁVEL, DN 73 MM, INSTALADO EM RESERVAÇÃO DE ÁGUA DE EDIFICAÇÃO QUE POSSUA RESERVATÓRIO DE FIBRA/FIBROCIMENTO  FORNECIMENTO E INSTALAÇÃO. AF_06/2016</v>
          </cell>
          <cell r="D3544">
            <v>94721</v>
          </cell>
          <cell r="E3544">
            <v>121.34</v>
          </cell>
        </row>
        <row r="3545">
          <cell r="A3545">
            <v>94722</v>
          </cell>
          <cell r="B3545" t="str">
            <v>TUBO, CPVC, SOLDÁVEL, DN 89 MM, INSTALADO EM RESERVAÇÃO DE ÁGUA DE EDIFICAÇÃO QUE POSSUA RESERVATÓRIO DE FIBRA/FIBROCIMENTO  FORNECIMENTO E INSTALAÇÃO. AF_06/2016</v>
          </cell>
          <cell r="D3545">
            <v>94722</v>
          </cell>
          <cell r="E3545">
            <v>210.98</v>
          </cell>
        </row>
        <row r="3546">
          <cell r="A3546">
            <v>95697</v>
          </cell>
          <cell r="B3546" t="str">
            <v>TUBO DE AÇO PRETO SEM COSTURA, CONEXÃO SOLDADA, DN 40 (1 1/2"), INSTALADO EM REDE DE ALIMENTAÇÃO PARA HIDRANTE - FORNECIMENTO E INSTALAÇÃO. AF_10/2020</v>
          </cell>
          <cell r="D3546">
            <v>95697</v>
          </cell>
          <cell r="E3546">
            <v>80.819999999999993</v>
          </cell>
        </row>
        <row r="3547">
          <cell r="A3547">
            <v>96635</v>
          </cell>
          <cell r="B3547" t="str">
            <v>TUBO, PPR, DN 25, CLASSE PN 20,  INSTALADO EM RAMAL OU SUB-RAMAL DE ÁGUA  FORNECIMENTO E INSTALAÇÃO. AF_06/2015</v>
          </cell>
          <cell r="D3547">
            <v>96635</v>
          </cell>
          <cell r="E3547">
            <v>28.55</v>
          </cell>
        </row>
        <row r="3548">
          <cell r="A3548">
            <v>96636</v>
          </cell>
          <cell r="B3548" t="str">
            <v>TUBO, PPR, DN 25, CLASSE PN 25 INSTALADO EM RAMAL OU SUB-RAMAL DE ÁGUA  FORNECIMENTO E INSTALAÇÃO. AF_06/2015</v>
          </cell>
          <cell r="D3548">
            <v>96636</v>
          </cell>
          <cell r="E3548">
            <v>29.86</v>
          </cell>
        </row>
        <row r="3549">
          <cell r="A3549">
            <v>96644</v>
          </cell>
          <cell r="B3549" t="str">
            <v>TUBO, PPR, DN 25, CLASSE PN 20,  INSTALADO EM RAMAL DE DISTRIBUIÇÃO DE ÁGUA  FORNECIMENTO E INSTALAÇÃO. AF_06/2015</v>
          </cell>
          <cell r="D3549">
            <v>96644</v>
          </cell>
          <cell r="E3549">
            <v>20.52</v>
          </cell>
        </row>
        <row r="3550">
          <cell r="A3550">
            <v>96645</v>
          </cell>
          <cell r="B3550" t="str">
            <v>TUBO, PPR, DN 32, CLASSE PN 12,  INSTALADO EM RAMAL DE DISTRIBUIÇÃO DE ÁGUA  FORNECIMENTO E INSTALAÇÃO. AF_06/2015</v>
          </cell>
          <cell r="D3550">
            <v>96645</v>
          </cell>
          <cell r="E3550">
            <v>26.35</v>
          </cell>
        </row>
        <row r="3551">
          <cell r="A3551">
            <v>96646</v>
          </cell>
          <cell r="B3551" t="str">
            <v>TUBO, PPR, DN 40, CLASSE PN 12,  INSTALADO EM RAMAL DE DISTRIBUIÇÃO DE ÁGUA  FORNECIMENTO E INSTALAÇÃO. AF_06/2015</v>
          </cell>
          <cell r="D3551">
            <v>96646</v>
          </cell>
          <cell r="E3551">
            <v>40.67</v>
          </cell>
        </row>
        <row r="3552">
          <cell r="A3552">
            <v>96647</v>
          </cell>
          <cell r="B3552" t="str">
            <v>TUBO, PPR, DN 25, CLASSE PN 25,  INSTALADO EM RAMAL DE DISTRIBUIÇÃO DE ÁGUA  FORNECIMENTO E INSTALAÇÃO. AF_06/2015</v>
          </cell>
          <cell r="D3552">
            <v>96647</v>
          </cell>
          <cell r="E3552">
            <v>19.07</v>
          </cell>
        </row>
        <row r="3553">
          <cell r="A3553">
            <v>96648</v>
          </cell>
          <cell r="B3553" t="str">
            <v>TUBO, PPR, DN 32, CLASSE PN 25,  INSTALADO EM RAMAL DE DISTRIBUIÇÃO DE ÁGUA  FORNECIMENTO E INSTALAÇÃO. AF_06/2015</v>
          </cell>
          <cell r="D3553">
            <v>96648</v>
          </cell>
          <cell r="E3553">
            <v>33.9</v>
          </cell>
        </row>
        <row r="3554">
          <cell r="A3554">
            <v>96649</v>
          </cell>
          <cell r="B3554" t="str">
            <v>TUBO, PPR, DN 40, CLASSE PN 25,  INSTALADO EM RAMAL DE DISTRIBUIÇÃO DE ÁGUA  FORNECIMENTO E INSTALAÇÃO. AF_06/2015</v>
          </cell>
          <cell r="D3554">
            <v>96649</v>
          </cell>
          <cell r="E3554">
            <v>49.15</v>
          </cell>
        </row>
        <row r="3555">
          <cell r="A3555">
            <v>96668</v>
          </cell>
          <cell r="B3555" t="str">
            <v>TUBO, PPR, DN 25, CLASSE PN 20,  INSTALADO EM PRUMADA DE ÁGUA  FORNECIMENTO E INSTALAÇÃO. AF_06/2015</v>
          </cell>
          <cell r="D3555">
            <v>96668</v>
          </cell>
          <cell r="E3555">
            <v>14.92</v>
          </cell>
        </row>
        <row r="3556">
          <cell r="A3556">
            <v>96669</v>
          </cell>
          <cell r="B3556" t="str">
            <v>TUBO, PPR, DN 32, CLASSE PN 12,  INSTALADO EM PRUMADA DE ÁGUA  FORNECIMENTO E INSTALAÇÃO. AF_06/2015</v>
          </cell>
          <cell r="D3556">
            <v>96669</v>
          </cell>
          <cell r="E3556">
            <v>18.61</v>
          </cell>
        </row>
        <row r="3557">
          <cell r="A3557">
            <v>96670</v>
          </cell>
          <cell r="B3557" t="str">
            <v>TUBO, PPR, DN 40, CLASSE PN 12,  INSTALADO EM PRUMADA DE ÁGUA  FORNECIMENTO E INSTALAÇÃO. AF_06/2015</v>
          </cell>
          <cell r="D3557">
            <v>96670</v>
          </cell>
          <cell r="E3557">
            <v>28.28</v>
          </cell>
        </row>
        <row r="3558">
          <cell r="A3558">
            <v>96671</v>
          </cell>
          <cell r="B3558" t="str">
            <v>TUBO, PPR, DN 50, CLASSE PN 12,  INSTALADO EM PRUMADA DE ÁGUA  FORNECIMENTO E INSTALAÇÃO. AF_06/2015</v>
          </cell>
          <cell r="D3558">
            <v>96671</v>
          </cell>
          <cell r="E3558">
            <v>37.700000000000003</v>
          </cell>
        </row>
        <row r="3559">
          <cell r="A3559">
            <v>96672</v>
          </cell>
          <cell r="B3559" t="str">
            <v>TUBO, PPR, DN 63, CLASSE PN 12,  INSTALADO EM PRUMADA DE ÁGUA  FORNECIMENTO E INSTALAÇÃO. AF_06/2015</v>
          </cell>
          <cell r="D3559">
            <v>96672</v>
          </cell>
          <cell r="E3559">
            <v>55.22</v>
          </cell>
        </row>
        <row r="3560">
          <cell r="A3560">
            <v>96673</v>
          </cell>
          <cell r="B3560" t="str">
            <v>TUBO, PPR, DN 75, CLASSE PN 12,  INSTALADO EM PRUMADA DE ÁGUA  FORNECIMENTO E INSTALAÇÃO. AF_06/2015</v>
          </cell>
          <cell r="D3560">
            <v>96673</v>
          </cell>
          <cell r="E3560">
            <v>90.82</v>
          </cell>
        </row>
        <row r="3561">
          <cell r="A3561">
            <v>96674</v>
          </cell>
          <cell r="B3561" t="str">
            <v>TUBO, PPR, DN 90, CLASSE PN 12,  INSTALADO EM PRUMADA DE ÁGUA  FORNECIMENTO E INSTALAÇÃO. AF_06/2015</v>
          </cell>
          <cell r="D3561">
            <v>96674</v>
          </cell>
          <cell r="E3561">
            <v>127.53</v>
          </cell>
        </row>
        <row r="3562">
          <cell r="A3562">
            <v>96675</v>
          </cell>
          <cell r="B3562" t="str">
            <v>TUBO, PPR, DN 110, CLASSE PN 12,  INSTALADO EM PRUMADA DE ÁGUA  FORNECIMENTO E INSTALAÇÃO. AF_06/2015</v>
          </cell>
          <cell r="D3562">
            <v>96675</v>
          </cell>
          <cell r="E3562">
            <v>222.95</v>
          </cell>
        </row>
        <row r="3563">
          <cell r="A3563">
            <v>96676</v>
          </cell>
          <cell r="B3563" t="str">
            <v>TUBO, PPR, DN 25, CLASSE PN 25,  INSTALADO EM PRUMADA DE ÁGUA  FORNECIMENTO E INSTALAÇÃO. AF_06/2015</v>
          </cell>
          <cell r="D3563">
            <v>96676</v>
          </cell>
          <cell r="E3563">
            <v>14.89</v>
          </cell>
        </row>
        <row r="3564">
          <cell r="A3564">
            <v>96677</v>
          </cell>
          <cell r="B3564" t="str">
            <v>TUBO, PPR, DN 32, CLASSE PN 25,  INSTALADO EM PRUMADA DE ÁGUA  FORNECIMENTO E INSTALAÇÃO. AF_06/2015</v>
          </cell>
          <cell r="D3564">
            <v>96677</v>
          </cell>
          <cell r="E3564">
            <v>24.67</v>
          </cell>
        </row>
        <row r="3565">
          <cell r="A3565">
            <v>96678</v>
          </cell>
          <cell r="B3565" t="str">
            <v>TUBO, PPR, DN 40, CLASSE PN 25,  INSTALADO EM PRUMADA DE ÁGUA  FORNECIMENTO E INSTALAÇÃO. AF_06/2015</v>
          </cell>
          <cell r="D3565">
            <v>96678</v>
          </cell>
          <cell r="E3565">
            <v>34.25</v>
          </cell>
        </row>
        <row r="3566">
          <cell r="A3566">
            <v>96679</v>
          </cell>
          <cell r="B3566" t="str">
            <v>TUBO, PPR, DN 50, CLASSE PN 25,  INSTALADO EM PRUMADA DE ÁGUA  FORNECIMENTO E INSTALAÇÃO. AF_06/2015</v>
          </cell>
          <cell r="D3566">
            <v>96679</v>
          </cell>
          <cell r="E3566">
            <v>49.92</v>
          </cell>
        </row>
        <row r="3567">
          <cell r="A3567">
            <v>96680</v>
          </cell>
          <cell r="B3567" t="str">
            <v>TUBO, PPR, DN 63, CLASSE PN 25,  INSTALADO EM PRUMADA DE ÁGUA  FORNECIMENTO E INSTALAÇÃO. AF_06/2015</v>
          </cell>
          <cell r="D3567">
            <v>96680</v>
          </cell>
          <cell r="E3567">
            <v>66.900000000000006</v>
          </cell>
        </row>
        <row r="3568">
          <cell r="A3568">
            <v>96681</v>
          </cell>
          <cell r="B3568" t="str">
            <v>TUBO, PPR, DN 75, CLASSE PN 25,  INSTALADO EM PRUMADA DE ÁGUA  FORNECIMENTO E INSTALAÇÃO. AF_06/2015</v>
          </cell>
          <cell r="D3568">
            <v>96681</v>
          </cell>
          <cell r="E3568">
            <v>126.26</v>
          </cell>
        </row>
        <row r="3569">
          <cell r="A3569">
            <v>96682</v>
          </cell>
          <cell r="B3569" t="str">
            <v>TUBO, PPR, DN 90, CLASSE PN 25,  INSTALADO EM PRUMADA DE ÁGUA  FORNECIMENTO E INSTALAÇÃO. AF_06/2015</v>
          </cell>
          <cell r="D3569">
            <v>96682</v>
          </cell>
          <cell r="E3569">
            <v>186.46</v>
          </cell>
        </row>
        <row r="3570">
          <cell r="A3570">
            <v>96683</v>
          </cell>
          <cell r="B3570" t="str">
            <v>TUBO, PPR, DN 110, CLASSE PN 25,  INSTALADO EM PRUMADA DE ÁGUA  FORNECIMENTO E INSTALAÇÃO. AF_06/2015</v>
          </cell>
          <cell r="D3570">
            <v>96683</v>
          </cell>
          <cell r="E3570">
            <v>254.59</v>
          </cell>
        </row>
        <row r="3571">
          <cell r="A3571">
            <v>96718</v>
          </cell>
          <cell r="B3571" t="str">
            <v>TUBO, PPR, DN 20, CLASSE PN 20,  INSTALADO EM RESERVAÇÃO DE ÁGUA DE EDIFICAÇÃO QUE POSSUA RESERVATÓRIO DE FIBRA/FIBROCIMENTO  FORNECIMENTO E INSTALAÇÃO. AF_06/2016</v>
          </cell>
          <cell r="D3571">
            <v>96718</v>
          </cell>
          <cell r="E3571">
            <v>10.06</v>
          </cell>
        </row>
        <row r="3572">
          <cell r="A3572">
            <v>96719</v>
          </cell>
          <cell r="B3572" t="str">
            <v>TUBO, PPR, DN 25, CLASSE PN 20,  INSTALADO EM RESERVAÇÃO DE ÁGUA DE EDIFICAÇÃO QUE POSSUA RESERVATÓRIO DE FIBRA/FIBROCIMENTO  FORNECIMENTO E INSTALAÇÃO. AF_06/2016</v>
          </cell>
          <cell r="D3572">
            <v>96719</v>
          </cell>
          <cell r="E3572">
            <v>18.079999999999998</v>
          </cell>
        </row>
        <row r="3573">
          <cell r="A3573">
            <v>96720</v>
          </cell>
          <cell r="B3573" t="str">
            <v>TUBO, PPR, DN 32, CLASSE PN 12,  INSTALADO EM RESERVAÇÃO DE ÁGUA DE EDIFICAÇÃO QUE POSSUA RESERVATÓRIO DE FIBRA/FIBROCIMENTO  FORNECIMENTO E INSTALAÇÃO. AF_06/2016</v>
          </cell>
          <cell r="D3573">
            <v>96720</v>
          </cell>
          <cell r="E3573">
            <v>22.1</v>
          </cell>
        </row>
        <row r="3574">
          <cell r="A3574">
            <v>96721</v>
          </cell>
          <cell r="B3574" t="str">
            <v>TUBO, PPR, DN 40, CLASSE PN 12,  INSTALADO EM RESERVAÇÃO DE ÁGUA DE EDIFICAÇÃO QUE POSSUA RESERVATÓRIO DE FIBRA/FIBROCIMENTO  FORNECIMENTO E INSTALAÇÃO. AF_06/2016</v>
          </cell>
          <cell r="D3574">
            <v>96721</v>
          </cell>
          <cell r="E3574">
            <v>30.75</v>
          </cell>
        </row>
        <row r="3575">
          <cell r="A3575">
            <v>96722</v>
          </cell>
          <cell r="B3575" t="str">
            <v>TUBO, PPR, DN 50, CLASSE PN 12,  INSTALADO EM RESERVAÇÃO DE ÁGUA DE EDIFICAÇÃO QUE POSSUA RESERVATÓRIO DE FIBRA/FIBROCIMENTO  FORNECIMENTO E INSTALAÇÃO. AF_06/2016</v>
          </cell>
          <cell r="D3575">
            <v>96722</v>
          </cell>
          <cell r="E3575">
            <v>41.5</v>
          </cell>
        </row>
        <row r="3576">
          <cell r="A3576">
            <v>96723</v>
          </cell>
          <cell r="B3576" t="str">
            <v>TUBO, PPR, DN 63, CLASSE PN 12,  INSTALADO EM RESERVAÇÃO DE ÁGUA DE EDIFICAÇÃO QUE POSSUA RESERVATÓRIO DE FIBRA/FIBROCIMENTO  FORNECIMENTO E INSTALAÇÃO. AF_06/2016</v>
          </cell>
          <cell r="D3576">
            <v>96723</v>
          </cell>
          <cell r="E3576">
            <v>56.65</v>
          </cell>
        </row>
        <row r="3577">
          <cell r="A3577">
            <v>96724</v>
          </cell>
          <cell r="B3577" t="str">
            <v>TUBO, PPR, DN 75, CLASSE PN 12,  INSTALADO EM RESERVAÇÃO DE ÁGUA DE EDIFICAÇÃO QUE POSSUA RESERVATÓRIO DE FIBRA/FIBROCIMENTO  FORNECIMENTO E INSTALAÇÃO. AF_06/2016</v>
          </cell>
          <cell r="D3577">
            <v>96724</v>
          </cell>
          <cell r="E3577">
            <v>92.42</v>
          </cell>
        </row>
        <row r="3578">
          <cell r="A3578">
            <v>96725</v>
          </cell>
          <cell r="B3578" t="str">
            <v>TUBO, PPR, DN 90, CLASSE PN 12,  INSTALADO EM RESERVAÇÃO DE ÁGUA DE EDIFICAÇÃO QUE POSSUA RESERVATÓRIO DE FIBRA/FIBROCIMENTO  FORNECIMENTO E INSTALAÇÃO. AF_06/2016</v>
          </cell>
          <cell r="D3578">
            <v>96725</v>
          </cell>
          <cell r="E3578">
            <v>124.01</v>
          </cell>
        </row>
        <row r="3579">
          <cell r="A3579">
            <v>96726</v>
          </cell>
          <cell r="B3579" t="str">
            <v>TUBO, PPR, DN 110, CLASSE PN 12,  INSTALADO EM RESERVAÇÃO DE ÁGUA DE EDIFICAÇÃO QUE POSSUA RESERVATÓRIO DE FIBRA/FIBROCIMENTO  FORNECIMENTO E INSTALAÇÃO. AF_06/2016</v>
          </cell>
          <cell r="D3579">
            <v>96726</v>
          </cell>
          <cell r="E3579">
            <v>202.66</v>
          </cell>
        </row>
        <row r="3580">
          <cell r="A3580">
            <v>96727</v>
          </cell>
          <cell r="B3580" t="str">
            <v>TUBO, PPR, DN 20, CLASSE PN 25,  INSTALADO EM RESERVAÇÃO DE ÁGUA DE EDIFICAÇÃO QUE POSSUA RESERVATÓRIO DE FIBRA/FIBROCIMENTO  FORNECIMENTO E INSTALAÇÃO. AF_06/2016</v>
          </cell>
          <cell r="D3580">
            <v>96727</v>
          </cell>
          <cell r="E3580">
            <v>15.01</v>
          </cell>
        </row>
        <row r="3581">
          <cell r="A3581">
            <v>96728</v>
          </cell>
          <cell r="B3581" t="str">
            <v>TUBO, PPR, DN 25, CLASSE PN 25,  INSTALADO EM RESERVAÇÃO DE ÁGUA DE EDIFICAÇÃO QUE POSSUA RESERVATÓRIO DE FIBRA/FIBROCIMENTO  FORNECIMENTO E INSTALAÇÃO. AF_06/2016</v>
          </cell>
          <cell r="D3581">
            <v>96728</v>
          </cell>
          <cell r="E3581">
            <v>18.52</v>
          </cell>
        </row>
        <row r="3582">
          <cell r="A3582">
            <v>96729</v>
          </cell>
          <cell r="B3582" t="str">
            <v>TUBO, PPR, DN 32, CLASSE PN 25,  INSTALADO EM RESERVAÇÃO DE ÁGUA DE EDIFICAÇÃO QUE POSSUA RESERVATÓRIO DE FIBRA/FIBROCIMENTO  FORNECIMENTO E INSTALAÇÃO. AF_06/2016</v>
          </cell>
          <cell r="D3582">
            <v>96729</v>
          </cell>
          <cell r="E3582">
            <v>28.71</v>
          </cell>
        </row>
        <row r="3583">
          <cell r="A3583">
            <v>96730</v>
          </cell>
          <cell r="B3583" t="str">
            <v>TUBO, PPR, DN 40, CLASSE PN 25,  INSTALADO EM RESERVAÇÃO DE ÁGUA DE EDIFICAÇÃO QUE POSSUA RESERVATÓRIO DE FIBRA/FIBROCIMENTO  FORNECIMENTO E INSTALAÇÃO. AF_06/2016</v>
          </cell>
          <cell r="D3583">
            <v>96730</v>
          </cell>
          <cell r="E3583">
            <v>37.200000000000003</v>
          </cell>
        </row>
        <row r="3584">
          <cell r="A3584">
            <v>96731</v>
          </cell>
          <cell r="B3584" t="str">
            <v>TUBO, PPR, DN 50, CLASSE PN 25,  INSTALADO EM RESERVAÇÃO DE ÁGUA DE EDIFICAÇÃO QUE POSSUA RESERVATÓRIO DE FIBRA/FIBROCIMENTO  FORNECIMENTO E INSTALAÇÃO. AF_06/2016</v>
          </cell>
          <cell r="D3584">
            <v>96731</v>
          </cell>
          <cell r="E3584">
            <v>54.2</v>
          </cell>
        </row>
        <row r="3585">
          <cell r="A3585">
            <v>96732</v>
          </cell>
          <cell r="B3585" t="str">
            <v>TUBO, PPR, DN 63, CLASSE PN 25,  INSTALADO EM RESERVAÇÃO DE ÁGUA DE EDIFICAÇÃO QUE POSSUA RESERVATÓRIO DE FIBRA/FIBROCIMENTO  FORNECIMENTO E INSTALAÇÃO. AF_06/2016</v>
          </cell>
          <cell r="D3585">
            <v>96732</v>
          </cell>
          <cell r="E3585">
            <v>68.56</v>
          </cell>
        </row>
        <row r="3586">
          <cell r="A3586">
            <v>96733</v>
          </cell>
          <cell r="B3586" t="str">
            <v>TUBO, PPR, DN 75, CLASSE PN 25,  INSTALADO EM RESERVAÇÃO DE ÁGUA DE EDIFICAÇÃO QUE POSSUA RESERVATÓRIO DE FIBRA/FIBROCIMENTO  FORNECIMENTO E INSTALAÇÃO. AF_06/2016</v>
          </cell>
          <cell r="D3586">
            <v>96733</v>
          </cell>
          <cell r="E3586">
            <v>126.88</v>
          </cell>
        </row>
        <row r="3587">
          <cell r="A3587">
            <v>96734</v>
          </cell>
          <cell r="B3587" t="str">
            <v>TUBO, PPR, DN 90, CLASSE PN 25,  INSTALADO EM RESERVAÇÃO DE ÁGUA DE EDIFICAÇÃO QUE POSSUA RESERVATÓRIO DE FIBRA/FIBROCIMENTO  FORNECIMENTO E INSTALAÇÃO. AF_06/2016</v>
          </cell>
          <cell r="D3587">
            <v>96734</v>
          </cell>
          <cell r="E3587">
            <v>179.8</v>
          </cell>
        </row>
        <row r="3588">
          <cell r="A3588">
            <v>96735</v>
          </cell>
          <cell r="B3588" t="str">
            <v>TUBO, PPR, DN 110, CLASSE PN 25,  INSTALADO EM RESERVAÇÃO DE ÁGUA DE EDIFICAÇÃO QUE POSSUA RESERVATÓRIO DE FIBRA/FIBROCIMENTO  FORNECIMENTO E INSTALAÇÃO. AF_06/2016</v>
          </cell>
          <cell r="D3588">
            <v>96735</v>
          </cell>
          <cell r="E3588">
            <v>232.05</v>
          </cell>
        </row>
        <row r="3589">
          <cell r="A3589">
            <v>96794</v>
          </cell>
          <cell r="B3589" t="str">
            <v>TUBO, PEX, MONOCAMADA, DN 16, INSTALADO EM RAMAL OU SUB-RAMAL DE ÁGUA  FORNECIMENTO E INSTALAÇÃO. AF_06/2015</v>
          </cell>
          <cell r="D3589">
            <v>96794</v>
          </cell>
          <cell r="E3589">
            <v>8.6</v>
          </cell>
        </row>
        <row r="3590">
          <cell r="A3590">
            <v>96795</v>
          </cell>
          <cell r="B3590" t="str">
            <v>TUBO, PEX, MONOCAMADA, DN 20, INSTALADO EM RAMAL OU SUB-RAMAL DE ÁGUA  FORNECIMENTO E INSTALAÇÃO. AF_06/2015</v>
          </cell>
          <cell r="D3590">
            <v>96795</v>
          </cell>
          <cell r="E3590">
            <v>11</v>
          </cell>
        </row>
        <row r="3591">
          <cell r="A3591">
            <v>96796</v>
          </cell>
          <cell r="B3591" t="str">
            <v>TUBO, PEX, MONOCAMADA, DN 25, INSTALADO EM RAMAL OU SUB-RAMAL DE ÁGUA  FORNECIMENTO E INSTALAÇÃO. AF_06/2015</v>
          </cell>
          <cell r="D3591">
            <v>96796</v>
          </cell>
          <cell r="E3591">
            <v>15.58</v>
          </cell>
        </row>
        <row r="3592">
          <cell r="A3592">
            <v>96797</v>
          </cell>
          <cell r="B3592" t="str">
            <v>TUBO, PEX, MONOCAMADA, DN 32, INSTALADO EM RAMAL OU SUB-RAMAL DE ÁGUA  FORNECIMENTO E INSTALAÇÃO. AF_06/2015</v>
          </cell>
          <cell r="D3592">
            <v>96797</v>
          </cell>
          <cell r="E3592">
            <v>23.8</v>
          </cell>
        </row>
        <row r="3593">
          <cell r="A3593">
            <v>96798</v>
          </cell>
          <cell r="B3593" t="str">
            <v>TUBO, PEX, MONOCAMADA, DN 16, INSTALADO EM RAMAL DE DISTRIBUIÇÃO DE ÁGUA  FORNECIMENTO E INSTALAÇÃO. AF_06/2015</v>
          </cell>
          <cell r="D3593">
            <v>96798</v>
          </cell>
          <cell r="E3593">
            <v>8.7100000000000009</v>
          </cell>
        </row>
        <row r="3594">
          <cell r="A3594">
            <v>96799</v>
          </cell>
          <cell r="B3594" t="str">
            <v>TUBO, PEX, MONOCAMADA, DN 20, INSTALADO EM RAMAL DE DISTRIBUIÇÃO DE ÁGUA  FORNECIMENTO E INSTALAÇÃO. AF_06/2015</v>
          </cell>
          <cell r="D3594">
            <v>96799</v>
          </cell>
          <cell r="E3594">
            <v>11.63</v>
          </cell>
        </row>
        <row r="3595">
          <cell r="A3595">
            <v>96800</v>
          </cell>
          <cell r="B3595" t="str">
            <v>TUBO, PEX, MONOCAMADA, DN 25, INSTALADO EM RAMAL DE DISTRIBUIÇÃO DE ÁGUA  FORNECIMENTO E INSTALAÇÃO. AF_06/2015</v>
          </cell>
          <cell r="D3595">
            <v>96800</v>
          </cell>
          <cell r="E3595">
            <v>16.87</v>
          </cell>
        </row>
        <row r="3596">
          <cell r="A3596">
            <v>96801</v>
          </cell>
          <cell r="B3596" t="str">
            <v>TUBO, PEX, MONOCAMADA, DN 32, INSTALADO EM RAMAL DE DISTRIBUIÇÃO DE ÁGUA  FORNECIMENTO E INSTALAÇÃO. AF_06/2015</v>
          </cell>
          <cell r="D3596">
            <v>96801</v>
          </cell>
          <cell r="E3596">
            <v>26.03</v>
          </cell>
        </row>
        <row r="3597">
          <cell r="A3597">
            <v>97327</v>
          </cell>
          <cell r="B3597" t="str">
            <v>TUBO EM COBRE FLEXÍVEL, DN 1/4, COM ISOLAMENTO, INSTALADO EM RAMAL DE ALIMENTAÇÃO DE AR CONDICIONADO COM CONDENSADORA INDIVIDUAL   FORNECIMENTO E INSTALAÇÃO. AF_12/2015</v>
          </cell>
          <cell r="D3597">
            <v>97327</v>
          </cell>
          <cell r="E3597">
            <v>32.96</v>
          </cell>
        </row>
        <row r="3598">
          <cell r="A3598">
            <v>97328</v>
          </cell>
          <cell r="B3598" t="str">
            <v>TUBO EM COBRE FLEXÍVEL, DN 3/8", COM ISOLAMENTO, INSTALADO EM RAMAL DE ALIMENTAÇÃO DE AR CONDICIONADO COM CONDENSADORA INDIVIDUAL  FORNECIMENTO E INSTALAÇÃO. AF_12/2015</v>
          </cell>
          <cell r="D3598">
            <v>97328</v>
          </cell>
          <cell r="E3598">
            <v>58</v>
          </cell>
        </row>
        <row r="3599">
          <cell r="A3599">
            <v>97329</v>
          </cell>
          <cell r="B3599" t="str">
            <v>TUBO EM COBRE FLEXÍVEL, DN 1/2", COM ISOLAMENTO, INSTALADO EM RAMAL DE ALIMENTAÇÃO DE AR CONDICIONADO COM CONDENSADORA INDIVIDUAL  FORNECIMENTO E INSTALAÇÃO. AF_12/2015</v>
          </cell>
          <cell r="D3599">
            <v>97329</v>
          </cell>
          <cell r="E3599">
            <v>72.709999999999994</v>
          </cell>
        </row>
        <row r="3600">
          <cell r="A3600">
            <v>97330</v>
          </cell>
          <cell r="B3600" t="str">
            <v>TUBO EM COBRE FLEXÍVEL, DN 5/8", COM ISOLAMENTO, INSTALADO EM RAMAL DE ALIMENTAÇÃO DE AR CONDICIONADO COM CONDENSADORA INDIVIDUAL  FORNECIMENTO E INSTALAÇÃO. AF_12/2015</v>
          </cell>
          <cell r="D3600">
            <v>97330</v>
          </cell>
          <cell r="E3600">
            <v>88.89</v>
          </cell>
        </row>
        <row r="3601">
          <cell r="A3601">
            <v>97331</v>
          </cell>
          <cell r="B3601" t="str">
            <v>TUBO EM COBRE FLEXÍVEL, DN 1/4", COM ISOLAMENTO, INSTALADO EM RAMAL DE ALIMENTAÇÃO DE AR CONDICIONADO COM CONDENSADORA CENTRAL  FORNECIMENTO E INSTALAÇÃO. AF_12/2015</v>
          </cell>
          <cell r="D3601">
            <v>97331</v>
          </cell>
          <cell r="E3601">
            <v>33.22</v>
          </cell>
        </row>
        <row r="3602">
          <cell r="A3602">
            <v>97332</v>
          </cell>
          <cell r="B3602" t="str">
            <v>TUBO EM COBRE FLEXÍVEL, DN 3/8", COM ISOLAMENTO, INSTALADO EM RAMAL DE ALIMENTAÇÃO DE AR CONDICIONADO COM CONDENSADORA CENTRAL  FORNECIMENTO E INSTALAÇÃO. AF_12/2015</v>
          </cell>
          <cell r="D3602">
            <v>97332</v>
          </cell>
          <cell r="E3602">
            <v>58.29</v>
          </cell>
        </row>
        <row r="3603">
          <cell r="A3603">
            <v>97333</v>
          </cell>
          <cell r="B3603" t="str">
            <v>TUBO EM COBRE FLEXÍVEL, DN 1/2", COM ISOLAMENTO, INSTALADO EM RAMAL DE ALIMENTAÇÃO DE AR CONDICIONADO COM CONDENSADORA CENTRAL  FORNECIMENTO E INSTALAÇÃO. AF_12/2015</v>
          </cell>
          <cell r="D3603">
            <v>97333</v>
          </cell>
          <cell r="E3603">
            <v>73.069999999999993</v>
          </cell>
        </row>
        <row r="3604">
          <cell r="A3604">
            <v>97334</v>
          </cell>
          <cell r="B3604" t="str">
            <v>TUBO EM COBRE FLEXÍVEL, DN 5/8, COM ISOLAMENTO, INSTALADO EM RAMAL DE ALIMENTAÇÃO DE AR CONDICIONADO COM CONDENSADORA CENTRAL   FORNECIMENTO E INSTALAÇÃO. AF_12/2015</v>
          </cell>
          <cell r="D3604">
            <v>97334</v>
          </cell>
          <cell r="E3604">
            <v>89.29</v>
          </cell>
        </row>
        <row r="3605">
          <cell r="A3605">
            <v>97335</v>
          </cell>
          <cell r="B3605" t="str">
            <v>TUBO EM COBRE RÍGIDO, DN 22 MM, CLASSE A, SEM ISOLAMENTO, INSTALADO EM PRUMADA  FORNECIMENTO E INSTALAÇÃO. AF_12/2015</v>
          </cell>
          <cell r="D3605">
            <v>97335</v>
          </cell>
          <cell r="E3605">
            <v>92.04</v>
          </cell>
        </row>
        <row r="3606">
          <cell r="A3606">
            <v>97336</v>
          </cell>
          <cell r="B3606" t="str">
            <v>TUBO EM COBRE RÍGIDO, DN 28 MM, CLASSE A, SEM ISOLAMENTO, INSTALADO EM PRUMADA  FORNECIMENTO E INSTALAÇÃO. AF_12/2015</v>
          </cell>
          <cell r="D3606">
            <v>97336</v>
          </cell>
          <cell r="E3606">
            <v>116.96</v>
          </cell>
        </row>
        <row r="3607">
          <cell r="A3607">
            <v>97337</v>
          </cell>
          <cell r="B3607" t="str">
            <v>TUBO EM COBRE RÍGIDO, DN 35 MM, CLASSE A, SEM ISOLAMENTO, INSTALADO EM PRUMADA  FORNECIMENTO E INSTALAÇÃO. AF_12/2015</v>
          </cell>
          <cell r="D3607">
            <v>97337</v>
          </cell>
          <cell r="E3607">
            <v>175.98</v>
          </cell>
        </row>
        <row r="3608">
          <cell r="A3608">
            <v>97338</v>
          </cell>
          <cell r="B3608" t="str">
            <v>TUBO EM COBRE RÍGIDO, DN 42 MM, CLASSE A, SEM ISOLAMENTO, INSTALADO EM PRUMADA  FORNECIMENTO E INSTALAÇÃO. AF_12/2015</v>
          </cell>
          <cell r="D3608">
            <v>97338</v>
          </cell>
          <cell r="E3608">
            <v>211.61</v>
          </cell>
        </row>
        <row r="3609">
          <cell r="A3609">
            <v>97339</v>
          </cell>
          <cell r="B3609" t="str">
            <v>TUBO EM COBRE RÍGIDO, DN 54 MM, CLASSE A, SEM ISOLAMENTO, INSTALADO EM PRUMADA  FORNECIMENTO E INSTALAÇÃO. AF_12/2015</v>
          </cell>
          <cell r="D3609">
            <v>97339</v>
          </cell>
          <cell r="E3609">
            <v>227.32</v>
          </cell>
        </row>
        <row r="3610">
          <cell r="A3610">
            <v>97340</v>
          </cell>
          <cell r="B3610" t="str">
            <v>TUBO EM COBRE RÍGIDO, DN 66 MM, CLASSE A, SEM ISOLAMENTO, INSTALADO EM PRUMADA  FORNECIMENTO E INSTALAÇÃO. AF_12/2015</v>
          </cell>
          <cell r="D3610">
            <v>97340</v>
          </cell>
          <cell r="E3610">
            <v>227.94</v>
          </cell>
        </row>
        <row r="3611">
          <cell r="A3611">
            <v>97341</v>
          </cell>
          <cell r="B3611" t="str">
            <v>TUBO EM COBRE RÍGIDO, DN 15 MM, CLASSE A, SEM ISOLAMENTO, INSTALADO EM RAMAL DE DISTRIBUIÇÃO  FORNECIMENTO E INSTALAÇÃO. AF_12/2015</v>
          </cell>
          <cell r="D3611">
            <v>97341</v>
          </cell>
          <cell r="E3611">
            <v>60.36</v>
          </cell>
        </row>
        <row r="3612">
          <cell r="A3612">
            <v>97342</v>
          </cell>
          <cell r="B3612" t="str">
            <v>TUBO EM COBRE RÍGIDO, DN 22 MM, CLASSE A, SEM ISOLAMENTO, INSTALADO EM RAMAL DE DISTRIBUIÇÃO FORNECIMENTO E INSTALAÇÃO. AF_12/2015</v>
          </cell>
          <cell r="D3612">
            <v>97342</v>
          </cell>
          <cell r="E3612">
            <v>95.56</v>
          </cell>
        </row>
        <row r="3613">
          <cell r="A3613">
            <v>97343</v>
          </cell>
          <cell r="B3613" t="str">
            <v>TUBO EM COBRE RÍGIDO, DN 28 MM, CLASSE A, SEM ISOLAMENTO, INSTALADO EM RAMAL DE DISTRIBUIÇÃO FORNECIMENTO E INSTALAÇÃO. AF_12/2015</v>
          </cell>
          <cell r="D3613">
            <v>97343</v>
          </cell>
          <cell r="E3613">
            <v>120.74</v>
          </cell>
        </row>
        <row r="3614">
          <cell r="A3614">
            <v>97344</v>
          </cell>
          <cell r="B3614" t="str">
            <v>TUBO EM COBRE RÍGIDO, DN 15 MM, CLASSE A, SEM ISOLAMENTO, INSTALADO EM RAMAL E SUB-RAMAL  FORNECIMENTO E INSTALAÇÃO. AF_12/2015</v>
          </cell>
          <cell r="D3614">
            <v>97344</v>
          </cell>
          <cell r="E3614">
            <v>68.099999999999994</v>
          </cell>
        </row>
        <row r="3615">
          <cell r="A3615">
            <v>97345</v>
          </cell>
          <cell r="B3615" t="str">
            <v>TUBO EM COBRE RÍGIDO, DN 22 MM, CLASSE A, SEM ISOLAMENTO, INSTALADO EM RAMAL E SUB-RAMAL  FORNECIMENTO E INSTALAÇÃO. AF_12/2015</v>
          </cell>
          <cell r="D3615">
            <v>97345</v>
          </cell>
          <cell r="E3615">
            <v>108.85</v>
          </cell>
        </row>
        <row r="3616">
          <cell r="A3616">
            <v>97346</v>
          </cell>
          <cell r="B3616" t="str">
            <v>TUBO EM COBRE RÍGIDO, DN 28 MM, CLASSE A, SEM ISOLAMENTO, INSTALADO EM RAMAL E SUB-RAMAL  FORNECIMENTO E INSTALAÇÃO. AF_12/2015</v>
          </cell>
          <cell r="D3616">
            <v>97346</v>
          </cell>
          <cell r="E3616">
            <v>138.87</v>
          </cell>
        </row>
        <row r="3617">
          <cell r="A3617">
            <v>97347</v>
          </cell>
          <cell r="B3617" t="str">
            <v>TUBO EM COBRE RÍGIDO, DN 22 MM, CLASSE I, SEM ISOLAMENTO, INSTALADO EM PRUMADA  FORNECIMENTO E INSTALAÇÃO. AF_12/2015</v>
          </cell>
          <cell r="D3617">
            <v>97347</v>
          </cell>
          <cell r="E3617">
            <v>111.02</v>
          </cell>
        </row>
        <row r="3618">
          <cell r="A3618">
            <v>97348</v>
          </cell>
          <cell r="B3618" t="str">
            <v>TUBO EM COBRE RÍGIDO, DN 28 MM, CLASSE I, SEM ISOLAMENTO, INSTALADO EM PRUMADA  FORNECIMENTO E INSTALAÇÃO. AF_12/2015</v>
          </cell>
          <cell r="D3618">
            <v>97348</v>
          </cell>
          <cell r="E3618">
            <v>153.49</v>
          </cell>
        </row>
        <row r="3619">
          <cell r="A3619">
            <v>97349</v>
          </cell>
          <cell r="B3619" t="str">
            <v>TUBO EM COBRE RÍGIDO, DN 35 MM, CLASSE I, SEM ISOLAMENTO, INSTALADO EM PRUMADA  FORNECIMENTO E INSTALAÇÃO. AF_12/2015</v>
          </cell>
          <cell r="D3619">
            <v>97349</v>
          </cell>
          <cell r="E3619">
            <v>221.46</v>
          </cell>
        </row>
        <row r="3620">
          <cell r="A3620">
            <v>97350</v>
          </cell>
          <cell r="B3620" t="str">
            <v>TUBO EM COBRE RÍGIDO, DN 42 MM, CLASSE I, SEM ISOLAMENTO, INSTALADO EM PRUMADA  FORNECIMENTO E INSTALAÇÃO. AF_12/2015</v>
          </cell>
          <cell r="D3620">
            <v>97350</v>
          </cell>
          <cell r="E3620">
            <v>268.98</v>
          </cell>
        </row>
        <row r="3621">
          <cell r="A3621">
            <v>97351</v>
          </cell>
          <cell r="B3621" t="str">
            <v>TUBO EM COBRE RÍGIDO, DN 54 MM, CLASSE I, SEM ISOLAMENTO, INSTALADO EM PRUMADA  FORNECIMENTO E INSTALAÇÃO. AF_12/2015</v>
          </cell>
          <cell r="D3621">
            <v>97351</v>
          </cell>
          <cell r="E3621">
            <v>372.05</v>
          </cell>
        </row>
        <row r="3622">
          <cell r="A3622">
            <v>97352</v>
          </cell>
          <cell r="B3622" t="str">
            <v>TUBO EM COBRE RÍGIDO, DN 66 MM, CLASSE I, SEM ISOLAMENTO, INSTALADO EM PRUMADA  FORNECIMENTO E INSTALAÇÃO. AF_12/2015</v>
          </cell>
          <cell r="D3622">
            <v>97352</v>
          </cell>
          <cell r="E3622">
            <v>482.34</v>
          </cell>
        </row>
        <row r="3623">
          <cell r="A3623">
            <v>97353</v>
          </cell>
          <cell r="B3623" t="str">
            <v>TUBO EM COBRE RÍGIDO, DN 15 MM, CLASSE I, SEM ISOLAMENTO, INSTALADO EM RAMAL DE DISTRIBUIÇÃO  FORNECIMENTO E INSTALAÇÃO. AF_12/2015</v>
          </cell>
          <cell r="D3623">
            <v>97353</v>
          </cell>
          <cell r="E3623">
            <v>71.599999999999994</v>
          </cell>
        </row>
        <row r="3624">
          <cell r="A3624">
            <v>97354</v>
          </cell>
          <cell r="B3624" t="str">
            <v>TUBO EM COBRE RÍGIDO, DN 22 MM, CLASSE I, SEM ISOLAMENTO, INSTALADO EM RAMAL DE DISTRIBUIÇÃO FORNECIMENTO E INSTALAÇÃO. AF_12/2015</v>
          </cell>
          <cell r="D3624">
            <v>97354</v>
          </cell>
          <cell r="E3624">
            <v>114.54</v>
          </cell>
        </row>
        <row r="3625">
          <cell r="A3625">
            <v>97355</v>
          </cell>
          <cell r="B3625" t="str">
            <v>TUBO EM COBRE RÍGIDO, DN 28 MM, CLASSE I, SEM ISOLAMENTO, INSTALADO EM RAMAL DE DISTRIBUIÇÃO FORNECIMENTO E INSTALAÇÃO. AF_12/2015</v>
          </cell>
          <cell r="D3625">
            <v>97355</v>
          </cell>
          <cell r="E3625">
            <v>157.27000000000001</v>
          </cell>
        </row>
        <row r="3626">
          <cell r="A3626">
            <v>97356</v>
          </cell>
          <cell r="B3626" t="str">
            <v>TUBO EM COBRE RÍGIDO, DN 15 MM, CLASSE I, SEM ISOLAMENTO, INSTALADO EM RAMAL E SUB-RAMAL  FORNECIMENTO E INSTALAÇÃO. AF_12/2015</v>
          </cell>
          <cell r="D3626">
            <v>97356</v>
          </cell>
          <cell r="E3626">
            <v>79.34</v>
          </cell>
        </row>
        <row r="3627">
          <cell r="A3627">
            <v>97357</v>
          </cell>
          <cell r="B3627" t="str">
            <v>TUBO EM COBRE RÍGIDO, DN 22 MM, CLASSE I, SEM ISOLAMENTO, INSTALADO EM RAMAL E SUB-RAMAL  FORNECIMENTO E INSTALAÇÃO. AF_12/2015</v>
          </cell>
          <cell r="D3627">
            <v>97357</v>
          </cell>
          <cell r="E3627">
            <v>127.83</v>
          </cell>
        </row>
        <row r="3628">
          <cell r="A3628">
            <v>97358</v>
          </cell>
          <cell r="B3628" t="str">
            <v>TUBO EM COBRE RÍGIDO, DN 28 MM, CLASSE I, SEM ISOLAMENTO, INSTALADO EM RAMAL E SUB-RAMAL  FORNECIMENTO E INSTALAÇÃO. AF_12/2015</v>
          </cell>
          <cell r="D3628">
            <v>97358</v>
          </cell>
          <cell r="E3628">
            <v>175.4</v>
          </cell>
        </row>
        <row r="3629">
          <cell r="A3629">
            <v>97498</v>
          </cell>
          <cell r="B3629" t="str">
            <v>TUBO DE AÇO GALVANIZADO COM COSTURA, CLASSE MÉDIA, DN 25 (1"), CONEXÃO ROSQUEADA, INSTALADO EM REDE DE ALIMENTAÇÃO PARA HIDRANTE - FORNECIMENTO E INSTALAÇÃO. AF_10/2020</v>
          </cell>
          <cell r="D3629">
            <v>97498</v>
          </cell>
          <cell r="E3629">
            <v>48.82</v>
          </cell>
        </row>
        <row r="3630">
          <cell r="A3630">
            <v>97535</v>
          </cell>
          <cell r="B3630" t="str">
            <v>TUBO DE AÇO GALVANIZADO COM COSTURA, CLASSE MÉDIA, CONEXÃO ROSQUEADA, DN 25 (1"), INSTALADO EM REDE DE ALIMENTAÇÃO PARA SPRINKLER - FORNECIMENTO E INSTALAÇÃO. AF_10/2020</v>
          </cell>
          <cell r="D3630">
            <v>97535</v>
          </cell>
          <cell r="E3630">
            <v>52.33</v>
          </cell>
        </row>
        <row r="3631">
          <cell r="A3631">
            <v>97536</v>
          </cell>
          <cell r="B3631" t="str">
            <v>TUBO DE AÇO GALVANIZADO COM COSTURA, CLASSE MÉDIA, CONEXÃO ROSQUEADA, DN 25 (1"), INSTALADO EM RAMAIS  E SUB-RAMAIS DE GÁS - FORNECIMENTO E INSTALAÇÃO. AF_10/2020</v>
          </cell>
          <cell r="D3631">
            <v>97536</v>
          </cell>
          <cell r="E3631">
            <v>60.44</v>
          </cell>
        </row>
        <row r="3632">
          <cell r="A3632">
            <v>100788</v>
          </cell>
          <cell r="B3632" t="str">
            <v>KIT CAVALETE PARA GÁS - SEM MEDIDOR OU REGULADOR - ENTRADA INDIVIDUAL PRINCIPAL, EM AÇO GALVANIZADO DN 15 E 25 MM (1/2" E 1") - FORNECIMENTO E INSTALAÇÃO. AF_01/2020</v>
          </cell>
          <cell r="D3632">
            <v>100788</v>
          </cell>
          <cell r="E3632">
            <v>562.09</v>
          </cell>
        </row>
        <row r="3633">
          <cell r="A3633">
            <v>100791</v>
          </cell>
          <cell r="B3633" t="str">
            <v>TUBO, PEX, MULTICAMADA, DN 16, INSTALADO EM IMPLANTAÇÃO DE INSTALAÇÕES DE GÁS - FORNECIMENTO E INSTALAÇÃO. AF_01/2020</v>
          </cell>
          <cell r="D3633">
            <v>100791</v>
          </cell>
          <cell r="E3633">
            <v>17.63</v>
          </cell>
        </row>
        <row r="3634">
          <cell r="A3634">
            <v>100792</v>
          </cell>
          <cell r="B3634" t="str">
            <v>TUBO, PEX, MULTICAMADA, DN 20, INSTALADO EM IMPLANTAÇÃO DE INSTALAÇÕES DE GÁS - FORNECIMENTO E INSTALAÇÃO. AF_01/2020</v>
          </cell>
          <cell r="D3634">
            <v>100792</v>
          </cell>
          <cell r="E3634">
            <v>26.32</v>
          </cell>
        </row>
        <row r="3635">
          <cell r="A3635">
            <v>100793</v>
          </cell>
          <cell r="B3635" t="str">
            <v>TUBO, PEX, MULTICAMADA, DN 26, INSTALADO EM IMPLANTAÇÃO DE INSTALAÇÕES DE GÁS - FORNECIMENTO E INSTALAÇÃO. AF_01/2020</v>
          </cell>
          <cell r="D3635">
            <v>100793</v>
          </cell>
          <cell r="E3635">
            <v>35.200000000000003</v>
          </cell>
        </row>
        <row r="3636">
          <cell r="A3636">
            <v>100794</v>
          </cell>
          <cell r="B3636" t="str">
            <v>TUBO, PEX, MULTICAMADA, DN 32, INSTALADO EM IMPLANTAÇÃO DE INSTALAÇÕES DE GÁS - FORNECIMENTO E INSTALAÇÃO. AF_01/2020</v>
          </cell>
          <cell r="D3636">
            <v>100794</v>
          </cell>
          <cell r="E3636">
            <v>47.76</v>
          </cell>
        </row>
        <row r="3637">
          <cell r="A3637">
            <v>100799</v>
          </cell>
          <cell r="B3637" t="str">
            <v>TUBO, PEX, MULTICAMADA, COM TUBO LUVA, DN 16, INSTALADO EM IMPLANTAÇÃO DE INSTALAÇÕES DE GÁS - FORNECIMENTO E INSTALAÇÃO. AF_01/2020</v>
          </cell>
          <cell r="D3637">
            <v>100799</v>
          </cell>
          <cell r="E3637">
            <v>17.989999999999998</v>
          </cell>
        </row>
        <row r="3638">
          <cell r="A3638">
            <v>100800</v>
          </cell>
          <cell r="B3638" t="str">
            <v>TUBO, PEX, MULTICAMADA, COM TUBO LUVA, DN 20, INSTALADO EM IMPLANTAÇÃO DE INSTALAÇÕES DE GÁS - FORNECIMENTO E INSTALAÇÃO. AF_01/2020</v>
          </cell>
          <cell r="D3638">
            <v>100800</v>
          </cell>
          <cell r="E3638">
            <v>26.68</v>
          </cell>
        </row>
        <row r="3639">
          <cell r="A3639">
            <v>100801</v>
          </cell>
          <cell r="B3639" t="str">
            <v>TUBO, PEX, MULTICAMADA, COM TUBO LUVA, DN 26, INSTALADO EM IMPLANTAÇÃO DE INSTALAÇÕES DE GÁS - FORNECIMENTO E INSTALAÇÃO. AF_01/2020</v>
          </cell>
          <cell r="D3639">
            <v>100801</v>
          </cell>
          <cell r="E3639">
            <v>35.549999999999997</v>
          </cell>
        </row>
        <row r="3640">
          <cell r="A3640">
            <v>100802</v>
          </cell>
          <cell r="B3640" t="str">
            <v>TUBO, PEX, MULTICAMADA, COM TUBO LUVA, DN 32, INSTALADO EM IMPLANTAÇÃO DE INSTALAÇÕES DE GÁS - FORNECIMENTO E INSTALAÇÃO. AF_01/2020</v>
          </cell>
          <cell r="D3640">
            <v>100802</v>
          </cell>
          <cell r="E3640">
            <v>48.13</v>
          </cell>
        </row>
        <row r="3641">
          <cell r="A3641">
            <v>100803</v>
          </cell>
          <cell r="B3641" t="str">
            <v>TUBO, PEX, MULTICAMADA, DN 16, INSTALADO EM RAMAL INTERNO DE INSTALAÇÕES DE GÁS - FORNECIMENTO E INSTALAÇÃO. AF_01/2020</v>
          </cell>
          <cell r="D3641">
            <v>100803</v>
          </cell>
          <cell r="E3641">
            <v>16.89</v>
          </cell>
        </row>
        <row r="3642">
          <cell r="A3642">
            <v>100804</v>
          </cell>
          <cell r="B3642" t="str">
            <v>TUBO, PEX, MULTICAMADA, DN 20, INSTALADO EM RAMAL INTERNO DE INSTALAÇÕES DE GÁS - FORNECIMENTO E INSTALAÇÃO. AF_01/2020</v>
          </cell>
          <cell r="D3642">
            <v>100804</v>
          </cell>
          <cell r="E3642">
            <v>25.45</v>
          </cell>
        </row>
        <row r="3643">
          <cell r="A3643">
            <v>100805</v>
          </cell>
          <cell r="B3643" t="str">
            <v>TUBO, PEX, MULTICAMADA, DN 26, INSTALADO EM RAMAL INTERNO DE INSTALAÇÕES DE GÁS - FORNECIMENTO E INSTALAÇÃO. AF_01/2020</v>
          </cell>
          <cell r="D3643">
            <v>100805</v>
          </cell>
          <cell r="E3643">
            <v>34.15</v>
          </cell>
        </row>
        <row r="3644">
          <cell r="A3644">
            <v>100806</v>
          </cell>
          <cell r="B3644" t="str">
            <v>TUBO, PEX, MULTICAMADA, DN 32, INSTALADO EM RAMAL INTERNO DE INSTALAÇÕES DE GÁS - FORNECIMENTO E INSTALAÇÃO. AF_01/2020</v>
          </cell>
          <cell r="D3644">
            <v>100806</v>
          </cell>
          <cell r="E3644">
            <v>46.48</v>
          </cell>
        </row>
        <row r="3645">
          <cell r="A3645">
            <v>100807</v>
          </cell>
          <cell r="B3645" t="str">
            <v>TUBO, PEX, MULTICAMADA, COM TUBO LUVA, DN 16, INSTALADO EM RAMAL INTERNO DE INSTALAÇÕES DE GÁS - FORNECIMENTO E INSTALAÇÃO. AF_01/2020</v>
          </cell>
          <cell r="D3645">
            <v>100807</v>
          </cell>
          <cell r="E3645">
            <v>22.17</v>
          </cell>
        </row>
        <row r="3646">
          <cell r="A3646">
            <v>100808</v>
          </cell>
          <cell r="B3646" t="str">
            <v>TUBO, PEX, MULTICAMADA, COM TUBO LUVA, DN 20, INSTALADO EM RAMAL INTERNO DE INSTALAÇÕES DE GÁS - FORNECIMENTO E INSTALAÇÃO. AF_01/2020</v>
          </cell>
          <cell r="D3646">
            <v>100808</v>
          </cell>
          <cell r="E3646">
            <v>31.65</v>
          </cell>
        </row>
        <row r="3647">
          <cell r="A3647">
            <v>100809</v>
          </cell>
          <cell r="B3647" t="str">
            <v>TUBO, PEX, MULTICAMADA, COM TUBO LUVA, DN 26, INSTALADO EM RAMAL INTERNO DE INSTALAÇÕES DE GÁS - FORNECIMENTO E INSTALAÇÃO. AF_01/2020</v>
          </cell>
          <cell r="D3647">
            <v>100809</v>
          </cell>
          <cell r="E3647">
            <v>41.49</v>
          </cell>
        </row>
        <row r="3648">
          <cell r="A3648">
            <v>100810</v>
          </cell>
          <cell r="B3648" t="str">
            <v>TUBO, PEX, MULTICAMADA, COM TUBO LUVA, DN 32, INSTALADO EM RAMAL INTERNO DE INSTALAÇÕES DE GÁS - FORNECIMENTO E INSTALAÇÃO. AF_01/2020</v>
          </cell>
          <cell r="D3648">
            <v>100810</v>
          </cell>
          <cell r="E3648">
            <v>55.43</v>
          </cell>
        </row>
        <row r="3649">
          <cell r="A3649">
            <v>101918</v>
          </cell>
          <cell r="B3649" t="str">
            <v>TUBO DE AÇO GALVANIZADO COM COSTURA, CLASSE MÉDIA, DN 100 (4"), CONEXÃO ROSQUEADA, INSTALADO EM PRUMADAS - FORNECIMENTO E INSTALAÇÃO. AF_10/2020</v>
          </cell>
          <cell r="D3649">
            <v>101918</v>
          </cell>
          <cell r="E3649">
            <v>231.03</v>
          </cell>
        </row>
        <row r="3650">
          <cell r="A3650">
            <v>101919</v>
          </cell>
          <cell r="B3650" t="str">
            <v>UNIÃO, EM FERRO GALVANIZADO, 4", CONEXÃO ROSQUEADA, INSTALADO EM PRUMADAS - FORNECIMENTO E INSTALAÇÃO. AF_10/2020</v>
          </cell>
          <cell r="D3650">
            <v>101919</v>
          </cell>
          <cell r="E3650">
            <v>320.61</v>
          </cell>
        </row>
        <row r="3651">
          <cell r="A3651">
            <v>101920</v>
          </cell>
          <cell r="B3651" t="str">
            <v>LUVA, EM FERRO GALVANIZADO, 4", CONEXÃO ROSQUEADA, INSTALADO EM PRUMADAS - FORNECIMENTO E INSTALAÇÃO. AF_10/2020</v>
          </cell>
          <cell r="D3651">
            <v>101920</v>
          </cell>
          <cell r="E3651">
            <v>151.81</v>
          </cell>
        </row>
        <row r="3652">
          <cell r="A3652">
            <v>101921</v>
          </cell>
          <cell r="B3652" t="str">
            <v>LUVA DE REDUÇÃO, EM FERRO GALVANIZADO, 4" X 2 1/2", CONEXÃO ROSQUEADA, INSTALADO EM PRUMADAS - FORNECIMENTO E INSTALAÇÃO. AF_10/2020</v>
          </cell>
          <cell r="D3652">
            <v>101921</v>
          </cell>
          <cell r="E3652">
            <v>173.54</v>
          </cell>
        </row>
        <row r="3653">
          <cell r="A3653">
            <v>101922</v>
          </cell>
          <cell r="B3653" t="str">
            <v>LUVA DE REDUÇÃO, EM FERRO GALVANIZADO, 4" X 2", CONEXÃO ROSQUEADA, INSTALADO EM PRUMADAS - FORNECIMENTO E INSTALAÇÃO. AF_10/2020</v>
          </cell>
          <cell r="D3653">
            <v>101922</v>
          </cell>
          <cell r="E3653">
            <v>173.54</v>
          </cell>
        </row>
        <row r="3654">
          <cell r="A3654">
            <v>101923</v>
          </cell>
          <cell r="B3654" t="str">
            <v>LUVA DE REDUÇÃO, EM FERRO GALVANIZADO, 4" X 3", CONEXÃO ROSQUEADA, INSTALADO EM PRUMADAS - FORNECIMENTO E INSTALAÇÃO. AF_10/2020</v>
          </cell>
          <cell r="D3654">
            <v>101923</v>
          </cell>
          <cell r="E3654">
            <v>173.54</v>
          </cell>
        </row>
        <row r="3655">
          <cell r="A3655">
            <v>101924</v>
          </cell>
          <cell r="B3655" t="str">
            <v>NIPLE, EM FERRO GALVANIZADO, 4", CONEXÃO ROSQUEADA, INSTALADO EM PRUMADAS - FORNECIMENTO E INSTALAÇÃO. AF_10/2020</v>
          </cell>
          <cell r="D3655">
            <v>101924</v>
          </cell>
          <cell r="E3655">
            <v>142.71</v>
          </cell>
        </row>
        <row r="3656">
          <cell r="A3656">
            <v>101925</v>
          </cell>
          <cell r="B3656" t="str">
            <v>JOELHO 90°, EM FERRO GALVANIZADO, 4", CONEXÃO ROSQUEADA, INSTALADO EM PRUMADAS - FORNECIMENTO E INSTALAÇÃO. AF_10/2020</v>
          </cell>
          <cell r="D3656">
            <v>101925</v>
          </cell>
          <cell r="E3656">
            <v>238.91</v>
          </cell>
        </row>
        <row r="3657">
          <cell r="A3657">
            <v>101926</v>
          </cell>
          <cell r="B3657" t="str">
            <v>TÊ, EM FERRO GALVANIZADO, 4", CONEXÃO ROSQUEADA, INSTALADO EM PRUMADAS - FORNECIMENTO E INSTALAÇÃO. AF_10/2020</v>
          </cell>
          <cell r="D3657">
            <v>101926</v>
          </cell>
          <cell r="E3657">
            <v>307.93</v>
          </cell>
        </row>
        <row r="3658">
          <cell r="A3658">
            <v>101927</v>
          </cell>
          <cell r="B3658" t="str">
            <v>TUBO DE AÇO GALVANIZADO COM COSTURA, CLASSE MÉDIA, DN 100 (4"), CONEXÃO ROSQUEADA, INSTALADO EM REDE DE ALIMENTAÇÃO PARA HIDRANTE - FORNECIMENTO E INSTALAÇÃO. AF_10/2020</v>
          </cell>
          <cell r="D3658">
            <v>101927</v>
          </cell>
          <cell r="E3658">
            <v>220.03</v>
          </cell>
        </row>
        <row r="3659">
          <cell r="A3659">
            <v>101928</v>
          </cell>
          <cell r="B3659" t="str">
            <v>UNIÃO, EM FERRO GALVANIZADO, 4", CONEXÃO ROSQUEADA, INSTALADO EM REDE DE ALIMENTAÇÃO PARA HIDRANTE - FORNECIMENTO E INSTALAÇÃO. AF_10/2020</v>
          </cell>
          <cell r="D3659">
            <v>101928</v>
          </cell>
          <cell r="E3659">
            <v>324.82</v>
          </cell>
        </row>
        <row r="3660">
          <cell r="A3660">
            <v>101929</v>
          </cell>
          <cell r="B3660" t="str">
            <v>LUVA, EM FERRO GALVANIZADO, 4", CONEXÃO ROSQUEADA, INSTALADO EM REDE DE ALIMENTAÇÃO PARA HIDRANTE - FORNECIMENTO E INSTALAÇÃO. AF_10/2020</v>
          </cell>
          <cell r="D3660">
            <v>101929</v>
          </cell>
          <cell r="E3660">
            <v>156.02000000000001</v>
          </cell>
        </row>
        <row r="3661">
          <cell r="A3661">
            <v>101930</v>
          </cell>
          <cell r="B3661" t="str">
            <v>LUVA DE REDUÇÃO, EM FERRO GALVANIZADO, 4" X 2 1/2", CONEXÃO ROSQUEADA, INSTALADO EM REDE DE ALIMENTAÇÃO PARA HIDRANTE - FORNECIMENTO E INSTALAÇÃO. AF_10/2020</v>
          </cell>
          <cell r="D3661">
            <v>101930</v>
          </cell>
          <cell r="E3661">
            <v>177.75</v>
          </cell>
        </row>
        <row r="3662">
          <cell r="A3662">
            <v>101931</v>
          </cell>
          <cell r="B3662" t="str">
            <v>LUVA DE REDUÇÃO, EM FERRO GALVANIZADO, 4" X 2", CONEXÃO ROSQUEADA, INSTALADO EM REDE DE ALIMENTAÇÃO PARA HIDRANTE - FORNECIMENTO E INSTALAÇÃO. AF_10/2020</v>
          </cell>
          <cell r="D3662">
            <v>101931</v>
          </cell>
          <cell r="E3662">
            <v>177.75</v>
          </cell>
        </row>
        <row r="3663">
          <cell r="A3663">
            <v>101932</v>
          </cell>
          <cell r="B3663" t="str">
            <v>LUVA DE REDUÇÃO, EM FERRO GALVANIZADO, 4" X 3", CONEXÃO ROSQUEADA, INSTALADO EM REDE DE ALIMENTAÇÃO PARA HIDRANTE - FORNECIMENTO E INSTALAÇÃO. AF_10/2020</v>
          </cell>
          <cell r="D3663">
            <v>101932</v>
          </cell>
          <cell r="E3663">
            <v>177.75</v>
          </cell>
        </row>
        <row r="3664">
          <cell r="A3664">
            <v>101933</v>
          </cell>
          <cell r="B3664" t="str">
            <v>NIPLE, EM FERRO GALVANIZADO, 4", CONEXÃO ROSQUEADA, INSTALADO EM REDE DE ALIMENTAÇÃO PARA HIDRANTE - FORNECIMENTO E INSTALAÇÃO. AF_10/2020</v>
          </cell>
          <cell r="D3664">
            <v>101933</v>
          </cell>
          <cell r="E3664">
            <v>146.91999999999999</v>
          </cell>
        </row>
        <row r="3665">
          <cell r="A3665">
            <v>101934</v>
          </cell>
          <cell r="B3665" t="str">
            <v>JOELHO 90°, EM FERRO GALVANIZADO, 4", CONEXÃO ROSQUEADA, INSTALADO EM REDE DE ALIMENTAÇÃO PARA HIDRANTE - FORNECIMENTO E INSTALAÇÃO. AF_10/2020</v>
          </cell>
          <cell r="D3665">
            <v>101934</v>
          </cell>
          <cell r="E3665">
            <v>245.23</v>
          </cell>
        </row>
        <row r="3666">
          <cell r="A3666">
            <v>101935</v>
          </cell>
          <cell r="B3666" t="str">
            <v>TÊ, EM FERRO GALVANIZADO, 4", CONEXÃO ROSQUEADA, INSTALADO EM REDE DE ALIMENTAÇÃO PARA HIDRANTE - FORNECIMENTO E INSTALAÇÃO. AF_10/2020</v>
          </cell>
          <cell r="D3666">
            <v>101935</v>
          </cell>
          <cell r="E3666">
            <v>316.35000000000002</v>
          </cell>
        </row>
        <row r="3667">
          <cell r="A3667">
            <v>89358</v>
          </cell>
          <cell r="B3667" t="str">
            <v>JOELHO 90 GRAUS, PVC, SOLDÁVEL, DN 20MM, INSTALADO EM RAMAL OU SUB-RAMAL DE ÁGUA - FORNECIMENTO E INSTALAÇÃO. AF_12/2014</v>
          </cell>
          <cell r="D3667">
            <v>89358</v>
          </cell>
          <cell r="E3667">
            <v>6.32</v>
          </cell>
        </row>
        <row r="3668">
          <cell r="A3668">
            <v>89359</v>
          </cell>
          <cell r="B3668" t="str">
            <v>JOELHO 45 GRAUS, PVC, SOLDÁVEL, DN 20MM, INSTALADO EM RAMAL OU SUB-RAMAL DE ÁGUA - FORNECIMENTO E INSTALAÇÃO. AF_12/2014</v>
          </cell>
          <cell r="D3668">
            <v>89359</v>
          </cell>
          <cell r="E3668">
            <v>6.7</v>
          </cell>
        </row>
        <row r="3669">
          <cell r="A3669">
            <v>89360</v>
          </cell>
          <cell r="B3669" t="str">
            <v>CURVA 90 GRAUS, PVC, SOLDÁVEL, DN 20MM, INSTALADO EM RAMAL OU SUB-RAMAL DE ÁGUA - FORNECIMENTO E INSTALAÇÃO. AF_12/2014</v>
          </cell>
          <cell r="D3669">
            <v>89360</v>
          </cell>
          <cell r="E3669">
            <v>8.31</v>
          </cell>
        </row>
        <row r="3670">
          <cell r="A3670">
            <v>89361</v>
          </cell>
          <cell r="B3670" t="str">
            <v>CURVA 45 GRAUS, PVC, SOLDÁVEL, DN 20MM, INSTALADO EM RAMAL OU SUB-RAMAL DE ÁGUA - FORNECIMENTO E INSTALAÇÃO. AF_12/2014</v>
          </cell>
          <cell r="D3670">
            <v>89361</v>
          </cell>
          <cell r="E3670">
            <v>7.68</v>
          </cell>
        </row>
        <row r="3671">
          <cell r="A3671">
            <v>89362</v>
          </cell>
          <cell r="B3671" t="str">
            <v>JOELHO 90 GRAUS, PVC, SOLDÁVEL, DN 25MM, INSTALADO EM RAMAL OU SUB-RAMAL DE ÁGUA - FORNECIMENTO E INSTALAÇÃO. AF_12/2014</v>
          </cell>
          <cell r="D3671">
            <v>89362</v>
          </cell>
          <cell r="E3671">
            <v>7.56</v>
          </cell>
        </row>
        <row r="3672">
          <cell r="A3672">
            <v>89363</v>
          </cell>
          <cell r="B3672" t="str">
            <v>JOELHO 45 GRAUS, PVC, SOLDÁVEL, DN 25MM, INSTALADO EM RAMAL OU SUB-RAMAL DE ÁGUA - FORNECIMENTO E INSTALAÇÃO. AF_12/2014</v>
          </cell>
          <cell r="D3672">
            <v>89363</v>
          </cell>
          <cell r="E3672">
            <v>8.3800000000000008</v>
          </cell>
        </row>
        <row r="3673">
          <cell r="A3673">
            <v>89364</v>
          </cell>
          <cell r="B3673" t="str">
            <v>CURVA 90 GRAUS, PVC, SOLDÁVEL, DN 25MM, INSTALADO EM RAMAL OU SUB-RAMAL DE ÁGUA - FORNECIMENTO E INSTALAÇÃO. AF_12/2014</v>
          </cell>
          <cell r="D3673">
            <v>89364</v>
          </cell>
          <cell r="E3673">
            <v>10.08</v>
          </cell>
        </row>
        <row r="3674">
          <cell r="A3674">
            <v>89365</v>
          </cell>
          <cell r="B3674" t="str">
            <v>CURVA 45 GRAUS, PVC, SOLDÁVEL, DN 25MM, INSTALADO EM RAMAL OU SUB-RAMAL DE ÁGUA - FORNECIMENTO E INSTALAÇÃO. AF_12/2014</v>
          </cell>
          <cell r="D3674">
            <v>89365</v>
          </cell>
          <cell r="E3674">
            <v>9.32</v>
          </cell>
        </row>
        <row r="3675">
          <cell r="A3675">
            <v>89366</v>
          </cell>
          <cell r="B3675" t="str">
            <v>JOELHO 90 GRAUS COM BUCHA DE LATÃO, PVC, SOLDÁVEL, DN 25MM, X 3/4 INSTALADO EM RAMAL OU SUB-RAMAL DE ÁGUA - FORNECIMENTO E INSTALAÇÃO. AF_12/2014</v>
          </cell>
          <cell r="D3675">
            <v>89366</v>
          </cell>
          <cell r="E3675">
            <v>14.58</v>
          </cell>
        </row>
        <row r="3676">
          <cell r="A3676">
            <v>89367</v>
          </cell>
          <cell r="B3676" t="str">
            <v>JOELHO 90 GRAUS, PVC, SOLDÁVEL, DN 32MM, INSTALADO EM RAMAL OU SUB-RAMAL DE ÁGUA - FORNECIMENTO E INSTALAÇÃO. AF_12/2014</v>
          </cell>
          <cell r="D3676">
            <v>89367</v>
          </cell>
          <cell r="E3676">
            <v>10.61</v>
          </cell>
        </row>
        <row r="3677">
          <cell r="A3677">
            <v>89368</v>
          </cell>
          <cell r="B3677" t="str">
            <v>JOELHO 45 GRAUS, PVC, SOLDÁVEL, DN 32MM, INSTALADO EM RAMAL OU SUB-RAMAL DE ÁGUA - FORNECIMENTO E INSTALAÇÃO. AF_12/2014</v>
          </cell>
          <cell r="D3677">
            <v>89368</v>
          </cell>
          <cell r="E3677">
            <v>12.92</v>
          </cell>
        </row>
        <row r="3678">
          <cell r="A3678">
            <v>89369</v>
          </cell>
          <cell r="B3678" t="str">
            <v>CURVA 90 GRAUS, PVC, SOLDÁVEL, DN 32MM, INSTALADO EM RAMAL OU SUB-RAMAL DE ÁGUA - FORNECIMENTO E INSTALAÇÃO. AF_12/2014</v>
          </cell>
          <cell r="D3678">
            <v>89369</v>
          </cell>
          <cell r="E3678">
            <v>15.79</v>
          </cell>
        </row>
        <row r="3679">
          <cell r="A3679">
            <v>89370</v>
          </cell>
          <cell r="B3679" t="str">
            <v>CURVA 45 GRAUS, PVC, SOLDÁVEL, DN 32MM, INSTALADO EM RAMAL OU SUB-RAMAL DE ÁGUA - FORNECIMENTO E INSTALAÇÃO. AF_12/2014</v>
          </cell>
          <cell r="D3679">
            <v>89370</v>
          </cell>
          <cell r="E3679">
            <v>12.44</v>
          </cell>
        </row>
        <row r="3680">
          <cell r="A3680">
            <v>89371</v>
          </cell>
          <cell r="B3680" t="str">
            <v>LUVA, PVC, SOLDÁVEL, DN 20MM, INSTALADO EM RAMAL OU SUB-RAMAL DE ÁGUA - FORNECIMENTO E INSTALAÇÃO. AF_12/2014</v>
          </cell>
          <cell r="D3680">
            <v>89371</v>
          </cell>
          <cell r="E3680">
            <v>4.87</v>
          </cell>
        </row>
        <row r="3681">
          <cell r="A3681">
            <v>89372</v>
          </cell>
          <cell r="B3681" t="str">
            <v>LUVA DE CORRER, PVC, SOLDÁVEL, DN 20MM, INSTALADO EM RAMAL OU SUB-RAMAL DE ÁGUA - FORNECIMENTO E INSTALAÇÃO. AF_12/2014</v>
          </cell>
          <cell r="D3681">
            <v>89372</v>
          </cell>
          <cell r="E3681">
            <v>12.49</v>
          </cell>
        </row>
        <row r="3682">
          <cell r="A3682">
            <v>89373</v>
          </cell>
          <cell r="B3682" t="str">
            <v>LUVA DE REDUÇÃO, PVC, SOLDÁVEL, DN 25MM X 20MM, INSTALADO EM RAMAL OU SUB-RAMAL DE ÁGUA - FORNECIMENTO E INSTALAÇÃO. AF_12/2014</v>
          </cell>
          <cell r="D3682">
            <v>89373</v>
          </cell>
          <cell r="E3682">
            <v>5.56</v>
          </cell>
        </row>
        <row r="3683">
          <cell r="A3683">
            <v>89374</v>
          </cell>
          <cell r="B3683" t="str">
            <v>LUVA COM BUCHA DE LATÃO, PVC, SOLDÁVEL, DN 20MM X 1/2, INSTALADO EM RAMAL OU SUB-RAMAL DE ÁGUA - FORNECIMENTO E INSTALAÇÃO. AF_12/2014</v>
          </cell>
          <cell r="D3683">
            <v>89374</v>
          </cell>
          <cell r="E3683">
            <v>9.69</v>
          </cell>
        </row>
        <row r="3684">
          <cell r="A3684">
            <v>89375</v>
          </cell>
          <cell r="B3684" t="str">
            <v>UNIÃO, PVC, SOLDÁVEL, DN 20MM, INSTALADO EM RAMAL OU SUB-RAMAL DE ÁGUA - FORNECIMENTO E INSTALAÇÃO. AF_12/2014</v>
          </cell>
          <cell r="D3684">
            <v>89375</v>
          </cell>
          <cell r="E3684">
            <v>12.19</v>
          </cell>
        </row>
        <row r="3685">
          <cell r="A3685">
            <v>89376</v>
          </cell>
          <cell r="B3685" t="str">
            <v>ADAPTADOR CURTO COM BOLSA E ROSCA PARA REGISTRO, PVC, SOLDÁVEL, DN 20MM X 1/2, INSTALADO EM RAMAL OU SUB-RAMAL DE ÁGUA - FORNECIMENTO E INSTALAÇÃO. AF_12/2014</v>
          </cell>
          <cell r="D3685">
            <v>89376</v>
          </cell>
          <cell r="E3685">
            <v>4.95</v>
          </cell>
        </row>
        <row r="3686">
          <cell r="A3686">
            <v>89377</v>
          </cell>
          <cell r="B3686" t="str">
            <v>CURVA DE TRANSPOSIÇÃO, PVC, SOLDÁVEL, DN 20MM, INSTALADO EM RAMAL OU SUB-RAMAL DE ÁGUA - FORNECIMENTO E INSTALAÇÃO. AF_12/2014</v>
          </cell>
          <cell r="D3686">
            <v>89377</v>
          </cell>
          <cell r="E3686">
            <v>8.6300000000000008</v>
          </cell>
        </row>
        <row r="3687">
          <cell r="A3687">
            <v>89378</v>
          </cell>
          <cell r="B3687" t="str">
            <v>LUVA, PVC, SOLDÁVEL, DN 25MM, INSTALADO EM RAMAL OU SUB-RAMAL DE ÁGUA - FORNECIMENTO E INSTALAÇÃO. AF_12/2014</v>
          </cell>
          <cell r="D3687">
            <v>89378</v>
          </cell>
          <cell r="E3687">
            <v>5.79</v>
          </cell>
        </row>
        <row r="3688">
          <cell r="A3688">
            <v>89379</v>
          </cell>
          <cell r="B3688" t="str">
            <v>LUVA DE CORRER, PVC, SOLDÁVEL, DN 25MM, INSTALADO EM RAMAL OU SUB-RAMAL DE ÁGUA - FORNECIMENTO E INSTALAÇÃO. AF_12/2014</v>
          </cell>
          <cell r="D3688">
            <v>89379</v>
          </cell>
          <cell r="E3688">
            <v>15.95</v>
          </cell>
        </row>
        <row r="3689">
          <cell r="A3689">
            <v>89380</v>
          </cell>
          <cell r="B3689" t="str">
            <v>LUVA DE REDUÇÃO, PVC, SOLDÁVEL, DN 32MM X 25MM, INSTALADO EM RAMAL OU SUB-RAMAL DE ÁGUA - FORNECIMENTO E INSTALAÇÃO. AF_12/2014</v>
          </cell>
          <cell r="D3689">
            <v>89380</v>
          </cell>
          <cell r="E3689">
            <v>8.91</v>
          </cell>
        </row>
        <row r="3690">
          <cell r="A3690">
            <v>89381</v>
          </cell>
          <cell r="B3690" t="str">
            <v>LUVA COM BUCHA DE LATÃO, PVC, SOLDÁVEL, DN 25MM X 3/4, INSTALADO EM RAMAL OU SUB-RAMAL DE ÁGUA - FORNECIMENTO E INSTALAÇÃO. AF_12/2014</v>
          </cell>
          <cell r="D3690">
            <v>89381</v>
          </cell>
          <cell r="E3690">
            <v>12.22</v>
          </cell>
        </row>
        <row r="3691">
          <cell r="A3691">
            <v>89382</v>
          </cell>
          <cell r="B3691" t="str">
            <v>UNIÃO, PVC, SOLDÁVEL, DN 25MM, INSTALADO EM RAMAL OU SUB-RAMAL DE ÁGUA - FORNECIMENTO E INSTALAÇÃO. AF_12/2014</v>
          </cell>
          <cell r="D3691">
            <v>89382</v>
          </cell>
          <cell r="E3691">
            <v>14.54</v>
          </cell>
        </row>
        <row r="3692">
          <cell r="A3692">
            <v>89383</v>
          </cell>
          <cell r="B3692" t="str">
            <v>ADAPTADOR CURTO COM BOLSA E ROSCA PARA REGISTRO, PVC, SOLDÁVEL, DN 25MM X 3/4, INSTALADO EM RAMAL OU SUB-RAMAL DE ÁGUA - FORNECIMENTO E INSTALAÇÃO. AF_12/2014</v>
          </cell>
          <cell r="D3692">
            <v>89383</v>
          </cell>
          <cell r="E3692">
            <v>5.9</v>
          </cell>
        </row>
        <row r="3693">
          <cell r="A3693">
            <v>89384</v>
          </cell>
          <cell r="B3693" t="str">
            <v>CURVA DE TRANSPOSIÇÃO, PVC, SOLDÁVEL, DN 25MM, INSTALADO EM RAMAL OU SUB-RAMAL DE ÁGUA   FORNECIMENTO E INSTALAÇÃO. AF_12/2014</v>
          </cell>
          <cell r="D3693">
            <v>89384</v>
          </cell>
          <cell r="E3693">
            <v>12.38</v>
          </cell>
        </row>
        <row r="3694">
          <cell r="A3694">
            <v>89385</v>
          </cell>
          <cell r="B3694" t="str">
            <v>LUVA SOLDÁVEL E COM ROSCA, PVC, SOLDÁVEL, DN 25MM X 3/4, INSTALADO EM RAMAL OU SUB-RAMAL DE ÁGUA - FORNECIMENTO E INSTALAÇÃO. AF_12/2014</v>
          </cell>
          <cell r="D3694">
            <v>89385</v>
          </cell>
          <cell r="E3694">
            <v>6.7</v>
          </cell>
        </row>
        <row r="3695">
          <cell r="A3695">
            <v>89386</v>
          </cell>
          <cell r="B3695" t="str">
            <v>LUVA, PVC, SOLDÁVEL, DN 32MM, INSTALADO EM RAMAL OU SUB-RAMAL DE ÁGUA - FORNECIMENTO E INSTALAÇÃO. AF_12/2014</v>
          </cell>
          <cell r="D3695">
            <v>89386</v>
          </cell>
          <cell r="E3695">
            <v>8.15</v>
          </cell>
        </row>
        <row r="3696">
          <cell r="A3696">
            <v>89387</v>
          </cell>
          <cell r="B3696" t="str">
            <v>LUVA DE CORRER, PVC, SOLDÁVEL, DN 32MM, INSTALADO EM RAMAL OU SUB-RAMAL DE ÁGUA   FORNECIMENTO E INSTALAÇÃO. AF_12/2014</v>
          </cell>
          <cell r="D3696">
            <v>89387</v>
          </cell>
          <cell r="E3696">
            <v>32.39</v>
          </cell>
        </row>
        <row r="3697">
          <cell r="A3697">
            <v>89388</v>
          </cell>
          <cell r="B3697" t="str">
            <v>LUVA DE REDUÇÃO, PVC, SOLDÁVEL, DN 40MM X 32MM, INSTALADO EM RAMAL OU SUB-RAMAL DE ÁGUA - FORNECIMENTO E INSTALAÇÃO. AF_12/2014</v>
          </cell>
          <cell r="D3697">
            <v>89388</v>
          </cell>
          <cell r="E3697">
            <v>10.89</v>
          </cell>
        </row>
        <row r="3698">
          <cell r="A3698">
            <v>89389</v>
          </cell>
          <cell r="B3698" t="str">
            <v>LUVA SOLDÁVEL E COM ROSCA, PVC, SOLDÁVEL, DN 32MM X 1, INSTALADO EM RAMAL OU SUB-RAMAL DE ÁGUA - FORNECIMENTO E INSTALAÇÃO. AF_12/2014</v>
          </cell>
          <cell r="D3698">
            <v>89389</v>
          </cell>
          <cell r="E3698">
            <v>11.83</v>
          </cell>
        </row>
        <row r="3699">
          <cell r="A3699">
            <v>89390</v>
          </cell>
          <cell r="B3699" t="str">
            <v>UNIÃO, PVC, SOLDÁVEL, DN 32MM, INSTALADO EM RAMAL OU SUB-RAMAL DE ÁGUA - FORNECIMENTO E INSTALAÇÃO. AF_12/2014</v>
          </cell>
          <cell r="D3699">
            <v>89390</v>
          </cell>
          <cell r="E3699">
            <v>21.82</v>
          </cell>
        </row>
        <row r="3700">
          <cell r="A3700">
            <v>89391</v>
          </cell>
          <cell r="B3700" t="str">
            <v>ADAPTADOR CURTO COM BOLSA E ROSCA PARA REGISTRO, PVC, SOLDÁVEL, DN 32MM X 1, INSTALADO EM RAMAL OU SUB-RAMAL DE ÁGUA - FORNECIMENTO E INSTALAÇÃO. AF_12/2014</v>
          </cell>
          <cell r="D3700">
            <v>89391</v>
          </cell>
          <cell r="E3700">
            <v>8.0399999999999991</v>
          </cell>
        </row>
        <row r="3701">
          <cell r="A3701">
            <v>89392</v>
          </cell>
          <cell r="B3701" t="str">
            <v>CURVA DE TRANSPOSIÇÃO, PVC, SOLDÁVEL, DN 32MM, INSTALADO EM RAMAL OU SUB-RAMAL DE ÁGUA   FORNECIMENTO E INSTALAÇÃO. AF_12/2014</v>
          </cell>
          <cell r="D3701">
            <v>89392</v>
          </cell>
          <cell r="E3701">
            <v>25.99</v>
          </cell>
        </row>
        <row r="3702">
          <cell r="A3702">
            <v>89393</v>
          </cell>
          <cell r="B3702" t="str">
            <v>TE, PVC, SOLDÁVEL, DN 20MM, INSTALADO EM RAMAL OU SUB-RAMAL DE ÁGUA - FORNECIMENTO E INSTALAÇÃO. AF_12/2014</v>
          </cell>
          <cell r="D3702">
            <v>89393</v>
          </cell>
          <cell r="E3702">
            <v>8.86</v>
          </cell>
        </row>
        <row r="3703">
          <cell r="A3703">
            <v>89394</v>
          </cell>
          <cell r="B3703" t="str">
            <v>TÊ COM BUCHA DE LATÃO NA BOLSA CENTRAL, PVC, SOLDÁVEL, DN 20MM X 1/2, INSTALADO EM RAMAL OU SUB-RAMAL DE ÁGUA - FORNECIMENTO E INSTALAÇÃO. AF_12/2014</v>
          </cell>
          <cell r="D3703">
            <v>89394</v>
          </cell>
          <cell r="E3703">
            <v>18.37</v>
          </cell>
        </row>
        <row r="3704">
          <cell r="A3704">
            <v>89395</v>
          </cell>
          <cell r="B3704" t="str">
            <v>TE, PVC, SOLDÁVEL, DN 25MM, INSTALADO EM RAMAL OU SUB-RAMAL DE ÁGUA - FORNECIMENTO E INSTALAÇÃO. AF_12/2014</v>
          </cell>
          <cell r="D3704">
            <v>89395</v>
          </cell>
          <cell r="E3704">
            <v>10.64</v>
          </cell>
        </row>
        <row r="3705">
          <cell r="A3705">
            <v>89396</v>
          </cell>
          <cell r="B3705" t="str">
            <v>TÊ COM BUCHA DE LATÃO NA BOLSA CENTRAL, PVC, SOLDÁVEL, DN 25MM X 1/2, INSTALADO EM RAMAL OU SUB-RAMAL DE ÁGUA - FORNECIMENTO E INSTALAÇÃO. AF_12/2014</v>
          </cell>
          <cell r="D3705">
            <v>89396</v>
          </cell>
          <cell r="E3705">
            <v>18.78</v>
          </cell>
        </row>
        <row r="3706">
          <cell r="A3706">
            <v>89397</v>
          </cell>
          <cell r="B3706" t="str">
            <v>TÊ DE REDUÇÃO, PVC, SOLDÁVEL, DN 25MM X 20MM, INSTALADO EM RAMAL OU SUB-RAMAL DE ÁGUA - FORNECIMENTO E INSTALAÇÃO. AF_12/2014</v>
          </cell>
          <cell r="D3706">
            <v>89397</v>
          </cell>
          <cell r="E3706">
            <v>12.81</v>
          </cell>
        </row>
        <row r="3707">
          <cell r="A3707">
            <v>89398</v>
          </cell>
          <cell r="B3707" t="str">
            <v>TE, PVC, SOLDÁVEL, DN 32MM, INSTALADO EM RAMAL OU SUB-RAMAL DE ÁGUA - FORNECIMENTO E INSTALAÇÃO. AF_12/2014</v>
          </cell>
          <cell r="D3707">
            <v>89398</v>
          </cell>
          <cell r="E3707">
            <v>15.83</v>
          </cell>
        </row>
        <row r="3708">
          <cell r="A3708">
            <v>89399</v>
          </cell>
          <cell r="B3708" t="str">
            <v>TÊ COM BUCHA DE LATÃO NA BOLSA CENTRAL, PVC, SOLDÁVEL, DN 32MM X 3/4, INSTALADO EM RAMAL OU SUB-RAMAL DE ÁGUA - FORNECIMENTO E INSTALAÇÃO. AF_12/2014</v>
          </cell>
          <cell r="D3708">
            <v>89399</v>
          </cell>
          <cell r="E3708">
            <v>29.64</v>
          </cell>
        </row>
        <row r="3709">
          <cell r="A3709">
            <v>89400</v>
          </cell>
          <cell r="B3709" t="str">
            <v>TÊ DE REDUÇÃO, PVC, SOLDÁVEL, DN 32MM X 25MM, INSTALADO EM RAMAL OU SUB-RAMAL DE ÁGUA - FORNECIMENTO E INSTALAÇÃO. AF_12/2014</v>
          </cell>
          <cell r="D3709">
            <v>89400</v>
          </cell>
          <cell r="E3709">
            <v>17.98</v>
          </cell>
        </row>
        <row r="3710">
          <cell r="A3710">
            <v>89404</v>
          </cell>
          <cell r="B3710" t="str">
            <v>JOELHO 90 GRAUS, PVC, SOLDÁVEL, DN 20MM, INSTALADO EM RAMAL DE DISTRIBUIÇÃO DE ÁGUA - FORNECIMENTO E INSTALAÇÃO. AF_12/2014</v>
          </cell>
          <cell r="D3710">
            <v>89404</v>
          </cell>
          <cell r="E3710">
            <v>4.3899999999999997</v>
          </cell>
        </row>
        <row r="3711">
          <cell r="A3711">
            <v>89405</v>
          </cell>
          <cell r="B3711" t="str">
            <v>JOELHO 45 GRAUS, PVC, SOLDÁVEL, DN 20MM, INSTALADO EM RAMAL DE DISTRIBUIÇÃO DE ÁGUA - FORNECIMENTO E INSTALAÇÃO. AF_12/2014</v>
          </cell>
          <cell r="D3711">
            <v>89405</v>
          </cell>
          <cell r="E3711">
            <v>4.7699999999999996</v>
          </cell>
        </row>
        <row r="3712">
          <cell r="A3712">
            <v>89406</v>
          </cell>
          <cell r="B3712" t="str">
            <v>CURVA 90 GRAUS, PVC, SOLDÁVEL, DN 20MM, INSTALADO EM RAMAL DE DISTRIBUIÇÃO DE ÁGUA - FORNECIMENTO E INSTALAÇÃO. AF_12/2014</v>
          </cell>
          <cell r="D3712">
            <v>89406</v>
          </cell>
          <cell r="E3712">
            <v>6.38</v>
          </cell>
        </row>
        <row r="3713">
          <cell r="A3713">
            <v>89407</v>
          </cell>
          <cell r="B3713" t="str">
            <v>CURVA 45 GRAUS, PVC, SOLDÁVEL, DN 20MM, INSTALADO EM RAMAL DE DISTRIBUIÇÃO DE ÁGUA - FORNECIMENTO E INSTALAÇÃO. AF_12/2014</v>
          </cell>
          <cell r="D3713">
            <v>89407</v>
          </cell>
          <cell r="E3713">
            <v>5.75</v>
          </cell>
        </row>
        <row r="3714">
          <cell r="A3714">
            <v>89408</v>
          </cell>
          <cell r="B3714" t="str">
            <v>JOELHO 90 GRAUS, PVC, SOLDÁVEL, DN 25MM, INSTALADO EM RAMAL DE DISTRIBUIÇÃO DE ÁGUA - FORNECIMENTO E INSTALAÇÃO. AF_12/2014</v>
          </cell>
          <cell r="D3714">
            <v>89408</v>
          </cell>
          <cell r="E3714">
            <v>5.33</v>
          </cell>
        </row>
        <row r="3715">
          <cell r="A3715">
            <v>89409</v>
          </cell>
          <cell r="B3715" t="str">
            <v>JOELHO 45 GRAUS, PVC, SOLDÁVEL, DN 25MM, INSTALADO EM RAMAL DE DISTRIBUIÇÃO DE ÁGUA - FORNECIMENTO E INSTALAÇÃO. AF_12/2014</v>
          </cell>
          <cell r="D3715">
            <v>89409</v>
          </cell>
          <cell r="E3715">
            <v>6.15</v>
          </cell>
        </row>
        <row r="3716">
          <cell r="A3716">
            <v>89410</v>
          </cell>
          <cell r="B3716" t="str">
            <v>CURVA 90 GRAUS, PVC, SOLDÁVEL, DN 25MM, INSTALADO EM RAMAL DE DISTRIBUIÇÃO DE ÁGUA - FORNECIMENTO E INSTALAÇÃO. AF_12/2014</v>
          </cell>
          <cell r="D3716">
            <v>89410</v>
          </cell>
          <cell r="E3716">
            <v>7.85</v>
          </cell>
        </row>
        <row r="3717">
          <cell r="A3717">
            <v>89411</v>
          </cell>
          <cell r="B3717" t="str">
            <v>CURVA 45 GRAUS, PVC, SOLDÁVEL, DN 25MM, INSTALADO EM RAMAL DE DISTRIBUIÇÃO DE ÁGUA - FORNECIMENTO E INSTALAÇÃO. AF_12/2014</v>
          </cell>
          <cell r="D3717">
            <v>89411</v>
          </cell>
          <cell r="E3717">
            <v>7.09</v>
          </cell>
        </row>
        <row r="3718">
          <cell r="A3718">
            <v>89412</v>
          </cell>
          <cell r="B3718" t="str">
            <v>JOELHO 90 GRAUS, PVC, SOLDÁVEL, DN 25MM, X 3/4 INSTALADO EM RAMAL DE DISTRIBUIÇÃO DE ÁGUA - FORNECIMENTO E INSTALAÇÃO. AF_12/2014</v>
          </cell>
          <cell r="D3718">
            <v>89412</v>
          </cell>
          <cell r="E3718">
            <v>8.1300000000000008</v>
          </cell>
        </row>
        <row r="3719">
          <cell r="A3719">
            <v>89413</v>
          </cell>
          <cell r="B3719" t="str">
            <v>JOELHO 90 GRAUS, PVC, SOLDÁVEL, DN 32MM, INSTALADO EM RAMAL DE DISTRIBUIÇÃO DE ÁGUA - FORNECIMENTO E INSTALAÇÃO. AF_12/2014</v>
          </cell>
          <cell r="D3719">
            <v>89413</v>
          </cell>
          <cell r="E3719">
            <v>7.94</v>
          </cell>
        </row>
        <row r="3720">
          <cell r="A3720">
            <v>89414</v>
          </cell>
          <cell r="B3720" t="str">
            <v>JOELHO 45 GRAUS, PVC, SOLDÁVEL, DN 32MM, INSTALADO EM RAMAL DE DISTRIBUIÇÃO DE ÁGUA - FORNECIMENTO E INSTALAÇÃO. AF_12/2014</v>
          </cell>
          <cell r="D3720">
            <v>89414</v>
          </cell>
          <cell r="E3720">
            <v>10.25</v>
          </cell>
        </row>
        <row r="3721">
          <cell r="A3721">
            <v>89415</v>
          </cell>
          <cell r="B3721" t="str">
            <v>CURVA 90 GRAUS, PVC, SOLDÁVEL, DN 32MM, INSTALADO EM RAMAL DE DISTRIBUIÇÃO DE ÁGUA - FORNECIMENTO E INSTALAÇÃO. AF_12/2014</v>
          </cell>
          <cell r="D3721">
            <v>89415</v>
          </cell>
          <cell r="E3721">
            <v>13.12</v>
          </cell>
        </row>
        <row r="3722">
          <cell r="A3722">
            <v>89416</v>
          </cell>
          <cell r="B3722" t="str">
            <v>CURVA 45 GRAUS, PVC, SOLDÁVEL, DN 32MM, INSTALADO EM RAMAL DE DISTRIBUIÇÃO DE ÁGUA - FORNECIMENTO E INSTALAÇÃO. AF_12/2014</v>
          </cell>
          <cell r="D3722">
            <v>89416</v>
          </cell>
          <cell r="E3722">
            <v>9.77</v>
          </cell>
        </row>
        <row r="3723">
          <cell r="A3723">
            <v>89417</v>
          </cell>
          <cell r="B3723" t="str">
            <v>LUVA, PVC, SOLDÁVEL, DN 20MM, INSTALADO EM RAMAL DE DISTRIBUIÇÃO DE ÁGUA - FORNECIMENTO E INSTALAÇÃO. AF_12/2014</v>
          </cell>
          <cell r="D3723">
            <v>89417</v>
          </cell>
          <cell r="E3723">
            <v>3.6</v>
          </cell>
        </row>
        <row r="3724">
          <cell r="A3724">
            <v>89418</v>
          </cell>
          <cell r="B3724" t="str">
            <v>LUVA DE CORRER, PVC, SOLDÁVEL, DN 20MM, INSTALADO EM RAMAL DE DISTRIBUIÇÃO DE ÁGUA - FORNECIMENTO E INSTALAÇÃO. AF_12/2014</v>
          </cell>
          <cell r="D3724">
            <v>89418</v>
          </cell>
          <cell r="E3724">
            <v>11.22</v>
          </cell>
        </row>
        <row r="3725">
          <cell r="A3725">
            <v>89419</v>
          </cell>
          <cell r="B3725" t="str">
            <v>LUVA DE REDUÇÃO, PVC, SOLDÁVEL, DN 25MM X 20MM, INSTALADO EM RAMAL DE DISTRIBUIÇÃO DE ÁGUA - FORNECIMENTO E INSTALAÇÃO. AF_12/2014</v>
          </cell>
          <cell r="D3725">
            <v>89419</v>
          </cell>
          <cell r="E3725">
            <v>4.29</v>
          </cell>
        </row>
        <row r="3726">
          <cell r="A3726">
            <v>89420</v>
          </cell>
          <cell r="B3726" t="str">
            <v>LUVA COM BUCHA DE LATÃO, PVC, SOLDÁVEL, DN 20MM X 1/2, INSTALADO EM RAMAL DE DISTRIBUIÇÃO DE ÁGUA - FORNECIMENTO E INSTALAÇÃO. AF_12/2014</v>
          </cell>
          <cell r="D3726">
            <v>89420</v>
          </cell>
          <cell r="E3726">
            <v>8.42</v>
          </cell>
        </row>
        <row r="3727">
          <cell r="A3727">
            <v>89421</v>
          </cell>
          <cell r="B3727" t="str">
            <v>UNIÃO, PVC, SOLDÁVEL, DN 20MM, INSTALADO EM RAMAL DE DISTRIBUIÇÃO DE ÁGUA - FORNECIMENTO E INSTALAÇÃO. AF_12/2014</v>
          </cell>
          <cell r="D3727">
            <v>89421</v>
          </cell>
          <cell r="E3727">
            <v>10.92</v>
          </cell>
        </row>
        <row r="3728">
          <cell r="A3728">
            <v>89422</v>
          </cell>
          <cell r="B3728" t="str">
            <v>ADAPTADOR CURTO COM BOLSA E ROSCA PARA REGISTRO, PVC, SOLDÁVEL, DN 20MM X 1/2, INSTALADO EM RAMAL DE DISTRIBUIÇÃO DE ÁGUA - FORNECIMENTO E INSTALAÇÃO. AF_12/2014</v>
          </cell>
          <cell r="D3728">
            <v>89422</v>
          </cell>
          <cell r="E3728">
            <v>3.68</v>
          </cell>
        </row>
        <row r="3729">
          <cell r="A3729">
            <v>89423</v>
          </cell>
          <cell r="B3729" t="str">
            <v>CURVA DE TRANSPOSIÇÃO, PVC, SOLDÁVEL, DN 20MM, INSTALADO EM RAMAL DE DISTRIBUIÇÃO DE ÁGUA   FORNECIMENTO E INSTALAÇÃO. AF_12/2014</v>
          </cell>
          <cell r="D3729">
            <v>89423</v>
          </cell>
          <cell r="E3729">
            <v>7.88</v>
          </cell>
        </row>
        <row r="3730">
          <cell r="A3730">
            <v>89424</v>
          </cell>
          <cell r="B3730" t="str">
            <v>LUVA, PVC, SOLDÁVEL, DN 25MM, INSTALADO EM RAMAL DE DISTRIBUIÇÃO DE ÁGUA - FORNECIMENTO E INSTALAÇÃO. AF_12/2014</v>
          </cell>
          <cell r="D3730">
            <v>89424</v>
          </cell>
          <cell r="E3730">
            <v>4.29</v>
          </cell>
        </row>
        <row r="3731">
          <cell r="A3731">
            <v>89425</v>
          </cell>
          <cell r="B3731" t="str">
            <v>LUVA DE CORRER, PVC, SOLDÁVEL, DN 25MM, INSTALADO EM RAMAL DE DISTRIBUIÇÃO DE ÁGUA - FORNECIMENTO E INSTALAÇÃO. AF_12/2014</v>
          </cell>
          <cell r="D3731">
            <v>89425</v>
          </cell>
          <cell r="E3731">
            <v>14.45</v>
          </cell>
        </row>
        <row r="3732">
          <cell r="A3732">
            <v>89426</v>
          </cell>
          <cell r="B3732" t="str">
            <v>LUVA DE REDUÇÃO, PVC, SOLDÁVEL, DN 32MM X 25MM, INSTALADO EM RAMAL DE DISTRIBUIÇÃO DE ÁGUA - FORNECIMENTO E INSTALAÇÃO. AF_12/2014</v>
          </cell>
          <cell r="D3732">
            <v>89426</v>
          </cell>
          <cell r="E3732">
            <v>7.41</v>
          </cell>
        </row>
        <row r="3733">
          <cell r="A3733">
            <v>89427</v>
          </cell>
          <cell r="B3733" t="str">
            <v>LUVA COM BUCHA DE LATÃO, PVC, SOLDÁVEL, DN 25MM X 3/4, INSTALADO EM RAMAL DE DISTRIBUIÇÃO DE ÁGUA - FORNECIMENTO E INSTALAÇÃO. AF_12/2014</v>
          </cell>
          <cell r="D3733">
            <v>89427</v>
          </cell>
          <cell r="E3733">
            <v>10.72</v>
          </cell>
        </row>
        <row r="3734">
          <cell r="A3734">
            <v>89428</v>
          </cell>
          <cell r="B3734" t="str">
            <v>UNIÃO, PVC, SOLDÁVEL, DN 25MM, INSTALADO EM RAMAL DE DISTRIBUIÇÃO DE ÁGUA - FORNECIMENTO E INSTALAÇÃO. AF_12/2014</v>
          </cell>
          <cell r="D3734">
            <v>89428</v>
          </cell>
          <cell r="E3734">
            <v>13.04</v>
          </cell>
        </row>
        <row r="3735">
          <cell r="A3735">
            <v>89429</v>
          </cell>
          <cell r="B3735" t="str">
            <v>ADAPTADOR CURTO COM BOLSA E ROSCA PARA REGISTRO, PVC, SOLDÁVEL, DN 25MM X 3/4, INSTALADO EM RAMAL DE DISTRIBUIÇÃO DE ÁGUA - FORNECIMENTO E INSTALAÇÃO. AF_12/2014</v>
          </cell>
          <cell r="D3735">
            <v>89429</v>
          </cell>
          <cell r="E3735">
            <v>4.4000000000000004</v>
          </cell>
        </row>
        <row r="3736">
          <cell r="A3736">
            <v>89430</v>
          </cell>
          <cell r="B3736" t="str">
            <v>CURVA DE TRANSPOSIÇÃO, PVC, SOLDÁVEL, DN 25MM, INSTALADO EM RAMAL DE DISTRIBUIÇÃO DE ÁGUA   FORNECIMENTO E INSTALAÇÃO. AF_12/2014</v>
          </cell>
          <cell r="D3736">
            <v>89430</v>
          </cell>
          <cell r="E3736">
            <v>10.88</v>
          </cell>
        </row>
        <row r="3737">
          <cell r="A3737">
            <v>89431</v>
          </cell>
          <cell r="B3737" t="str">
            <v>LUVA, PVC, SOLDÁVEL, DN 32MM, INSTALADO EM RAMAL DE DISTRIBUIÇÃO DE ÁGUA - FORNECIMENTO E INSTALAÇÃO. AF_12/2014</v>
          </cell>
          <cell r="D3737">
            <v>89431</v>
          </cell>
          <cell r="E3737">
            <v>6.35</v>
          </cell>
        </row>
        <row r="3738">
          <cell r="A3738">
            <v>89432</v>
          </cell>
          <cell r="B3738" t="str">
            <v>LUVA DE CORRER, PVC, SOLDÁVEL, DN 32MM, INSTALADO EM RAMAL DE DISTRIBUIÇÃO DE ÁGUA   FORNECIMENTO E INSTALAÇÃO. AF_12/2014</v>
          </cell>
          <cell r="D3738">
            <v>89432</v>
          </cell>
          <cell r="E3738">
            <v>30.59</v>
          </cell>
        </row>
        <row r="3739">
          <cell r="A3739">
            <v>89433</v>
          </cell>
          <cell r="B3739" t="str">
            <v>LUVA DE REDUÇÃO, PVC, SOLDÁVEL, DN 40MM X 32MM, INSTALADO EM RAMAL DE DISTRIBUIÇÃO DE ÁGUA - FORNECIMENTO E INSTALAÇÃO. AF_12/2014</v>
          </cell>
          <cell r="D3739">
            <v>89433</v>
          </cell>
          <cell r="E3739">
            <v>9.09</v>
          </cell>
        </row>
        <row r="3740">
          <cell r="A3740">
            <v>89434</v>
          </cell>
          <cell r="B3740" t="str">
            <v>LUVA SOLDÁVEL E COM ROSCA, PVC, SOLDÁVEL, DN 32MM X 1, INSTALADO EM RAMAL DE DISTRIBUIÇÃO DE ÁGUA - FORNECIMENTO E INSTALAÇÃO. AF_12/2014</v>
          </cell>
          <cell r="D3740">
            <v>89434</v>
          </cell>
          <cell r="E3740">
            <v>10.029999999999999</v>
          </cell>
        </row>
        <row r="3741">
          <cell r="A3741">
            <v>89435</v>
          </cell>
          <cell r="B3741" t="str">
            <v>UNIÃO, PVC, SOLDÁVEL, DN 32MM, INSTALADO EM RAMAL DE DISTRIBUIÇÃO DE ÁGUA - FORNECIMENTO E INSTALAÇÃO. AF_12/2014</v>
          </cell>
          <cell r="D3741">
            <v>89435</v>
          </cell>
          <cell r="E3741">
            <v>20.02</v>
          </cell>
        </row>
        <row r="3742">
          <cell r="A3742">
            <v>89436</v>
          </cell>
          <cell r="B3742" t="str">
            <v>ADAPTADOR CURTO COM BOLSA E ROSCA PARA REGISTRO, PVC, SOLDÁVEL, DN 32MM X 1, INSTALADO EM RAMAL DE DISTRIBUIÇÃO DE ÁGUA - FORNECIMENTO E INSTALAÇÃO. AF_12/2014</v>
          </cell>
          <cell r="D3742">
            <v>89436</v>
          </cell>
          <cell r="E3742">
            <v>6.24</v>
          </cell>
        </row>
        <row r="3743">
          <cell r="A3743">
            <v>89437</v>
          </cell>
          <cell r="B3743" t="str">
            <v>CURVA DE TRANSPOSIÇÃO, PVC, SOLDÁVEL, DN 32MM, INSTALADO EM RAMAL DE DISTRIBUIÇÃO DE ÁGUA   FORNECIMENTO E INSTALAÇÃO. AF_12/2014</v>
          </cell>
          <cell r="D3743">
            <v>89437</v>
          </cell>
          <cell r="E3743">
            <v>24.19</v>
          </cell>
        </row>
        <row r="3744">
          <cell r="A3744">
            <v>89438</v>
          </cell>
          <cell r="B3744" t="str">
            <v>TE, PVC, SOLDÁVEL, DN 20MM, INSTALADO EM RAMAL DE DISTRIBUIÇÃO DE ÁGUA - FORNECIMENTO E INSTALAÇÃO. AF_12/2014</v>
          </cell>
          <cell r="D3744">
            <v>89438</v>
          </cell>
          <cell r="E3744">
            <v>6.3</v>
          </cell>
        </row>
        <row r="3745">
          <cell r="A3745">
            <v>89439</v>
          </cell>
          <cell r="B3745" t="str">
            <v>TÊ SOLDÁVEL E COM ROSCA NA BOLSA CENTRAL, PVC, SOLDÁVEL, DN 20MM X 1/2, INSTALADO EM RAMAL DE DISTRIBUIÇÃO DE ÁGUA - FORNECIMENTO E INSTALAÇÃO. AF_12/2014</v>
          </cell>
          <cell r="D3745">
            <v>89439</v>
          </cell>
          <cell r="E3745">
            <v>8.48</v>
          </cell>
        </row>
        <row r="3746">
          <cell r="A3746">
            <v>89440</v>
          </cell>
          <cell r="B3746" t="str">
            <v>TE, PVC, SOLDÁVEL, DN 25MM, INSTALADO EM RAMAL DE DISTRIBUIÇÃO DE ÁGUA - FORNECIMENTO E INSTALAÇÃO. AF_12/2014</v>
          </cell>
          <cell r="D3746">
            <v>89440</v>
          </cell>
          <cell r="E3746">
            <v>7.66</v>
          </cell>
        </row>
        <row r="3747">
          <cell r="A3747">
            <v>89441</v>
          </cell>
          <cell r="B3747" t="str">
            <v>TÊ COM BUCHA DE LATÃO NA BOLSA CENTRAL, PVC, SOLDÁVEL, DN 25MM X 1/2, INSTALADO EM RAMAL DE DISTRIBUIÇÃO DE ÁGUA - FORNECIMENTO E INSTALAÇÃO. AF_12/2014</v>
          </cell>
          <cell r="D3747">
            <v>89441</v>
          </cell>
          <cell r="E3747">
            <v>15.8</v>
          </cell>
        </row>
        <row r="3748">
          <cell r="A3748">
            <v>89442</v>
          </cell>
          <cell r="B3748" t="str">
            <v>TÊ DE REDUÇÃO, PVC, SOLDÁVEL, DN 25MM X 20MM, INSTALADO EM RAMAL DE DISTRIBUIÇÃO DE ÁGUA - FORNECIMENTO E INSTALAÇÃO. AF_12/2014</v>
          </cell>
          <cell r="D3748">
            <v>89442</v>
          </cell>
          <cell r="E3748">
            <v>9.83</v>
          </cell>
        </row>
        <row r="3749">
          <cell r="A3749">
            <v>89443</v>
          </cell>
          <cell r="B3749" t="str">
            <v>TE, PVC, SOLDÁVEL, DN 32MM, INSTALADO EM RAMAL DE DISTRIBUIÇÃO DE ÁGUA - FORNECIMENTO E INSTALAÇÃO. AF_12/2014</v>
          </cell>
          <cell r="D3749">
            <v>89443</v>
          </cell>
          <cell r="E3749">
            <v>12.3</v>
          </cell>
        </row>
        <row r="3750">
          <cell r="A3750">
            <v>89444</v>
          </cell>
          <cell r="B3750" t="str">
            <v>TÊ COM BUCHA DE LATÃO NA BOLSA CENTRAL, PVC, SOLDÁVEL, DN 32MM X 3/4, INSTALADO EM RAMAL DE DISTRIBUIÇÃO DE ÁGUA - FORNECIMENTO E INSTALAÇÃO. AF_12/2014</v>
          </cell>
          <cell r="D3750">
            <v>89444</v>
          </cell>
          <cell r="E3750">
            <v>26.11</v>
          </cell>
        </row>
        <row r="3751">
          <cell r="A3751">
            <v>89445</v>
          </cell>
          <cell r="B3751" t="str">
            <v>TÊ DE REDUÇÃO, PVC, SOLDÁVEL, DN 32MM X 25MM, INSTALADO EM RAMAL DE DISTRIBUIÇÃO DE ÁGUA - FORNECIMENTO E INSTALAÇÃO. AF_12/2014</v>
          </cell>
          <cell r="D3751">
            <v>89445</v>
          </cell>
          <cell r="E3751">
            <v>14.45</v>
          </cell>
        </row>
        <row r="3752">
          <cell r="A3752">
            <v>89481</v>
          </cell>
          <cell r="B3752" t="str">
            <v>JOELHO 90 GRAUS, PVC, SOLDÁVEL, DN 25MM, INSTALADO EM PRUMADA DE ÁGUA - FORNECIMENTO E INSTALAÇÃO. AF_12/2014</v>
          </cell>
          <cell r="D3752">
            <v>89481</v>
          </cell>
          <cell r="E3752">
            <v>4.2</v>
          </cell>
        </row>
        <row r="3753">
          <cell r="A3753">
            <v>89485</v>
          </cell>
          <cell r="B3753" t="str">
            <v>JOELHO 45 GRAUS, PVC, SOLDÁVEL, DN 25MM, INSTALADO EM PRUMADA DE ÁGUA - FORNECIMENTO E INSTALAÇÃO. AF_12/2014</v>
          </cell>
          <cell r="D3753">
            <v>89485</v>
          </cell>
          <cell r="E3753">
            <v>5.0199999999999996</v>
          </cell>
        </row>
        <row r="3754">
          <cell r="A3754">
            <v>89489</v>
          </cell>
          <cell r="B3754" t="str">
            <v>CURVA 90 GRAUS, PVC, SOLDÁVEL, DN 25MM, INSTALADO EM PRUMADA DE ÁGUA - FORNECIMENTO E INSTALAÇÃO. AF_12/2014</v>
          </cell>
          <cell r="D3754">
            <v>89489</v>
          </cell>
          <cell r="E3754">
            <v>6.72</v>
          </cell>
        </row>
        <row r="3755">
          <cell r="A3755">
            <v>89490</v>
          </cell>
          <cell r="B3755" t="str">
            <v>CURVA 45 GRAUS, PVC, SOLDÁVEL, DN 25MM, INSTALADO EM PRUMADA DE ÁGUA - FORNECIMENTO E INSTALAÇÃO. AF_12/2014</v>
          </cell>
          <cell r="D3755">
            <v>89490</v>
          </cell>
          <cell r="E3755">
            <v>5.96</v>
          </cell>
        </row>
        <row r="3756">
          <cell r="A3756">
            <v>89492</v>
          </cell>
          <cell r="B3756" t="str">
            <v>JOELHO 90 GRAUS, PVC, SOLDÁVEL, DN 32MM, INSTALADO EM PRUMADA DE ÁGUA - FORNECIMENTO E INSTALAÇÃO. AF_12/2014</v>
          </cell>
          <cell r="D3756">
            <v>89492</v>
          </cell>
          <cell r="E3756">
            <v>6.67</v>
          </cell>
        </row>
        <row r="3757">
          <cell r="A3757">
            <v>89493</v>
          </cell>
          <cell r="B3757" t="str">
            <v>JOELHO 45 GRAUS, PVC, SOLDÁVEL, DN 32MM, INSTALADO EM PRUMADA DE ÁGUA - FORNECIMENTO E INSTALAÇÃO. AF_12/2014</v>
          </cell>
          <cell r="D3757">
            <v>89493</v>
          </cell>
          <cell r="E3757">
            <v>8.98</v>
          </cell>
        </row>
        <row r="3758">
          <cell r="A3758">
            <v>89494</v>
          </cell>
          <cell r="B3758" t="str">
            <v>CURVA 90 GRAUS, PVC, SOLDÁVEL, DN 32MM, INSTALADO EM PRUMADA DE ÁGUA - FORNECIMENTO E INSTALAÇÃO. AF_12/2014</v>
          </cell>
          <cell r="D3758">
            <v>89494</v>
          </cell>
          <cell r="E3758">
            <v>11.85</v>
          </cell>
        </row>
        <row r="3759">
          <cell r="A3759">
            <v>89496</v>
          </cell>
          <cell r="B3759" t="str">
            <v>CURVA 45 GRAUS, PVC, SOLDÁVEL, DN 32MM, INSTALADO EM PRUMADA DE ÁGUA - FORNECIMENTO E INSTALAÇÃO. AF_12/2014</v>
          </cell>
          <cell r="D3759">
            <v>89496</v>
          </cell>
          <cell r="E3759">
            <v>8.5</v>
          </cell>
        </row>
        <row r="3760">
          <cell r="A3760">
            <v>89497</v>
          </cell>
          <cell r="B3760" t="str">
            <v>JOELHO 90 GRAUS, PVC, SOLDÁVEL, DN 40MM, INSTALADO EM PRUMADA DE ÁGUA - FORNECIMENTO E INSTALAÇÃO. AF_12/2014</v>
          </cell>
          <cell r="D3760">
            <v>89497</v>
          </cell>
          <cell r="E3760">
            <v>10.98</v>
          </cell>
        </row>
        <row r="3761">
          <cell r="A3761">
            <v>89498</v>
          </cell>
          <cell r="B3761" t="str">
            <v>JOELHO 45 GRAUS, PVC, SOLDÁVEL, DN 40MM, INSTALADO EM PRUMADA DE ÁGUA - FORNECIMENTO E INSTALAÇÃO. AF_12/2014</v>
          </cell>
          <cell r="D3761">
            <v>89498</v>
          </cell>
          <cell r="E3761">
            <v>12.04</v>
          </cell>
        </row>
        <row r="3762">
          <cell r="A3762">
            <v>89499</v>
          </cell>
          <cell r="B3762" t="str">
            <v>CURVA 90 GRAUS, PVC, SOLDÁVEL, DN 40MM, INSTALADO EM PRUMADA DE ÁGUA - FORNECIMENTO E INSTALAÇÃO. AF_12/2014</v>
          </cell>
          <cell r="D3762">
            <v>89499</v>
          </cell>
          <cell r="E3762">
            <v>18.760000000000002</v>
          </cell>
        </row>
        <row r="3763">
          <cell r="A3763">
            <v>89500</v>
          </cell>
          <cell r="B3763" t="str">
            <v>CURVA 45 GRAUS, PVC, SOLDÁVEL, DN 40MM, INSTALADO EM PRUMADA DE ÁGUA - FORNECIMENTO E INSTALAÇÃO. AF_12/2014</v>
          </cell>
          <cell r="D3763">
            <v>89500</v>
          </cell>
          <cell r="E3763">
            <v>12.24</v>
          </cell>
        </row>
        <row r="3764">
          <cell r="A3764">
            <v>89501</v>
          </cell>
          <cell r="B3764" t="str">
            <v>JOELHO 90 GRAUS, PVC, SOLDÁVEL, DN 50MM, INSTALADO EM PRUMADA DE ÁGUA - FORNECIMENTO E INSTALAÇÃO. AF_12/2014</v>
          </cell>
          <cell r="D3764">
            <v>89501</v>
          </cell>
          <cell r="E3764">
            <v>13.29</v>
          </cell>
        </row>
        <row r="3765">
          <cell r="A3765">
            <v>89502</v>
          </cell>
          <cell r="B3765" t="str">
            <v>JOELHO 45 GRAUS, PVC, SOLDÁVEL, DN 50MM, INSTALADO EM PRUMADA DE ÁGUA - FORNECIMENTO E INSTALAÇÃO. AF_12/2014</v>
          </cell>
          <cell r="D3765">
            <v>89502</v>
          </cell>
          <cell r="E3765">
            <v>15.2</v>
          </cell>
        </row>
        <row r="3766">
          <cell r="A3766">
            <v>89503</v>
          </cell>
          <cell r="B3766" t="str">
            <v>CURVA 90 GRAUS, PVC, SOLDÁVEL, DN 50MM, INSTALADO EM PRUMADA DE ÁGUA - FORNECIMENTO E INSTALAÇÃO. AF_12/2014</v>
          </cell>
          <cell r="D3766">
            <v>89503</v>
          </cell>
          <cell r="E3766">
            <v>23.54</v>
          </cell>
        </row>
        <row r="3767">
          <cell r="A3767">
            <v>89504</v>
          </cell>
          <cell r="B3767" t="str">
            <v>CURVA 45 GRAUS, PVC, SOLDÁVEL, DN 50MM, INSTALADO EM PRUMADA DE ÁGUA - FORNECIMENTO E INSTALAÇÃO. AF_12/2014</v>
          </cell>
          <cell r="D3767">
            <v>89504</v>
          </cell>
          <cell r="E3767">
            <v>20.52</v>
          </cell>
        </row>
        <row r="3768">
          <cell r="A3768">
            <v>89505</v>
          </cell>
          <cell r="B3768" t="str">
            <v>JOELHO 90 GRAUS, PVC, SOLDÁVEL, DN 60MM, INSTALADO EM PRUMADA DE ÁGUA - FORNECIMENTO E INSTALAÇÃO. AF_12/2014</v>
          </cell>
          <cell r="D3768">
            <v>89505</v>
          </cell>
          <cell r="E3768">
            <v>35.380000000000003</v>
          </cell>
        </row>
        <row r="3769">
          <cell r="A3769">
            <v>89506</v>
          </cell>
          <cell r="B3769" t="str">
            <v>JOELHO 45 GRAUS, PVC, SOLDÁVEL, DN 60MM, INSTALADO EM PRUMADA DE ÁGUA - FORNECIMENTO E INSTALAÇÃO. AF_12/2014</v>
          </cell>
          <cell r="D3769">
            <v>89506</v>
          </cell>
          <cell r="E3769">
            <v>39.94</v>
          </cell>
        </row>
        <row r="3770">
          <cell r="A3770">
            <v>89507</v>
          </cell>
          <cell r="B3770" t="str">
            <v>CURVA 90 GRAUS, PVC, SOLDÁVEL, DN 60MM, INSTALADO EM PRUMADA DE ÁGUA - FORNECIMENTO E INSTALAÇÃO. AF_12/2014</v>
          </cell>
          <cell r="D3770">
            <v>89507</v>
          </cell>
          <cell r="E3770">
            <v>49.42</v>
          </cell>
        </row>
        <row r="3771">
          <cell r="A3771">
            <v>89510</v>
          </cell>
          <cell r="B3771" t="str">
            <v>CURVA 45 GRAUS, PVC, SOLDÁVEL, DN 60MM, INSTALADO EM PRUMADA DE ÁGUA - FORNECIMENTO E INSTALAÇÃO. AF_12/2014</v>
          </cell>
          <cell r="D3771">
            <v>89510</v>
          </cell>
          <cell r="E3771">
            <v>32.020000000000003</v>
          </cell>
        </row>
        <row r="3772">
          <cell r="A3772">
            <v>89513</v>
          </cell>
          <cell r="B3772" t="str">
            <v>JOELHO 90 GRAUS, PVC, SOLDÁVEL, DN 75MM, INSTALADO EM PRUMADA DE ÁGUA - FORNECIMENTO E INSTALAÇÃO. AF_12/2014</v>
          </cell>
          <cell r="D3772">
            <v>89513</v>
          </cell>
          <cell r="E3772">
            <v>111.85</v>
          </cell>
        </row>
        <row r="3773">
          <cell r="A3773">
            <v>89514</v>
          </cell>
          <cell r="B3773" t="str">
            <v>JOELHO 90 GRAUS, PVC, SERIE R, ÁGUA PLUVIAL, DN 40 MM, JUNTA SOLDÁVEL, FORNECIDO E INSTALADO EM RAMAL DE ENCAMINHAMENTO. AF_12/2014</v>
          </cell>
          <cell r="D3773">
            <v>89514</v>
          </cell>
          <cell r="E3773">
            <v>11.25</v>
          </cell>
        </row>
        <row r="3774">
          <cell r="A3774">
            <v>89515</v>
          </cell>
          <cell r="B3774" t="str">
            <v>JOELHO 45 GRAUS, PVC, SOLDÁVEL, DN 75MM, INSTALADO EM PRUMADA DE ÁGUA - FORNECIMENTO E INSTALAÇÃO. AF_12/2014</v>
          </cell>
          <cell r="D3774">
            <v>89515</v>
          </cell>
          <cell r="E3774">
            <v>84.11</v>
          </cell>
        </row>
        <row r="3775">
          <cell r="A3775">
            <v>89516</v>
          </cell>
          <cell r="B3775" t="str">
            <v>JOELHO 45 GRAUS, PVC, SERIE R, ÁGUA PLUVIAL, DN 40 MM, JUNTA SOLDÁVEL, FORNECIDO E INSTALADO EM RAMAL DE ENCAMINHAMENTO. AF_12/2014</v>
          </cell>
          <cell r="D3775">
            <v>89516</v>
          </cell>
          <cell r="E3775">
            <v>9.6199999999999992</v>
          </cell>
        </row>
        <row r="3776">
          <cell r="A3776">
            <v>89517</v>
          </cell>
          <cell r="B3776" t="str">
            <v>CURVA 90 GRAUS, PVC, SOLDÁVEL, DN 75MM, INSTALADO EM PRUMADA DE ÁGUA - FORNECIMENTO E INSTALAÇÃO. AF_12/2014</v>
          </cell>
          <cell r="D3776">
            <v>89517</v>
          </cell>
          <cell r="E3776">
            <v>70.63</v>
          </cell>
        </row>
        <row r="3777">
          <cell r="A3777">
            <v>89518</v>
          </cell>
          <cell r="B3777" t="str">
            <v>JOELHO 90 GRAUS, PVC, SERIE R, ÁGUA PLUVIAL, DN 50 MM, JUNTA ELÁSTICA, FORNECIDO E INSTALADO EM RAMAL DE ENCAMINHAMENTO. AF_12/2014</v>
          </cell>
          <cell r="D3777">
            <v>89518</v>
          </cell>
          <cell r="E3777">
            <v>17.54</v>
          </cell>
        </row>
        <row r="3778">
          <cell r="A3778">
            <v>89519</v>
          </cell>
          <cell r="B3778" t="str">
            <v>CURVA 45 GRAUS, PVC, SOLDÁVEL, DN 75MM, INSTALADO EM PRUMADA DE ÁGUA - FORNECIMENTO E INSTALAÇÃO. AF_12/2014</v>
          </cell>
          <cell r="D3778">
            <v>89519</v>
          </cell>
          <cell r="E3778">
            <v>47.34</v>
          </cell>
        </row>
        <row r="3779">
          <cell r="A3779">
            <v>89520</v>
          </cell>
          <cell r="B3779" t="str">
            <v>JOELHO 45 GRAUS, PVC, SERIE R, ÁGUA PLUVIAL, DN 50 MM, JUNTA ELÁSTICA, FORNECIDO E INSTALADO EM RAMAL DE ENCAMINHAMENTO. AF_12/2014</v>
          </cell>
          <cell r="D3779">
            <v>89520</v>
          </cell>
          <cell r="E3779">
            <v>15.39</v>
          </cell>
        </row>
        <row r="3780">
          <cell r="A3780">
            <v>89521</v>
          </cell>
          <cell r="B3780" t="str">
            <v>JOELHO 90 GRAUS, PVC, SOLDÁVEL, DN 85MM, INSTALADO EM PRUMADA DE ÁGUA - FORNECIMENTO E INSTALAÇÃO. AF_12/2014</v>
          </cell>
          <cell r="D3780">
            <v>89521</v>
          </cell>
          <cell r="E3780">
            <v>131.88999999999999</v>
          </cell>
        </row>
        <row r="3781">
          <cell r="A3781">
            <v>89522</v>
          </cell>
          <cell r="B3781" t="str">
            <v>JOELHO 90 GRAUS, PVC, SERIE R, ÁGUA PLUVIAL, DN 75 MM, JUNTA ELÁSTICA, FORNECIDO E INSTALADO EM RAMAL DE ENCAMINHAMENTO. AF_12/2014</v>
          </cell>
          <cell r="D3781">
            <v>89522</v>
          </cell>
          <cell r="E3781">
            <v>33.619999999999997</v>
          </cell>
        </row>
        <row r="3782">
          <cell r="A3782">
            <v>89523</v>
          </cell>
          <cell r="B3782" t="str">
            <v>JOELHO 45 GRAUS, PVC, SOLDÁVEL, DN 85MM, INSTALADO EM PRUMADA DE ÁGUA - FORNECIMENTO E INSTALAÇÃO. AF_12/2014</v>
          </cell>
          <cell r="D3782">
            <v>89523</v>
          </cell>
          <cell r="E3782">
            <v>99.23</v>
          </cell>
        </row>
        <row r="3783">
          <cell r="A3783">
            <v>89524</v>
          </cell>
          <cell r="B3783" t="str">
            <v>JOELHO 45 GRAUS, PVC, SERIE R, ÁGUA PLUVIAL, DN 75 MM, JUNTA ELÁSTICA, FORNECIDO E INSTALADO EM RAMAL DE ENCAMINHAMENTO. AF_12/2014</v>
          </cell>
          <cell r="D3783">
            <v>89524</v>
          </cell>
          <cell r="E3783">
            <v>29.51</v>
          </cell>
        </row>
        <row r="3784">
          <cell r="A3784">
            <v>89525</v>
          </cell>
          <cell r="B3784" t="str">
            <v>CURVA 90 GRAUS, PVC, SOLDÁVEL, DN 85MM, INSTALADO EM PRUMADA DE ÁGUA - FORNECIMENTO E INSTALAÇÃO. AF_12/2014</v>
          </cell>
          <cell r="D3784">
            <v>89525</v>
          </cell>
          <cell r="E3784">
            <v>97.57</v>
          </cell>
        </row>
        <row r="3785">
          <cell r="A3785">
            <v>89526</v>
          </cell>
          <cell r="B3785" t="str">
            <v>CURVA 87 GRAUS E 30 MINUTOS, PVC, SERIE R, ÁGUA PLUVIAL, DN 75 MM, JUNTA ELÁSTICA, FORNECIDO E INSTALADO EM RAMAL DE ENCAMINHAMENTO. AF_12/2014</v>
          </cell>
          <cell r="D3785">
            <v>89526</v>
          </cell>
          <cell r="E3785">
            <v>44.5</v>
          </cell>
        </row>
        <row r="3786">
          <cell r="A3786">
            <v>89527</v>
          </cell>
          <cell r="B3786" t="str">
            <v>CURVA 45 GRAUS, PVC, SOLDÁVEL, DN 85MM, INSTALADO EM PRUMADA DE ÁGUA - FORNECIMENTO E INSTALAÇÃO. AF_12/2014</v>
          </cell>
          <cell r="D3786">
            <v>89527</v>
          </cell>
          <cell r="E3786">
            <v>74.66</v>
          </cell>
        </row>
        <row r="3787">
          <cell r="A3787">
            <v>89528</v>
          </cell>
          <cell r="B3787" t="str">
            <v>LUVA, PVC, SOLDÁVEL, DN 25MM, INSTALADO EM PRUMADA DE ÁGUA - FORNECIMENTO E INSTALAÇÃO. AF_12/2014</v>
          </cell>
          <cell r="D3787">
            <v>89528</v>
          </cell>
          <cell r="E3787">
            <v>3.52</v>
          </cell>
        </row>
        <row r="3788">
          <cell r="A3788">
            <v>89529</v>
          </cell>
          <cell r="B3788" t="str">
            <v>JOELHO 90 GRAUS, PVC, SERIE R, ÁGUA PLUVIAL, DN 100 MM, JUNTA ELÁSTICA, FORNECIDO E INSTALADO EM RAMAL DE ENCAMINHAMENTO. AF_12/2014</v>
          </cell>
          <cell r="D3788">
            <v>89529</v>
          </cell>
          <cell r="E3788">
            <v>50.05</v>
          </cell>
        </row>
        <row r="3789">
          <cell r="A3789">
            <v>89530</v>
          </cell>
          <cell r="B3789" t="str">
            <v>LUVA DE CORRER, PVC, SOLDÁVEL, DN 25MM, INSTALADO EM PRUMADA DE ÁGUA - FORNECIMENTO E INSTALAÇÃO. AF_12/2014</v>
          </cell>
          <cell r="D3789">
            <v>89530</v>
          </cell>
          <cell r="E3789">
            <v>13.68</v>
          </cell>
        </row>
        <row r="3790">
          <cell r="A3790">
            <v>89531</v>
          </cell>
          <cell r="B3790" t="str">
            <v>JOELHO 45 GRAUS, PVC, SERIE R, ÁGUA PLUVIAL, DN 100 MM, JUNTA ELÁSTICA, FORNECIDO E INSTALADO EM RAMAL DE ENCAMINHAMENTO. AF_12/2014</v>
          </cell>
          <cell r="D3790">
            <v>89531</v>
          </cell>
          <cell r="E3790">
            <v>40.04</v>
          </cell>
        </row>
        <row r="3791">
          <cell r="A3791">
            <v>89532</v>
          </cell>
          <cell r="B3791" t="str">
            <v>LUVA DE REDUÇÃO, PVC, SOLDÁVEL, DN 32MM X 25MM, INSTALADO EM PRUMADA DE ÁGUA - FORNECIMENTO E INSTALAÇÃO. AF_12/2014</v>
          </cell>
          <cell r="D3791">
            <v>89532</v>
          </cell>
          <cell r="E3791">
            <v>6.64</v>
          </cell>
        </row>
        <row r="3792">
          <cell r="A3792">
            <v>89533</v>
          </cell>
          <cell r="B3792" t="str">
            <v>JOELHO 45 GRAUS PARA PÉ DE COLUNA, PVC, SERIE R, ÁGUA PLUVIAL, DN 100 MM, JUNTA ELÁSTICA, FORNECIDO E INSTALADO EM RAMAL DE ENCAMINHAMENTO. AF_12/2014</v>
          </cell>
          <cell r="D3792">
            <v>89533</v>
          </cell>
          <cell r="E3792">
            <v>40.04</v>
          </cell>
        </row>
        <row r="3793">
          <cell r="A3793">
            <v>89534</v>
          </cell>
          <cell r="B3793" t="str">
            <v>LUVA SOLDÁVEL E COM ROSCA, PVC, SOLDÁVEL, DN 25MM X 3/4, INSTALADO EM PRUMADA DE ÁGUA - FORNECIMENTO E INSTALAÇÃO. AF_12/2014</v>
          </cell>
          <cell r="D3793">
            <v>89534</v>
          </cell>
          <cell r="E3793">
            <v>4.43</v>
          </cell>
        </row>
        <row r="3794">
          <cell r="A3794">
            <v>89535</v>
          </cell>
          <cell r="B3794" t="str">
            <v>CURVA 87 GRAUS E 30 MINUTOS, PVC, SERIE R, ÁGUA PLUVIAL, DN 100 MM, JUNTA ELÁSTICA, FORNECIDO E INSTALADO EM RAMAL DE ENCAMINHAMENTO. AF_12/2014</v>
          </cell>
          <cell r="D3794">
            <v>89535</v>
          </cell>
          <cell r="E3794">
            <v>65.739999999999995</v>
          </cell>
        </row>
        <row r="3795">
          <cell r="A3795">
            <v>89536</v>
          </cell>
          <cell r="B3795" t="str">
            <v>UNIÃO, PVC, SOLDÁVEL, DN 25MM, INSTALADO EM PRUMADA DE ÁGUA - FORNECIMENTO E INSTALAÇÃO. AF_12/2014</v>
          </cell>
          <cell r="D3795">
            <v>89536</v>
          </cell>
          <cell r="E3795">
            <v>12.27</v>
          </cell>
        </row>
        <row r="3796">
          <cell r="A3796">
            <v>89538</v>
          </cell>
          <cell r="B3796" t="str">
            <v>ADAPTADOR CURTO COM BOLSA E ROSCA PARA REGISTRO, PVC, SOLDÁVEL, DN 25MM X 3/4, INSTALADO EM PRUMADA DE ÁGUA - FORNECIMENTO E INSTALAÇÃO. AF_12/2014</v>
          </cell>
          <cell r="D3796">
            <v>89538</v>
          </cell>
          <cell r="E3796">
            <v>3.63</v>
          </cell>
        </row>
        <row r="3797">
          <cell r="A3797">
            <v>89539</v>
          </cell>
          <cell r="B3797" t="str">
            <v>CURVAR 45 GRAUS, PVC, SERIE R, ÁGUA PLUVIAL, DN 100 MM, JUNTA ELÁSTICA, FORNECIDO E INSTALADO EM RAMAL DE ENCAMINHAMENTO. AF_12/2014</v>
          </cell>
          <cell r="D3797">
            <v>89539</v>
          </cell>
          <cell r="E3797">
            <v>42.83</v>
          </cell>
        </row>
        <row r="3798">
          <cell r="A3798">
            <v>89540</v>
          </cell>
          <cell r="B3798" t="str">
            <v>CURVA DE TRANSPOSIÇÃO, PVC, SOLDÁVEL, DN 25MM, INSTALADO EM PRUMADA DE ÁGUA  - FORNECIMENTO E INSTALAÇÃO. AF_12/2014</v>
          </cell>
          <cell r="D3798">
            <v>89540</v>
          </cell>
          <cell r="E3798">
            <v>10.11</v>
          </cell>
        </row>
        <row r="3799">
          <cell r="A3799">
            <v>89541</v>
          </cell>
          <cell r="B3799" t="str">
            <v>LUVA, PVC, SOLDÁVEL, DN 32MM, INSTALADO EM PRUMADA DE ÁGUA - FORNECIMENTO E INSTALAÇÃO. AF_12/2014</v>
          </cell>
          <cell r="D3799">
            <v>89541</v>
          </cell>
          <cell r="E3799">
            <v>5.51</v>
          </cell>
        </row>
        <row r="3800">
          <cell r="A3800">
            <v>89542</v>
          </cell>
          <cell r="B3800" t="str">
            <v>LUVA DE CORRER, PVC, SOLDÁVEL, DN 32MM, INSTALADO EM PRUMADA DE ÁGUA - FORNECIMENTO E INSTALAÇÃO. AF_12/2014</v>
          </cell>
          <cell r="D3800">
            <v>89542</v>
          </cell>
          <cell r="E3800">
            <v>29.75</v>
          </cell>
        </row>
        <row r="3801">
          <cell r="A3801">
            <v>89544</v>
          </cell>
          <cell r="B3801" t="str">
            <v>LUVA SIMPLES, PVC, SERIE R, ÁGUA PLUVIAL, DN 40 MM, JUNTA SOLDÁVEL, FORNECIDO E INSTALADO EM RAMAL DE ENCAMINHAMENTO. AF_12/2014</v>
          </cell>
          <cell r="D3801">
            <v>89544</v>
          </cell>
          <cell r="E3801">
            <v>10.07</v>
          </cell>
        </row>
        <row r="3802">
          <cell r="A3802">
            <v>89545</v>
          </cell>
          <cell r="B3802" t="str">
            <v>LUVA SIMPLES, PVC, SERIE R, ÁGUA PLUVIAL, DN 50 MM, JUNTA ELÁSTICA, FORNECIDO E INSTALADO EM RAMAL DE ENCAMINHAMENTO. AF_12/2014</v>
          </cell>
          <cell r="D3802">
            <v>89545</v>
          </cell>
          <cell r="E3802">
            <v>16.350000000000001</v>
          </cell>
        </row>
        <row r="3803">
          <cell r="A3803">
            <v>89546</v>
          </cell>
          <cell r="B3803" t="str">
            <v>BUCHA DE REDUÇÃO LONGA, PVC, SERIE R, ÁGUA PLUVIAL, DN 50 X 40 MM, JUNTA ELÁSTICA, FORNECIDO E INSTALADO EM RAMAL DE ENCAMINHAMENTO. AF_12/2014</v>
          </cell>
          <cell r="D3803">
            <v>89546</v>
          </cell>
          <cell r="E3803">
            <v>14.19</v>
          </cell>
        </row>
        <row r="3804">
          <cell r="A3804">
            <v>89547</v>
          </cell>
          <cell r="B3804" t="str">
            <v>LUVA SIMPLES, PVC, SERIE R, ÁGUA PLUVIAL, DN 75 MM, JUNTA ELÁSTICA, FORNECIDO E INSTALADO EM RAMAL DE ENCAMINHAMENTO. AF_12/2014</v>
          </cell>
          <cell r="D3804">
            <v>89547</v>
          </cell>
          <cell r="E3804">
            <v>22.72</v>
          </cell>
        </row>
        <row r="3805">
          <cell r="A3805">
            <v>89548</v>
          </cell>
          <cell r="B3805" t="str">
            <v>LUVA DE CORRER, PVC, SERIE R, ÁGUA PLUVIAL, DN 75 MM, JUNTA ELÁSTICA, FORNECIDO E INSTALADO EM RAMAL DE ENCAMINHAMENTO. AF_12/2014</v>
          </cell>
          <cell r="D3805">
            <v>89548</v>
          </cell>
          <cell r="E3805">
            <v>24.77</v>
          </cell>
        </row>
        <row r="3806">
          <cell r="A3806">
            <v>89549</v>
          </cell>
          <cell r="B3806" t="str">
            <v>REDUÇÃO EXCÊNTRICA, PVC, SERIE R, ÁGUA PLUVIAL, DN 75 X 50 MM, JUNTA ELÁSTICA, FORNECIDO E INSTALADO EM RAMAL DE ENCAMINHAMENTO. AF_12/2014</v>
          </cell>
          <cell r="D3806">
            <v>89549</v>
          </cell>
          <cell r="E3806">
            <v>17.239999999999998</v>
          </cell>
        </row>
        <row r="3807">
          <cell r="A3807">
            <v>89550</v>
          </cell>
          <cell r="B3807" t="str">
            <v>TÊ DE INSPEÇÃO, PVC, SERIE R, ÁGUA PLUVIAL, DN 75 MM, JUNTA ELÁSTICA, FORNECIDO E INSTALADO EM RAMAL DE ENCAMINHAMENTO. AF_12/2014</v>
          </cell>
          <cell r="D3807">
            <v>89550</v>
          </cell>
          <cell r="E3807">
            <v>45.19</v>
          </cell>
        </row>
        <row r="3808">
          <cell r="A3808">
            <v>89551</v>
          </cell>
          <cell r="B3808" t="str">
            <v>LUVA SOLDÁVEL E COM ROSCA, PVC, SOLDÁVEL, DN 32MM X 1, INSTALADO EM PRUMADA DE ÁGUA - FORNECIMENTO E INSTALAÇÃO. AF_12/2014</v>
          </cell>
          <cell r="D3808">
            <v>89551</v>
          </cell>
          <cell r="E3808">
            <v>9.19</v>
          </cell>
        </row>
        <row r="3809">
          <cell r="A3809">
            <v>89552</v>
          </cell>
          <cell r="B3809" t="str">
            <v>UNIÃO, PVC, SOLDÁVEL, DN 32MM, INSTALADO EM PRUMADA DE ÁGUA - FORNECIMENTO E INSTALAÇÃO. AF_12/2014</v>
          </cell>
          <cell r="D3809">
            <v>89552</v>
          </cell>
          <cell r="E3809">
            <v>19.18</v>
          </cell>
        </row>
        <row r="3810">
          <cell r="A3810">
            <v>89553</v>
          </cell>
          <cell r="B3810" t="str">
            <v>ADAPTADOR CURTO COM BOLSA E ROSCA PARA REGISTRO, PVC, SOLDÁVEL, DN 32MM X 1, INSTALADO EM PRUMADA DE ÁGUA - FORNECIMENTO E INSTALAÇÃO. AF_12/2014</v>
          </cell>
          <cell r="D3810">
            <v>89553</v>
          </cell>
          <cell r="E3810">
            <v>5.4</v>
          </cell>
        </row>
        <row r="3811">
          <cell r="A3811">
            <v>89554</v>
          </cell>
          <cell r="B3811" t="str">
            <v>LUVA SIMPLES, PVC, SERIE R, ÁGUA PLUVIAL, DN 100 MM, JUNTA ELÁSTICA, FORNECIDO E INSTALADO EM RAMAL DE ENCAMINHAMENTO. AF_12/2014</v>
          </cell>
          <cell r="D3811">
            <v>89554</v>
          </cell>
          <cell r="E3811">
            <v>27.77</v>
          </cell>
        </row>
        <row r="3812">
          <cell r="A3812">
            <v>89555</v>
          </cell>
          <cell r="B3812" t="str">
            <v>CURVA DE TRANSPOSIÇÃO, PVC, SOLDÁVEL, DN 32MM, INSTALADO EM PRUMADA DE ÁGUA   FORNECIMENTO E INSTALAÇÃO. AF_12/2014</v>
          </cell>
          <cell r="D3812">
            <v>89555</v>
          </cell>
          <cell r="E3812">
            <v>23.35</v>
          </cell>
        </row>
        <row r="3813">
          <cell r="A3813">
            <v>89556</v>
          </cell>
          <cell r="B3813" t="str">
            <v>LUVA DE CORRER, PVC, SERIE R, ÁGUA PLUVIAL, DN 100 MM, JUNTA ELÁSTICA, FORNECIDO E INSTALADO EM RAMAL DE ENCAMINHAMENTO. AF_12/2014</v>
          </cell>
          <cell r="D3813">
            <v>89556</v>
          </cell>
          <cell r="E3813">
            <v>41.78</v>
          </cell>
        </row>
        <row r="3814">
          <cell r="A3814">
            <v>89557</v>
          </cell>
          <cell r="B3814" t="str">
            <v>REDUÇÃO EXCÊNTRICA, PVC, SERIE R, ÁGUA PLUVIAL, DN 100 X 75 MM, JUNTA ELÁSTICA, FORNECIDO E INSTALADO EM RAMAL DE ENCAMINHAMENTO. AF_12/2014</v>
          </cell>
          <cell r="D3814">
            <v>89557</v>
          </cell>
          <cell r="E3814">
            <v>32.58</v>
          </cell>
        </row>
        <row r="3815">
          <cell r="A3815">
            <v>89558</v>
          </cell>
          <cell r="B3815" t="str">
            <v>LUVA, PVC, SOLDÁVEL, DN 40MM, INSTALADO EM PRUMADA DE ÁGUA - FORNECIMENTO E INSTALAÇÃO. AF_12/2014</v>
          </cell>
          <cell r="D3815">
            <v>89558</v>
          </cell>
          <cell r="E3815">
            <v>8.5399999999999991</v>
          </cell>
        </row>
        <row r="3816">
          <cell r="A3816">
            <v>89559</v>
          </cell>
          <cell r="B3816" t="str">
            <v>TÊ DE INSPEÇÃO, PVC, SERIE R, ÁGUA PLUVIAL, DN 100 MM, JUNTA ELÁSTICA, FORNECIDO E INSTALADO EM RAMAL DE ENCAMINHAMENTO. AF_12/2014</v>
          </cell>
          <cell r="D3816">
            <v>89559</v>
          </cell>
          <cell r="E3816">
            <v>75.150000000000006</v>
          </cell>
        </row>
        <row r="3817">
          <cell r="A3817">
            <v>89561</v>
          </cell>
          <cell r="B3817" t="str">
            <v>JUNÇÃO SIMPLES, PVC, SERIE R, ÁGUA PLUVIAL, DN 40 MM, JUNTA SOLDÁVEL, FORNECIDO E INSTALADO EM RAMAL DE ENCAMINHAMENTO. AF_12/2014</v>
          </cell>
          <cell r="D3817">
            <v>89561</v>
          </cell>
          <cell r="E3817">
            <v>14.38</v>
          </cell>
        </row>
        <row r="3818">
          <cell r="A3818">
            <v>89562</v>
          </cell>
          <cell r="B3818" t="str">
            <v>LUVA DE REDUÇÃO, PVC, SOLDÁVEL, DN 40MM X 32MM, INSTALADO EM PRUMADA DE ÁGUA - FORNECIMENTO E INSTALAÇÃO. AF_12/2014</v>
          </cell>
          <cell r="D3818">
            <v>89562</v>
          </cell>
          <cell r="E3818">
            <v>9.1300000000000008</v>
          </cell>
        </row>
        <row r="3819">
          <cell r="A3819">
            <v>89563</v>
          </cell>
          <cell r="B3819" t="str">
            <v>JUNÇÃO SIMPLES, PVC, SERIE R, ÁGUA PLUVIAL, DN 50 MM, JUNTA ELÁSTICA, FORNECIDO E INSTALADO EM RAMAL DE ENCAMINHAMENTO. AF_12/2014</v>
          </cell>
          <cell r="D3819">
            <v>89563</v>
          </cell>
          <cell r="E3819">
            <v>26.93</v>
          </cell>
        </row>
        <row r="3820">
          <cell r="A3820">
            <v>89564</v>
          </cell>
          <cell r="B3820" t="str">
            <v>LUVA COM ROSCA, PVC, SOLDÁVEL, DN 40MM X 1.1/4, INSTALADO EM PRUMADA DE ÁGUA - FORNECIMENTO E INSTALAÇÃO. AF_12/2014</v>
          </cell>
          <cell r="D3820">
            <v>89564</v>
          </cell>
          <cell r="E3820">
            <v>17.05</v>
          </cell>
        </row>
        <row r="3821">
          <cell r="A3821">
            <v>89565</v>
          </cell>
          <cell r="B3821" t="str">
            <v>JUNÇÃO SIMPLES, PVC, SERIE R, ÁGUA PLUVIAL, DN 75 X 75 MM, JUNTA ELÁSTICA, FORNECIDO E INSTALADO EM RAMAL DE ENCAMINHAMENTO. AF_12/2014</v>
          </cell>
          <cell r="D3821">
            <v>89565</v>
          </cell>
          <cell r="E3821">
            <v>62.09</v>
          </cell>
        </row>
        <row r="3822">
          <cell r="A3822">
            <v>89566</v>
          </cell>
          <cell r="B3822" t="str">
            <v>TÊ, PVC, SERIE R, ÁGUA PLUVIAL, DN 75 MM, JUNTA ELÁSTICA, FORNECIDO E INSTALADO EM RAMAL DE ENCAMINHAMENTO. AF_12/2014</v>
          </cell>
          <cell r="D3822">
            <v>89566</v>
          </cell>
          <cell r="E3822">
            <v>53.21</v>
          </cell>
        </row>
        <row r="3823">
          <cell r="A3823">
            <v>89567</v>
          </cell>
          <cell r="B3823" t="str">
            <v>JUNÇÃO SIMPLES, PVC, SERIE R, ÁGUA PLUVIAL, DN 100 X 100 MM, JUNTA ELÁSTICA, FORNECIDO E INSTALADO EM RAMAL DE ENCAMINHAMENTO. AF_12/2014</v>
          </cell>
          <cell r="D3823">
            <v>89567</v>
          </cell>
          <cell r="E3823">
            <v>92.17</v>
          </cell>
        </row>
        <row r="3824">
          <cell r="A3824">
            <v>89568</v>
          </cell>
          <cell r="B3824" t="str">
            <v>UNIÃO, PVC, SOLDÁVEL, DN 40MM, INSTALADO EM PRUMADA DE ÁGUA - FORNECIMENTO E INSTALAÇÃO. AF_12/2014</v>
          </cell>
          <cell r="D3824">
            <v>89568</v>
          </cell>
          <cell r="E3824">
            <v>34.99</v>
          </cell>
        </row>
        <row r="3825">
          <cell r="A3825">
            <v>89569</v>
          </cell>
          <cell r="B3825" t="str">
            <v>JUNÇÃO SIMPLES, PVC, SERIE R, ÁGUA PLUVIAL, DN 100 X 75 MM, JUNTA ELÁSTICA, FORNECIDO E INSTALADO EM RAMAL DE ENCAMINHAMENTO. AF_12/2014</v>
          </cell>
          <cell r="D3825">
            <v>89569</v>
          </cell>
          <cell r="E3825">
            <v>86.88</v>
          </cell>
        </row>
        <row r="3826">
          <cell r="A3826">
            <v>89570</v>
          </cell>
          <cell r="B3826" t="str">
            <v>ADAPTADOR CURTO COM BOLSA E ROSCA PARA REGISTRO, PVC, SOLDÁVEL, DN 40MM X 1.1/2, INSTALADO EM PRUMADA DE ÁGUA - FORNECIMENTO E INSTALAÇÃO. AF_12/2014</v>
          </cell>
          <cell r="D3826">
            <v>89570</v>
          </cell>
          <cell r="E3826">
            <v>11.9</v>
          </cell>
        </row>
        <row r="3827">
          <cell r="A3827">
            <v>89571</v>
          </cell>
          <cell r="B3827" t="str">
            <v>TÊ, PVC, SERIE R, ÁGUA PLUVIAL, DN 100 X 100 MM, JUNTA ELÁSTICA, FORNECIDO E INSTALADO EM RAMAL DE ENCAMINHAMENTO. AF_12/2014</v>
          </cell>
          <cell r="D3827">
            <v>89571</v>
          </cell>
          <cell r="E3827">
            <v>84.39</v>
          </cell>
        </row>
        <row r="3828">
          <cell r="A3828">
            <v>89572</v>
          </cell>
          <cell r="B3828" t="str">
            <v>ADAPTADOR CURTO COM BOLSA E ROSCA PARA REGISTRO, PVC, SOLDÁVEL, DN 40MM X 1.1/4, INSTALADO EM PRUMADA DE ÁGUA - FORNECIMENTO E INSTALAÇÃO. AF_12/2014</v>
          </cell>
          <cell r="D3828">
            <v>89572</v>
          </cell>
          <cell r="E3828">
            <v>8.06</v>
          </cell>
        </row>
        <row r="3829">
          <cell r="A3829">
            <v>89573</v>
          </cell>
          <cell r="B3829" t="str">
            <v>TÊ, PVC, SERIE R, ÁGUA PLUVIAL, DN 100 X 75 MM, JUNTA ELÁSTICA, FORNECIDO E INSTALADO EM RAMAL DE ENCAMINHAMENTO. AF_12/2014</v>
          </cell>
          <cell r="D3829">
            <v>89573</v>
          </cell>
          <cell r="E3829">
            <v>76.34</v>
          </cell>
        </row>
        <row r="3830">
          <cell r="A3830">
            <v>89574</v>
          </cell>
          <cell r="B3830" t="str">
            <v>JUNÇÃO DUPLA, PVC, SERIE R, ÁGUA PLUVIAL, DN 100 X 100 X 100 MM, JUNTA ELÁSTICA, FORNECIDO E INSTALADO EM RAMAL DE ENCAMINHAMENTO. AF_12/2014</v>
          </cell>
          <cell r="D3830">
            <v>89574</v>
          </cell>
          <cell r="E3830">
            <v>151.27000000000001</v>
          </cell>
        </row>
        <row r="3831">
          <cell r="A3831">
            <v>89575</v>
          </cell>
          <cell r="B3831" t="str">
            <v>LUVA, PVC, SOLDÁVEL, DN 50MM, INSTALADO EM PRUMADA DE ÁGUA - FORNECIMENTO E INSTALAÇÃO. AF_12/2014</v>
          </cell>
          <cell r="D3831">
            <v>89575</v>
          </cell>
          <cell r="E3831">
            <v>10.9</v>
          </cell>
        </row>
        <row r="3832">
          <cell r="A3832">
            <v>89577</v>
          </cell>
          <cell r="B3832" t="str">
            <v>LUVA DE CORRER, PVC, SOLDÁVEL, DN 50MM, INSTALADO EM PRUMADA DE ÁGUA - FORNECIMENTO E INSTALAÇÃO. AF_12/2014</v>
          </cell>
          <cell r="D3832">
            <v>89577</v>
          </cell>
          <cell r="E3832">
            <v>35.81</v>
          </cell>
        </row>
        <row r="3833">
          <cell r="A3833">
            <v>89579</v>
          </cell>
          <cell r="B3833" t="str">
            <v>LUVA DE REDUÇÃO, PVC, SOLDÁVEL, DN 50MM X 25MM, INSTALADO EM PRUMADA DE ÁGUA   FORNECIMENTO E INSTALAÇÃO. AF_12/2014</v>
          </cell>
          <cell r="D3833">
            <v>89579</v>
          </cell>
          <cell r="E3833">
            <v>11.18</v>
          </cell>
        </row>
        <row r="3834">
          <cell r="A3834">
            <v>89581</v>
          </cell>
          <cell r="B3834" t="str">
            <v>JOELHO 90 GRAUS, PVC, SERIE R, ÁGUA PLUVIAL, DN 75 MM, JUNTA ELÁSTICA, FORNECIDO E INSTALADO EM CONDUTORES VERTICAIS DE ÁGUAS PLUVIAIS. AF_12/2014</v>
          </cell>
          <cell r="D3834">
            <v>89581</v>
          </cell>
          <cell r="E3834">
            <v>32.17</v>
          </cell>
        </row>
        <row r="3835">
          <cell r="A3835">
            <v>89582</v>
          </cell>
          <cell r="B3835" t="str">
            <v>JOELHO 45 GRAUS, PVC, SERIE R, ÁGUA PLUVIAL, DN 75 MM, JUNTA ELÁSTICA, FORNECIDO E INSTALADO EM CONDUTORES VERTICAIS DE ÁGUAS PLUVIAIS. AF_12/2014</v>
          </cell>
          <cell r="D3835">
            <v>89582</v>
          </cell>
          <cell r="E3835">
            <v>28.06</v>
          </cell>
        </row>
        <row r="3836">
          <cell r="A3836">
            <v>89583</v>
          </cell>
          <cell r="B3836" t="str">
            <v>CURVA 87 GRAUS E 30 MINUTOS, PVC, SERIE R, ÁGUA PLUVIAL, DN 75 MM, JUNTA ELÁSTICA, FORNECIDO E INSTALADO EM CONDUTORES VERTICAIS DE ÁGUAS PLUVIAIS. AF_12/2014</v>
          </cell>
          <cell r="D3836">
            <v>89583</v>
          </cell>
          <cell r="E3836">
            <v>43.05</v>
          </cell>
        </row>
        <row r="3837">
          <cell r="A3837">
            <v>89584</v>
          </cell>
          <cell r="B3837" t="str">
            <v>JOELHO 90 GRAUS, PVC, SERIE R, ÁGUA PLUVIAL, DN 100 MM, JUNTA ELÁSTICA, FORNECIDO E INSTALADO EM CONDUTORES VERTICAIS DE ÁGUAS PLUVIAIS. AF_12/2014</v>
          </cell>
          <cell r="D3837">
            <v>89584</v>
          </cell>
          <cell r="E3837">
            <v>48.59</v>
          </cell>
        </row>
        <row r="3838">
          <cell r="A3838">
            <v>89585</v>
          </cell>
          <cell r="B3838" t="str">
            <v>JOELHO 45 GRAUS, PVC, SERIE R, ÁGUA PLUVIAL, DN 100 MM, JUNTA ELÁSTICA, FORNECIDO E INSTALADO EM CONDUTORES VERTICAIS DE ÁGUAS PLUVIAIS. AF_12/2014</v>
          </cell>
          <cell r="D3838">
            <v>89585</v>
          </cell>
          <cell r="E3838">
            <v>38.58</v>
          </cell>
        </row>
        <row r="3839">
          <cell r="A3839">
            <v>89586</v>
          </cell>
          <cell r="B3839" t="str">
            <v>JOELHO 45 GRAUS PARA PÉ DE COLUNA, PVC, SERIE R, ÁGUA PLUVIAL, DN 100 MM, JUNTA ELÁSTICA, FORNECIDO E INSTALADO EM CONDUTORES VERTICAIS DE ÁGUAS PLUVIAIS. AF_12/2014</v>
          </cell>
          <cell r="D3839">
            <v>89586</v>
          </cell>
          <cell r="E3839">
            <v>38.58</v>
          </cell>
        </row>
        <row r="3840">
          <cell r="A3840">
            <v>89587</v>
          </cell>
          <cell r="B3840" t="str">
            <v>CURVA 87 GRAUS E 30 MINUTOS, PVC, SERIE R, ÁGUA PLUVIAL, DN 100 MM, JUNTA ELÁSTICA, FORNECIDO E INSTALADO EM CONDUTORES VERTICAIS DE ÁGUAS PLUVIAIS. AF_12/2014</v>
          </cell>
          <cell r="D3840">
            <v>89587</v>
          </cell>
          <cell r="E3840">
            <v>64.28</v>
          </cell>
        </row>
        <row r="3841">
          <cell r="A3841">
            <v>89589</v>
          </cell>
          <cell r="B3841" t="str">
            <v>CURVAR 45 GRAUS, PVC, SERIE R, ÁGUA PLUVIAL, DN 100 MM, JUNTA ELÁSTICA, FORNECIDO E INSTALADO EM CONDUTORES VERTICAIS DE ÁGUAS PLUVIAIS. AF_12/2014</v>
          </cell>
          <cell r="D3841">
            <v>89589</v>
          </cell>
          <cell r="E3841">
            <v>41.37</v>
          </cell>
        </row>
        <row r="3842">
          <cell r="A3842">
            <v>89590</v>
          </cell>
          <cell r="B3842" t="str">
            <v>JOELHO 90 GRAUS, PVC, SERIE R, ÁGUA PLUVIAL, DN 150 MM, JUNTA ELÁSTICA, FORNECIDO E INSTALADO EM CONDUTORES VERTICAIS DE ÁGUAS PLUVIAIS. AF_12/2014</v>
          </cell>
          <cell r="D3842">
            <v>89590</v>
          </cell>
          <cell r="E3842">
            <v>156.5</v>
          </cell>
        </row>
        <row r="3843">
          <cell r="A3843">
            <v>89591</v>
          </cell>
          <cell r="B3843" t="str">
            <v>JOELHO 45 GRAUS, PVC, SERIE R, ÁGUA PLUVIAL, DN 150 MM, JUNTA ELÁSTICA, FORNECIDO E INSTALADO EM CONDUTORES VERTICAIS DE ÁGUAS PLUVIAIS. AF_12/2014</v>
          </cell>
          <cell r="D3843">
            <v>89591</v>
          </cell>
          <cell r="E3843">
            <v>127.76</v>
          </cell>
        </row>
        <row r="3844">
          <cell r="A3844">
            <v>89592</v>
          </cell>
          <cell r="B3844" t="str">
            <v>CURVA 87 GRAUS E 30 MINUTOS, PVC, SERIE R, ÁGUA PLUVIAL, DN 150 MM, JUNTA ELÁSTICA, FORNECIDO E INSTALADO EM CONDUTORES VERTICAIS DE ÁGUAS PLUVIAIS. AF_12/2014</v>
          </cell>
          <cell r="D3844">
            <v>89592</v>
          </cell>
          <cell r="E3844">
            <v>211.33</v>
          </cell>
        </row>
        <row r="3845">
          <cell r="A3845">
            <v>89593</v>
          </cell>
          <cell r="B3845" t="str">
            <v>LUVA COM ROSCA, PVC, SOLDÁVEL, DN 50MM X 1.1/2, INSTALADO EM PRUMADA DE ÁGUA - FORNECIMENTO E INSTALAÇÃO. AF_12/2014</v>
          </cell>
          <cell r="D3845">
            <v>89593</v>
          </cell>
          <cell r="E3845">
            <v>32.369999999999997</v>
          </cell>
        </row>
        <row r="3846">
          <cell r="A3846">
            <v>89594</v>
          </cell>
          <cell r="B3846" t="str">
            <v>UNIÃO, PVC, SOLDÁVEL, DN 50MM, INSTALADO EM PRUMADA DE ÁGUA - FORNECIMENTO E INSTALAÇÃO. AF_12/2014</v>
          </cell>
          <cell r="D3846">
            <v>89594</v>
          </cell>
          <cell r="E3846">
            <v>39.15</v>
          </cell>
        </row>
        <row r="3847">
          <cell r="A3847">
            <v>89595</v>
          </cell>
          <cell r="B3847" t="str">
            <v>ADAPTADOR CURTO COM BOLSA E ROSCA PARA REGISTRO, PVC, SOLDÁVEL, DN 50MM X 1.1/4, INSTALADO EM PRUMADA DE ÁGUA - FORNECIMENTO E INSTALAÇÃO. AF_12/2014</v>
          </cell>
          <cell r="D3847">
            <v>89595</v>
          </cell>
          <cell r="E3847">
            <v>14.69</v>
          </cell>
        </row>
        <row r="3848">
          <cell r="A3848">
            <v>89596</v>
          </cell>
          <cell r="B3848" t="str">
            <v>ADAPTADOR CURTO COM BOLSA E ROSCA PARA REGISTRO, PVC, SOLDÁVEL, DN 50MM X 1.1/2, INSTALADO EM PRUMADA DE ÁGUA - FORNECIMENTO E INSTALAÇÃO. AF_12/2014</v>
          </cell>
          <cell r="D3848">
            <v>89596</v>
          </cell>
          <cell r="E3848">
            <v>10.71</v>
          </cell>
        </row>
        <row r="3849">
          <cell r="A3849">
            <v>89597</v>
          </cell>
          <cell r="B3849" t="str">
            <v>LUVA, PVC, SOLDÁVEL, DN 60MM, INSTALADO EM PRUMADA DE ÁGUA - FORNECIMENTO E INSTALAÇÃO. AF_12/2014</v>
          </cell>
          <cell r="D3849">
            <v>89597</v>
          </cell>
          <cell r="E3849">
            <v>20.48</v>
          </cell>
        </row>
        <row r="3850">
          <cell r="A3850">
            <v>89598</v>
          </cell>
          <cell r="B3850" t="str">
            <v>LUVA DE CORRER, PVC, SOLDÁVEL, DN 60MM, INSTALADO EM PRUMADA DE ÁGUA   FORNECIMENTO E INSTALAÇÃO. AF_12/2014</v>
          </cell>
          <cell r="D3850">
            <v>89598</v>
          </cell>
          <cell r="E3850">
            <v>54.22</v>
          </cell>
        </row>
        <row r="3851">
          <cell r="A3851">
            <v>89599</v>
          </cell>
          <cell r="B3851" t="str">
            <v>LUVA SIMPLES, PVC, SERIE R, ÁGUA PLUVIAL, DN 75 MM, JUNTA ELÁSTICA, FORNECIDO E INSTALADO EM CONDUTORES VERTICAIS DE ÁGUAS PLUVIAIS. AF_12/2014</v>
          </cell>
          <cell r="D3851">
            <v>89599</v>
          </cell>
          <cell r="E3851">
            <v>21.62</v>
          </cell>
        </row>
        <row r="3852">
          <cell r="A3852">
            <v>89600</v>
          </cell>
          <cell r="B3852" t="str">
            <v>LUVA DE CORRER, PVC, SERIE R, ÁGUA PLUVIAL, DN 75 MM, JUNTA ELÁSTICA, FORNECIDO E INSTALADO EM CONDUTORES VERTICAIS DE ÁGUAS PLUVIAIS. AF_12/2014</v>
          </cell>
          <cell r="D3852">
            <v>89600</v>
          </cell>
          <cell r="E3852">
            <v>23.67</v>
          </cell>
        </row>
        <row r="3853">
          <cell r="A3853">
            <v>89605</v>
          </cell>
          <cell r="B3853" t="str">
            <v>LUVA DE REDUÇÃO, PVC, SOLDÁVEL, DN 60MM X 50MM, INSTALADO EM PRUMADA DE ÁGUA - FORNECIMENTO E INSTALAÇÃO. AF_12/2014</v>
          </cell>
          <cell r="D3853">
            <v>89605</v>
          </cell>
          <cell r="E3853">
            <v>19.98</v>
          </cell>
        </row>
        <row r="3854">
          <cell r="A3854">
            <v>89609</v>
          </cell>
          <cell r="B3854" t="str">
            <v>UNIÃO, PVC, SOLDÁVEL, DN 60MM, INSTALADO EM PRUMADA DE ÁGUA - FORNECIMENTO E INSTALAÇÃO. AF_12/2014</v>
          </cell>
          <cell r="D3854">
            <v>89609</v>
          </cell>
          <cell r="E3854">
            <v>91.15</v>
          </cell>
        </row>
        <row r="3855">
          <cell r="A3855">
            <v>89610</v>
          </cell>
          <cell r="B3855" t="str">
            <v>ADAPTADOR CURTO COM BOLSA E ROSCA PARA REGISTRO, PVC, SOLDÁVEL, DN 60MM X 2, INSTALADO EM PRUMADA DE ÁGUA - FORNECIMENTO E INSTALAÇÃO. AF_12/2014</v>
          </cell>
          <cell r="D3855">
            <v>89610</v>
          </cell>
          <cell r="E3855">
            <v>20.5</v>
          </cell>
        </row>
        <row r="3856">
          <cell r="A3856">
            <v>89611</v>
          </cell>
          <cell r="B3856" t="str">
            <v>LUVA, PVC, SOLDÁVEL, DN 75MM, INSTALADO EM PRUMADA DE ÁGUA - FORNECIMENTO E INSTALAÇÃO. AF_12/2014</v>
          </cell>
          <cell r="D3856">
            <v>89611</v>
          </cell>
          <cell r="E3856">
            <v>33.880000000000003</v>
          </cell>
        </row>
        <row r="3857">
          <cell r="A3857">
            <v>89612</v>
          </cell>
          <cell r="B3857" t="str">
            <v>UNIÃO, PVC, SOLDÁVEL, DN 75MM, INSTALADO EM PRUMADA DE ÁGUA - FORNECIMENTO E INSTALAÇÃO. AF_12/2014</v>
          </cell>
          <cell r="D3857">
            <v>89612</v>
          </cell>
          <cell r="E3857">
            <v>180.08</v>
          </cell>
        </row>
        <row r="3858">
          <cell r="A3858">
            <v>89613</v>
          </cell>
          <cell r="B3858" t="str">
            <v>ADAPTADOR CURTO COM BOLSA E ROSCA PARA REGISTRO, PVC, SOLDÁVEL, DN 75MM X 2.1/2, INSTALADO EM PRUMADA DE ÁGUA - FORNECIMENTO E INSTALAÇÃO. AF_12/2014</v>
          </cell>
          <cell r="D3858">
            <v>89613</v>
          </cell>
          <cell r="E3858">
            <v>30.23</v>
          </cell>
        </row>
        <row r="3859">
          <cell r="A3859">
            <v>89614</v>
          </cell>
          <cell r="B3859" t="str">
            <v>LUVA, PVC, SOLDÁVEL, DN 85MM, INSTALADO EM PRUMADA DE ÁGUA - FORNECIMENTO E INSTALAÇÃO. AF_12/2014</v>
          </cell>
          <cell r="D3859">
            <v>89614</v>
          </cell>
          <cell r="E3859">
            <v>64.52</v>
          </cell>
        </row>
        <row r="3860">
          <cell r="A3860">
            <v>89615</v>
          </cell>
          <cell r="B3860" t="str">
            <v>UNIÃO, PVC, SOLDÁVEL, DN 85MM, INSTALADO EM PRUMADA DE ÁGUA - FORNECIMENTO E INSTALAÇÃO. AF_12/2014</v>
          </cell>
          <cell r="D3860">
            <v>89615</v>
          </cell>
          <cell r="E3860">
            <v>272.45999999999998</v>
          </cell>
        </row>
        <row r="3861">
          <cell r="A3861">
            <v>89616</v>
          </cell>
          <cell r="B3861" t="str">
            <v>ADAPTADOR CURTO COM BOLSA E ROSCA PARA REGISTRO, PVC, SOLDÁVEL, DN 85MM X 3, INSTALADO EM PRUMADA DE ÁGUA - FORNECIMENTO E INSTALAÇÃO. AF_12/2014</v>
          </cell>
          <cell r="D3861">
            <v>89616</v>
          </cell>
          <cell r="E3861">
            <v>44</v>
          </cell>
        </row>
        <row r="3862">
          <cell r="A3862">
            <v>89617</v>
          </cell>
          <cell r="B3862" t="str">
            <v>TE, PVC, SOLDÁVEL, DN 25MM, INSTALADO EM PRUMADA DE ÁGUA - FORNECIMENTO E INSTALAÇÃO. AF_12/2014</v>
          </cell>
          <cell r="D3862">
            <v>89617</v>
          </cell>
          <cell r="E3862">
            <v>6.16</v>
          </cell>
        </row>
        <row r="3863">
          <cell r="A3863">
            <v>89618</v>
          </cell>
          <cell r="B3863" t="str">
            <v>TÊ COM BUCHA DE LATÃO NA BOLSA CENTRAL, PVC, SOLDÁVEL, DN 25MM X 1/2, INSTALADO EM PRUMADA DE ÁGUA - FORNECIMENTO E INSTALAÇÃO. AF_12/2014</v>
          </cell>
          <cell r="D3863">
            <v>89618</v>
          </cell>
          <cell r="E3863">
            <v>14.3</v>
          </cell>
        </row>
        <row r="3864">
          <cell r="A3864">
            <v>89619</v>
          </cell>
          <cell r="B3864" t="str">
            <v>TÊ DE REDUÇÃO, PVC, SOLDÁVEL, DN 25MM X 20MM, INSTALADO EM PRUMADA DE ÁGUA - FORNECIMENTO E INSTALAÇÃO. AF_12/2014</v>
          </cell>
          <cell r="D3864">
            <v>89619</v>
          </cell>
          <cell r="E3864">
            <v>8.33</v>
          </cell>
        </row>
        <row r="3865">
          <cell r="A3865">
            <v>89620</v>
          </cell>
          <cell r="B3865" t="str">
            <v>TE, PVC, SOLDÁVEL, DN 32MM, INSTALADO EM PRUMADA DE ÁGUA - FORNECIMENTO E INSTALAÇÃO. AF_12/2014</v>
          </cell>
          <cell r="D3865">
            <v>89620</v>
          </cell>
          <cell r="E3865">
            <v>10.6</v>
          </cell>
        </row>
        <row r="3866">
          <cell r="A3866">
            <v>89621</v>
          </cell>
          <cell r="B3866" t="str">
            <v>TÊ COM BUCHA DE LATÃO NA BOLSA CENTRAL, PVC, SOLDÁVEL, DN 32MM X 3/4, INSTALADO EM PRUMADA DE ÁGUA - FORNECIMENTO E INSTALAÇÃO. AF_12/2014</v>
          </cell>
          <cell r="D3866">
            <v>89621</v>
          </cell>
          <cell r="E3866">
            <v>24.41</v>
          </cell>
        </row>
        <row r="3867">
          <cell r="A3867">
            <v>89622</v>
          </cell>
          <cell r="B3867" t="str">
            <v>TÊ DE REDUÇÃO, PVC, SOLDÁVEL, DN 32MM X 25MM, INSTALADO EM PRUMADA DE ÁGUA - FORNECIMENTO E INSTALAÇÃO. AF_12/2014</v>
          </cell>
          <cell r="D3867">
            <v>89622</v>
          </cell>
          <cell r="E3867">
            <v>12.75</v>
          </cell>
        </row>
        <row r="3868">
          <cell r="A3868">
            <v>89623</v>
          </cell>
          <cell r="B3868" t="str">
            <v>TE, PVC, SOLDÁVEL, DN 40MM, INSTALADO EM PRUMADA DE ÁGUA - FORNECIMENTO E INSTALAÇÃO. AF_12/2014</v>
          </cell>
          <cell r="D3868">
            <v>89623</v>
          </cell>
          <cell r="E3868">
            <v>17.309999999999999</v>
          </cell>
        </row>
        <row r="3869">
          <cell r="A3869">
            <v>89624</v>
          </cell>
          <cell r="B3869" t="str">
            <v>TÊ DE REDUÇÃO, PVC, SOLDÁVEL, DN 40MM X 32MM, INSTALADO EM PRUMADA DE ÁGUA - FORNECIMENTO E INSTALAÇÃO. AF_12/2014</v>
          </cell>
          <cell r="D3869">
            <v>89624</v>
          </cell>
          <cell r="E3869">
            <v>18.399999999999999</v>
          </cell>
        </row>
        <row r="3870">
          <cell r="A3870">
            <v>89625</v>
          </cell>
          <cell r="B3870" t="str">
            <v>TE, PVC, SOLDÁVEL, DN 50MM, INSTALADO EM PRUMADA DE ÁGUA - FORNECIMENTO E INSTALAÇÃO. AF_12/2014</v>
          </cell>
          <cell r="D3870">
            <v>89625</v>
          </cell>
          <cell r="E3870">
            <v>21.04</v>
          </cell>
        </row>
        <row r="3871">
          <cell r="A3871">
            <v>89626</v>
          </cell>
          <cell r="B3871" t="str">
            <v>TÊ DE REDUÇÃO, PVC, SOLDÁVEL, DN 50MM X 40MM, INSTALADO EM PRUMADA DE ÁGUA - FORNECIMENTO E INSTALAÇÃO. AF_12/2014</v>
          </cell>
          <cell r="D3871">
            <v>89626</v>
          </cell>
          <cell r="E3871">
            <v>29.42</v>
          </cell>
        </row>
        <row r="3872">
          <cell r="A3872">
            <v>89627</v>
          </cell>
          <cell r="B3872" t="str">
            <v>TÊ DE REDUÇÃO, PVC, SOLDÁVEL, DN 50MM X 25MM, INSTALADO EM PRUMADA DE ÁGUA - FORNECIMENTO E INSTALAÇÃO. AF_12/2014</v>
          </cell>
          <cell r="D3872">
            <v>89627</v>
          </cell>
          <cell r="E3872">
            <v>19.79</v>
          </cell>
        </row>
        <row r="3873">
          <cell r="A3873">
            <v>89628</v>
          </cell>
          <cell r="B3873" t="str">
            <v>TE, PVC, SOLDÁVEL, DN 60MM, INSTALADO EM PRUMADA DE ÁGUA - FORNECIMENTO E INSTALAÇÃO. AF_12/2014</v>
          </cell>
          <cell r="D3873">
            <v>89628</v>
          </cell>
          <cell r="E3873">
            <v>45.29</v>
          </cell>
        </row>
        <row r="3874">
          <cell r="A3874">
            <v>89629</v>
          </cell>
          <cell r="B3874" t="str">
            <v>TE, PVC, SOLDÁVEL, DN 75MM, INSTALADO EM PRUMADA DE ÁGUA - FORNECIMENTO E INSTALAÇÃO. AF_12/2014</v>
          </cell>
          <cell r="D3874">
            <v>89629</v>
          </cell>
          <cell r="E3874">
            <v>83.97</v>
          </cell>
        </row>
        <row r="3875">
          <cell r="A3875">
            <v>89630</v>
          </cell>
          <cell r="B3875" t="str">
            <v>TE DE REDUÇÃO, PVC, SOLDÁVEL, DN 75MM X 50MM, INSTALADO EM PRUMADA DE ÁGUA - FORNECIMENTO E INSTALAÇÃO. AF_12/2014</v>
          </cell>
          <cell r="D3875">
            <v>89630</v>
          </cell>
          <cell r="E3875">
            <v>72.56</v>
          </cell>
        </row>
        <row r="3876">
          <cell r="A3876">
            <v>89631</v>
          </cell>
          <cell r="B3876" t="str">
            <v>TE, PVC, SOLDÁVEL, DN 85MM, INSTALADO EM PRUMADA DE ÁGUA - FORNECIMENTO E INSTALAÇÃO. AF_12/2014</v>
          </cell>
          <cell r="D3876">
            <v>89631</v>
          </cell>
          <cell r="E3876">
            <v>128.35</v>
          </cell>
        </row>
        <row r="3877">
          <cell r="A3877">
            <v>89632</v>
          </cell>
          <cell r="B3877" t="str">
            <v>TE DE REDUÇÃO, PVC, SOLDÁVEL, DN 85MM X 60MM, INSTALADO EM PRUMADA DE ÁGUA - FORNECIMENTO E INSTALAÇÃO. AF_12/2014</v>
          </cell>
          <cell r="D3877">
            <v>89632</v>
          </cell>
          <cell r="E3877">
            <v>105</v>
          </cell>
        </row>
        <row r="3878">
          <cell r="A3878">
            <v>89637</v>
          </cell>
          <cell r="B3878" t="str">
            <v>JOELHO 90 GRAUS, CPVC, SOLDÁVEL, DN 15MM, INSTALADO EM RAMAL OU SUB-RAMAL DE ÁGUA - FORNECIMENTO E INSTALAÇÃO. AF_12/2014</v>
          </cell>
          <cell r="D3878">
            <v>89637</v>
          </cell>
          <cell r="E3878">
            <v>9.94</v>
          </cell>
        </row>
        <row r="3879">
          <cell r="A3879">
            <v>89638</v>
          </cell>
          <cell r="B3879" t="str">
            <v>JOELHO 45 GRAUS, CPVC, SOLDÁVEL, DN 15MM, INSTALADO EM RAMAL OU SUB-RAMAL DE ÁGUA - FORNECIMENTO E INSTALAÇÃO. AF_12/2014</v>
          </cell>
          <cell r="D3879">
            <v>89638</v>
          </cell>
          <cell r="E3879">
            <v>11.2</v>
          </cell>
        </row>
        <row r="3880">
          <cell r="A3880">
            <v>89639</v>
          </cell>
          <cell r="B3880" t="str">
            <v>CURVA 90 GRAUS, CPVC, SOLDÁVEL, DN 15MM, INSTALADO EM RAMAL OU SUB-RAMAL DE ÁGUA - FORNECIMENTO E INSTALAÇÃO. AF_12/2014</v>
          </cell>
          <cell r="D3880">
            <v>89639</v>
          </cell>
          <cell r="E3880">
            <v>11.69</v>
          </cell>
        </row>
        <row r="3881">
          <cell r="A3881">
            <v>89640</v>
          </cell>
          <cell r="B3881" t="str">
            <v>JOELHO DE TRANSIÇÃO, 90 GRAUS, CPVC, SOLDÁVEL, DN 15MM X 1/2", INSTALADO EM RAMAL OU SUB-RAMAL DE ÁGUA - FORNECIMENTO E INSTALAÇÃO. AF_12/2014</v>
          </cell>
          <cell r="D3881">
            <v>89640</v>
          </cell>
          <cell r="E3881">
            <v>19.21</v>
          </cell>
        </row>
        <row r="3882">
          <cell r="A3882">
            <v>89641</v>
          </cell>
          <cell r="B3882" t="str">
            <v>JOELHO 90 GRAUS, CPVC, SOLDÁVEL, DN 22MM, INSTALADO EM RAMAL OU SUB-RAMAL DE ÁGUA - FORNECIMENTO E INSTALAÇÃO. AF_12/2014</v>
          </cell>
          <cell r="D3882">
            <v>89641</v>
          </cell>
          <cell r="E3882">
            <v>14.34</v>
          </cell>
        </row>
        <row r="3883">
          <cell r="A3883">
            <v>89642</v>
          </cell>
          <cell r="B3883" t="str">
            <v>JOELHO 45 GRAUS, CPVC, SOLDÁVEL, DN 22MM, INSTALADO EM RAMAL OU SUB-RAMAL DE ÁGUA - FORNECIMENTO E INSTALAÇÃO. AF_12/2014</v>
          </cell>
          <cell r="D3883">
            <v>89642</v>
          </cell>
          <cell r="E3883">
            <v>16.760000000000002</v>
          </cell>
        </row>
        <row r="3884">
          <cell r="A3884">
            <v>89643</v>
          </cell>
          <cell r="B3884" t="str">
            <v>CURVA 90 GRAUS, CPVC, SOLDÁVEL, DN 22MM, INSTALADO EM RAMAL OU SUB-RAMAL DE ÁGUA - FORNECIMENTO E INSTALAÇÃO. AF_12/2014</v>
          </cell>
          <cell r="D3884">
            <v>89643</v>
          </cell>
          <cell r="E3884">
            <v>17.57</v>
          </cell>
        </row>
        <row r="3885">
          <cell r="A3885">
            <v>89644</v>
          </cell>
          <cell r="B3885" t="str">
            <v>JOELHO DE TRANSIÇÃO, 90 GRAUS, CPVC, SOLDÁVEL, DN 22MM X 1/2", INSTALADO EM RAMAL OU SUB-RAMAL DE ÁGUA - FORNECIMENTO E INSTALAÇÃO. AF_12/2014</v>
          </cell>
          <cell r="D3885">
            <v>89644</v>
          </cell>
          <cell r="E3885">
            <v>29.03</v>
          </cell>
        </row>
        <row r="3886">
          <cell r="A3886">
            <v>89645</v>
          </cell>
          <cell r="B3886" t="str">
            <v>JOELHO DE TRANSIÇÃO, 90 GRAUS, CPVC, SOLDÁVEL, DN 22MM X 3/4", INSTALADO EM RAMAL OU SUB-RAMAL DE ÁGUA - FORNECIMENTO E INSTALAÇÃO. AF_12/2014</v>
          </cell>
          <cell r="D3886">
            <v>89645</v>
          </cell>
          <cell r="E3886">
            <v>32.700000000000003</v>
          </cell>
        </row>
        <row r="3887">
          <cell r="A3887">
            <v>89646</v>
          </cell>
          <cell r="B3887" t="str">
            <v>JOELHO 90 GRAUS, CPVC, SOLDÁVEL, DN 28MM, INSTALADO EM RAMAL OU SUB-RAMAL DE ÁGUA - FORNECIMENTO E INSTALAÇÃO. AF_12/2014</v>
          </cell>
          <cell r="D3887">
            <v>89646</v>
          </cell>
          <cell r="E3887">
            <v>23.13</v>
          </cell>
        </row>
        <row r="3888">
          <cell r="A3888">
            <v>89647</v>
          </cell>
          <cell r="B3888" t="str">
            <v>JOELHO 45 GRAUS, CPVC, SOLDÁVEL, DN 28MM, INSTALADO EM RAMAL OU SUB-RAMAL DE ÁGUA  FORNECIMENTO E INSTALAÇÃO. AF_12/2014</v>
          </cell>
          <cell r="D3888">
            <v>89647</v>
          </cell>
          <cell r="E3888">
            <v>22.57</v>
          </cell>
        </row>
        <row r="3889">
          <cell r="A3889">
            <v>89648</v>
          </cell>
          <cell r="B3889" t="str">
            <v>CURVA 90 GRAUS, CPVC, SOLDÁVEL, DN 28MM, INSTALADO EM RAMAL OU SUB-RAMAL DE ÁGUA  FORNECIMENTO E INSTALAÇÃO. AF_12/2014</v>
          </cell>
          <cell r="D3889">
            <v>89648</v>
          </cell>
          <cell r="E3889">
            <v>25.17</v>
          </cell>
        </row>
        <row r="3890">
          <cell r="A3890">
            <v>89649</v>
          </cell>
          <cell r="B3890" t="str">
            <v>JOELHO 90 GRAUS, CPVC, SOLDÁVEL, DN 35MM, INSTALADO EM RAMAL OU SUB-RAMAL DE ÁGUA  FORNECIMENTO E INSTALAÇÃO. AF_12/2014</v>
          </cell>
          <cell r="D3890">
            <v>89649</v>
          </cell>
          <cell r="E3890">
            <v>34.76</v>
          </cell>
        </row>
        <row r="3891">
          <cell r="A3891">
            <v>89650</v>
          </cell>
          <cell r="B3891" t="str">
            <v>JOELHO 45 GRAUS, CPVC, SOLDÁVEL, DN 35MM, INSTALADO EM RAMAL OU SUB-RAMAL DE ÁGUA  FORNECIMENTO E INSTALAÇÃO. AF_12/2014</v>
          </cell>
          <cell r="D3891">
            <v>89650</v>
          </cell>
          <cell r="E3891">
            <v>34.76</v>
          </cell>
        </row>
        <row r="3892">
          <cell r="A3892">
            <v>89651</v>
          </cell>
          <cell r="B3892" t="str">
            <v>LUVA, CPVC, SOLDÁVEL, DN 15MM, INSTALADO EM RAMAL OU SUB-RAMAL DE ÁGUA - FORNECIMENTO E INSTALAÇÃO. AF_12/2014</v>
          </cell>
          <cell r="D3892">
            <v>89651</v>
          </cell>
          <cell r="E3892">
            <v>7.05</v>
          </cell>
        </row>
        <row r="3893">
          <cell r="A3893">
            <v>89652</v>
          </cell>
          <cell r="B3893" t="str">
            <v>LUVA DE CORRER, CPVC, SOLDÁVEL, DN 15MM, INSTALADO EM RAMAL OU SUB-RAMAL DE ÁGUA  FORNECIMENTO E INSTALAÇÃO. AF_12/2014</v>
          </cell>
          <cell r="D3893">
            <v>89652</v>
          </cell>
          <cell r="E3893">
            <v>12.61</v>
          </cell>
        </row>
        <row r="3894">
          <cell r="A3894">
            <v>89653</v>
          </cell>
          <cell r="B3894" t="str">
            <v>LUVA DE TRANSIÇÃO, CPVC, SOLDÁVEL, DN15MM X 1/2", INSTALADO EM RAMAL OU SUB-RAMAL DE ÁGUA - FORNECIMENTO E INSTALAÇÃO. AF_12/2014</v>
          </cell>
          <cell r="D3894">
            <v>89653</v>
          </cell>
          <cell r="E3894">
            <v>21.14</v>
          </cell>
        </row>
        <row r="3895">
          <cell r="A3895">
            <v>89654</v>
          </cell>
          <cell r="B3895" t="str">
            <v>UNIÃO, CPVC, SOLDÁVEL, DN15MM, INSTALADO EM RAMAL OU SUB-RAMAL DE ÁGUA  FORNECIMENTO E INSTALAÇÃO. AF_12/2014</v>
          </cell>
          <cell r="D3895">
            <v>89654</v>
          </cell>
          <cell r="E3895">
            <v>20.58</v>
          </cell>
        </row>
        <row r="3896">
          <cell r="A3896">
            <v>89655</v>
          </cell>
          <cell r="B3896" t="str">
            <v>CONECTOR, CPVC, SOLDÁVEL, DN 15MM X 1/2, INSTALADO EM RAMAL OU SUB-RAMAL DE ÁGUA  FORNECIMENTO E INSTALAÇÃO. AF_12/2014</v>
          </cell>
          <cell r="D3896">
            <v>89655</v>
          </cell>
          <cell r="E3896">
            <v>31.02</v>
          </cell>
        </row>
        <row r="3897">
          <cell r="A3897">
            <v>89656</v>
          </cell>
          <cell r="B3897" t="str">
            <v>ADAPTADOR, CPVC, SOLDÁVEL, DN15MM, INSTALADO EM RAMAL OU SUB-RAMAL DE ÁGUA  FORNECIMENTO E INSTALAÇÃO. AF_12/2014</v>
          </cell>
          <cell r="D3897">
            <v>89656</v>
          </cell>
          <cell r="E3897">
            <v>13.48</v>
          </cell>
        </row>
        <row r="3898">
          <cell r="A3898">
            <v>89657</v>
          </cell>
          <cell r="B3898" t="str">
            <v>CURVA DE TRANSPOSIÇÃO, CPVC, SOLDÁVEL, DN15MM, INSTALADO EM RAMAL OU SUB-RAMAL DE ÁGUA  FORNECIMENTO E INSTALAÇÃO. AF_12/2014</v>
          </cell>
          <cell r="D3898">
            <v>89657</v>
          </cell>
          <cell r="E3898">
            <v>13.76</v>
          </cell>
        </row>
        <row r="3899">
          <cell r="A3899">
            <v>89658</v>
          </cell>
          <cell r="B3899" t="str">
            <v>LUVA, CPVC, SOLDÁVEL, DN 22MM, INSTALADO EM RAMAL OU SUB-RAMAL DE ÁGUA  FORNECIMENTO E INSTALAÇÃO. AF_12/2014</v>
          </cell>
          <cell r="D3899">
            <v>89658</v>
          </cell>
          <cell r="E3899">
            <v>9.92</v>
          </cell>
        </row>
        <row r="3900">
          <cell r="A3900">
            <v>89659</v>
          </cell>
          <cell r="B3900" t="str">
            <v>LUVA DE CORRER, CPVC, SOLDÁVEL, DN 22MM, INSTALADO EM RAMAL OU SUB-RAMAL DE ÁGUA  FORNECIMENTO E INSTALAÇÃO. AF_12/2014</v>
          </cell>
          <cell r="D3900">
            <v>89659</v>
          </cell>
          <cell r="E3900">
            <v>18.420000000000002</v>
          </cell>
        </row>
        <row r="3901">
          <cell r="A3901">
            <v>89660</v>
          </cell>
          <cell r="B3901" t="str">
            <v>LUVA DE TRANSIÇÃO, CPVC, SOLDÁVEL, DN22MM X 25MM, INSTALADO EM RAMAL OU SUB-RAMAL DE ÁGUA - FORNECIMENTO E INSTALAÇÃO. AF_12/2014</v>
          </cell>
          <cell r="D3901">
            <v>89660</v>
          </cell>
          <cell r="E3901">
            <v>9.18</v>
          </cell>
        </row>
        <row r="3902">
          <cell r="A3902">
            <v>89661</v>
          </cell>
          <cell r="B3902" t="str">
            <v>UNIÃO, CPVC, SOLDÁVEL, DN22MM, INSTALADO EM RAMAL OU SUB-RAMAL DE ÁGUA  FORNECIMENTO E INSTALAÇÃO. AF_12/2014</v>
          </cell>
          <cell r="D3902">
            <v>89661</v>
          </cell>
          <cell r="E3902">
            <v>24.89</v>
          </cell>
        </row>
        <row r="3903">
          <cell r="A3903">
            <v>89662</v>
          </cell>
          <cell r="B3903" t="str">
            <v>CONECTOR, CPVC, SOLDÁVEL, DN 22MM X 1/2, INSTALADO EM RAMAL OU SUB-RAMAL DE ÁGUA  FORNECIMENTO E INSTALAÇÃO. AF_12/2014</v>
          </cell>
          <cell r="D3903">
            <v>89662</v>
          </cell>
          <cell r="E3903">
            <v>38.729999999999997</v>
          </cell>
        </row>
        <row r="3904">
          <cell r="A3904">
            <v>89663</v>
          </cell>
          <cell r="B3904" t="str">
            <v>ADAPTADOR, CPVC, SOLDÁVEL, DN22MM, INSTALADO EM RAMAL OU SUB-RAMAL DE ÁGUA  FORNECIMENTO E INSTALAÇÃO. AF_12/2014</v>
          </cell>
          <cell r="D3904">
            <v>89663</v>
          </cell>
          <cell r="E3904">
            <v>15.54</v>
          </cell>
        </row>
        <row r="3905">
          <cell r="A3905">
            <v>89664</v>
          </cell>
          <cell r="B3905" t="str">
            <v>CURVA DE TRANSPOSIÇÃO, CPVC, SOLDÁVEL, DN22MM, INSTALADO EM RAMAL OU SUB-RAMAL DE ÁGUA  FORNECIMENTO E INSTALAÇÃO. AF_12/2014</v>
          </cell>
          <cell r="D3905">
            <v>89664</v>
          </cell>
          <cell r="E3905">
            <v>18.420000000000002</v>
          </cell>
        </row>
        <row r="3906">
          <cell r="A3906">
            <v>89665</v>
          </cell>
          <cell r="B3906" t="str">
            <v>REDUÇÃO EXCÊNTRICA, PVC, SERIE R, ÁGUA PLUVIAL, DN 75 X 50 MM, JUNTA ELÁSTICA, FORNECIDO E INSTALADO EM CONDUTORES VERTICAIS DE ÁGUAS PLUVIAIS. AF_12/2014</v>
          </cell>
          <cell r="D3906">
            <v>89665</v>
          </cell>
          <cell r="E3906">
            <v>16.14</v>
          </cell>
        </row>
        <row r="3907">
          <cell r="A3907">
            <v>89666</v>
          </cell>
          <cell r="B3907" t="str">
            <v>BUCHA DE REDUÇÃO, CPVC, SOLDÁVEL, DN22MM X 15MM, INSTALADO EM RAMAL OU SUB-RAMAL DE ÁGUA  FORNECIMENTO E INSTALAÇÃO. AF_12/2014</v>
          </cell>
          <cell r="D3907">
            <v>89666</v>
          </cell>
          <cell r="E3907">
            <v>7.92</v>
          </cell>
        </row>
        <row r="3908">
          <cell r="A3908">
            <v>89667</v>
          </cell>
          <cell r="B3908" t="str">
            <v>TÊ DE INSPEÇÃO, PVC, SERIE R, ÁGUA PLUVIAL, DN 75 MM, JUNTA ELÁSTICA, FORNECIDO E INSTALADO EM CONDUTORES VERTICAIS DE ÁGUAS PLUVIAIS. AF_12/2014</v>
          </cell>
          <cell r="D3908">
            <v>89667</v>
          </cell>
          <cell r="E3908">
            <v>44.09</v>
          </cell>
        </row>
        <row r="3909">
          <cell r="A3909">
            <v>89668</v>
          </cell>
          <cell r="B3909" t="str">
            <v>CONECTOR, CPVC, SOLDÁVEL, DN22MM X 3/4", INSTALADO EM RAMAL OU SUB-RAMAL DE ÁGUA - FORNECIMENTO E INSTALAÇÃO. AF_12/2014</v>
          </cell>
          <cell r="D3909">
            <v>89668</v>
          </cell>
          <cell r="E3909">
            <v>36.69</v>
          </cell>
        </row>
        <row r="3910">
          <cell r="A3910">
            <v>89669</v>
          </cell>
          <cell r="B3910" t="str">
            <v>LUVA SIMPLES, PVC, SERIE R, ÁGUA PLUVIAL, DN 100 MM, JUNTA ELÁSTICA, FORNECIDO E INSTALADO EM CONDUTORES VERTICAIS DE ÁGUAS PLUVIAIS. AF_12/2014</v>
          </cell>
          <cell r="D3910">
            <v>89669</v>
          </cell>
          <cell r="E3910">
            <v>26.87</v>
          </cell>
        </row>
        <row r="3911">
          <cell r="A3911">
            <v>89670</v>
          </cell>
          <cell r="B3911" t="str">
            <v>LUVA, CPVC, SOLDÁVEL, DN 28MM, INSTALADO EM RAMAL OU SUB-RAMAL DE ÁGUA  FORNECIMENTO E INSTALAÇÃO. AF_12/2014</v>
          </cell>
          <cell r="D3911">
            <v>89670</v>
          </cell>
          <cell r="E3911">
            <v>15.12</v>
          </cell>
        </row>
        <row r="3912">
          <cell r="A3912">
            <v>89671</v>
          </cell>
          <cell r="B3912" t="str">
            <v>LUVA DE CORRER, PVC, SERIE R, ÁGUA PLUVIAL, DN 100 MM, JUNTA ELÁSTICA, FORNECIDO E INSTALADO EM CONDUTORES VERTICAIS DE ÁGUAS PLUVIAIS. AF_12/2014</v>
          </cell>
          <cell r="D3912">
            <v>89671</v>
          </cell>
          <cell r="E3912">
            <v>40.880000000000003</v>
          </cell>
        </row>
        <row r="3913">
          <cell r="A3913">
            <v>89672</v>
          </cell>
          <cell r="B3913" t="str">
            <v>LUVA DE CORRER, CPVC, SOLDÁVEL, DN 28MM, INSTALADO EM RAMAL OU SUB-RAMAL DE ÁGUA  FORNECIMENTO E INSTALAÇÃO. AF_12/2014</v>
          </cell>
          <cell r="D3913">
            <v>89672</v>
          </cell>
          <cell r="E3913">
            <v>24.85</v>
          </cell>
        </row>
        <row r="3914">
          <cell r="A3914">
            <v>89673</v>
          </cell>
          <cell r="B3914" t="str">
            <v>REDUÇÃO EXCÊNTRICA, PVC, SERIE R, ÁGUA PLUVIAL, DN 100 X 75 MM, JUNTA ELÁSTICA, FORNECIDO E INSTALADO EM CONDUTORES VERTICAIS DE ÁGUAS PLUVIAIS. AF_12/2014</v>
          </cell>
          <cell r="D3914">
            <v>89673</v>
          </cell>
          <cell r="E3914">
            <v>31.68</v>
          </cell>
        </row>
        <row r="3915">
          <cell r="A3915">
            <v>89674</v>
          </cell>
          <cell r="B3915" t="str">
            <v>UNIÃO, CPVC, SOLDÁVEL, DN28MM, INSTALADO EM RAMAL OU SUB-RAMAL DE ÁGUA  FORNECIMENTO E INSTALAÇÃO. AF_12/2014</v>
          </cell>
          <cell r="D3915">
            <v>89674</v>
          </cell>
          <cell r="E3915">
            <v>37.25</v>
          </cell>
        </row>
        <row r="3916">
          <cell r="A3916">
            <v>89675</v>
          </cell>
          <cell r="B3916" t="str">
            <v>TÊ DE INSPEÇÃO, PVC, SERIE R, ÁGUA PLUVIAL, DN 100 MM, JUNTA ELÁSTICA, FORNECIDO E INSTALADO EM CONDUTORES VERTICAIS DE ÁGUAS PLUVIAIS. AF_12/2014</v>
          </cell>
          <cell r="D3916">
            <v>89675</v>
          </cell>
          <cell r="E3916">
            <v>74.25</v>
          </cell>
        </row>
        <row r="3917">
          <cell r="A3917">
            <v>89676</v>
          </cell>
          <cell r="B3917" t="str">
            <v>CONECTOR, CPVC, SOLDÁVEL, DN 28MM X 1, INSTALADO EM RAMAL OU SUB-RAMAL DE ÁGUA  FORNECIMENTO E INSTALAÇÃO. AF_12/2014</v>
          </cell>
          <cell r="D3917">
            <v>89676</v>
          </cell>
          <cell r="E3917">
            <v>57.49</v>
          </cell>
        </row>
        <row r="3918">
          <cell r="A3918">
            <v>89677</v>
          </cell>
          <cell r="B3918" t="str">
            <v>LUVA SIMPLES, PVC, SERIE R, ÁGUA PLUVIAL, DN 150 MM, JUNTA ELÁSTICA, FORNECIDO E INSTALADO EM CONDUTORES VERTICAIS DE ÁGUAS PLUVIAIS. AF_12/2014</v>
          </cell>
          <cell r="D3918">
            <v>89677</v>
          </cell>
          <cell r="E3918">
            <v>79.42</v>
          </cell>
        </row>
        <row r="3919">
          <cell r="A3919">
            <v>89678</v>
          </cell>
          <cell r="B3919" t="str">
            <v>BUCHA DE REDUÇÃO, CPVC, SOLDÁVEL, DN28MM X 22MM, INSTALADO EM RAMAL OU SUB-RAMAL DE ÁGUA  FORNECIMENTO E INSTALAÇÃO. AF_12/2014</v>
          </cell>
          <cell r="D3919">
            <v>89678</v>
          </cell>
          <cell r="E3919">
            <v>10.8</v>
          </cell>
        </row>
        <row r="3920">
          <cell r="A3920">
            <v>89679</v>
          </cell>
          <cell r="B3920" t="str">
            <v>LUVA DE CORRER, PVC, SERIE R, ÁGUA PLUVIAL, DN 150 MM, JUNTA ELÁSTICA, FORNECIDO E INSTALADO EM CONDUTORES VERTICAIS DE ÁGUAS PLUVIAIS. AF_12/2014</v>
          </cell>
          <cell r="D3920">
            <v>89679</v>
          </cell>
          <cell r="E3920">
            <v>129.38999999999999</v>
          </cell>
        </row>
        <row r="3921">
          <cell r="A3921">
            <v>89680</v>
          </cell>
          <cell r="B3921" t="str">
            <v>LUVA, CPVC, SOLDÁVEL, DN 35MM, INSTALADO EM RAMAL OU SUB-RAMAL DE ÁGUA  FORNECIMENTO E INSTALAÇÃO. AF_12/2014</v>
          </cell>
          <cell r="D3921">
            <v>89680</v>
          </cell>
          <cell r="E3921">
            <v>24.17</v>
          </cell>
        </row>
        <row r="3922">
          <cell r="A3922">
            <v>89681</v>
          </cell>
          <cell r="B3922" t="str">
            <v>REDUÇÃO EXCÊNTRICA, PVC, SERIE R, ÁGUA PLUVIAL, DN 150 X 100 MM, JUNTA ELÁSTICA, FORNECIDO E INSTALADO EM CONDUTORES VERTICAIS DE ÁGUAS PLUVIAIS. AF_12/2014</v>
          </cell>
          <cell r="D3922">
            <v>89681</v>
          </cell>
          <cell r="E3922">
            <v>88.27</v>
          </cell>
        </row>
        <row r="3923">
          <cell r="A3923">
            <v>89682</v>
          </cell>
          <cell r="B3923" t="str">
            <v>LUVA DE CORRER, CPVC, SOLDÁVEL, DN 35MM, INSTALADO EM RAMAL OU SUB-RAMAL DE ÁGUA  FORNECIMENTO E INSTALAÇÃO. AF_12/2014</v>
          </cell>
          <cell r="D3923">
            <v>89682</v>
          </cell>
          <cell r="E3923">
            <v>38.72</v>
          </cell>
        </row>
        <row r="3924">
          <cell r="A3924">
            <v>89683</v>
          </cell>
          <cell r="B3924" t="str">
            <v>TÊ DE INSPEÇÃO, PVC, SERIE R, ÁGUA PLUVIAL, DN 150 X 100 MM, JUNTA ELÁSTICA, FORNECIDO E INSTALADO EM CONDUTORES VERTICAIS DE ÁGUAS PLUVIAIS. AF_12/2014</v>
          </cell>
          <cell r="D3924">
            <v>89683</v>
          </cell>
          <cell r="E3924">
            <v>333.19</v>
          </cell>
        </row>
        <row r="3925">
          <cell r="A3925">
            <v>89684</v>
          </cell>
          <cell r="B3925" t="str">
            <v>UNIÃO, CPVC, SOLDÁVEL, DN35MM, INSTALADO EM RAMAL OU SUB-RAMAL DE ÁGUA  FORNECIMENTO E INSTALAÇÃO. AF_12/2014</v>
          </cell>
          <cell r="D3925">
            <v>89684</v>
          </cell>
          <cell r="E3925">
            <v>54.32</v>
          </cell>
        </row>
        <row r="3926">
          <cell r="A3926">
            <v>89685</v>
          </cell>
          <cell r="B3926" t="str">
            <v>JUNÇÃO SIMPLES, PVC, SERIE R, ÁGUA PLUVIAL, DN 75 X 75 MM, JUNTA ELÁSTICA, FORNECIDO E INSTALADO EM CONDUTORES VERTICAIS DE ÁGUAS PLUVIAIS. AF_12/2014</v>
          </cell>
          <cell r="D3926">
            <v>89685</v>
          </cell>
          <cell r="E3926">
            <v>60.09</v>
          </cell>
        </row>
        <row r="3927">
          <cell r="A3927">
            <v>89686</v>
          </cell>
          <cell r="B3927" t="str">
            <v>CONECTOR, CPVC, SOLDÁVEL, DN 35MM X 1 1/4, INSTALADO EM RAMAL OU SUB-RAMAL DE ÁGUA  FORNECIMENTO E INSTALAÇÃO. AF_12/2014</v>
          </cell>
          <cell r="D3927">
            <v>89686</v>
          </cell>
          <cell r="E3927">
            <v>208.63</v>
          </cell>
        </row>
        <row r="3928">
          <cell r="A3928">
            <v>89687</v>
          </cell>
          <cell r="B3928" t="str">
            <v>TÊ, PVC, SERIE R, ÁGUA PLUVIAL, DN 75 X 75 MM, JUNTA ELÁSTICA, FORNECIDO E INSTALADO EM CONDUTORES VERTICAIS DE ÁGUAS PLUVIAIS. AF_12/2014</v>
          </cell>
          <cell r="D3928">
            <v>89687</v>
          </cell>
          <cell r="E3928">
            <v>51.21</v>
          </cell>
        </row>
        <row r="3929">
          <cell r="A3929">
            <v>89689</v>
          </cell>
          <cell r="B3929" t="str">
            <v>BUCHA DE REDUÇÃO, CPVC, SOLDÁVEL, DN35MM X 28MM, INSTALADO EM RAMAL OU SUB-RAMAL DE ÁGUA  FORNECIMENTO E INSTALAÇÃO. AF_12/2014</v>
          </cell>
          <cell r="D3929">
            <v>89689</v>
          </cell>
          <cell r="E3929">
            <v>41.84</v>
          </cell>
        </row>
        <row r="3930">
          <cell r="A3930">
            <v>89690</v>
          </cell>
          <cell r="B3930" t="str">
            <v>JUNÇÃO SIMPLES, PVC, SERIE R, ÁGUA PLUVIAL, DN 100 X 100 MM, JUNTA ELÁSTICA, FORNECIDO E INSTALADO EM CONDUTORES VERTICAIS DE ÁGUAS PLUVIAIS. AF_12/2014</v>
          </cell>
          <cell r="D3930">
            <v>89690</v>
          </cell>
          <cell r="E3930">
            <v>90.17</v>
          </cell>
        </row>
        <row r="3931">
          <cell r="A3931">
            <v>89691</v>
          </cell>
          <cell r="B3931" t="str">
            <v>TE, CPVC, SOLDÁVEL, DN 15MM, INSTALADO EM RAMAL OU SUB-RAMAL DE ÁGUA - FORNECIMENTO E INSTALAÇÃO. AF_12/2014</v>
          </cell>
          <cell r="D3931">
            <v>89691</v>
          </cell>
          <cell r="E3931">
            <v>12.83</v>
          </cell>
        </row>
        <row r="3932">
          <cell r="A3932">
            <v>89692</v>
          </cell>
          <cell r="B3932" t="str">
            <v>JUNÇÃO SIMPLES, PVC, SERIE R, ÁGUA PLUVIAL, DN 100 X 75 MM, JUNTA ELÁSTICA, FORNECIDO E INSTALADO EM CONDUTORES VERTICAIS DE ÁGUAS PLUVIAIS. AF_12/2014</v>
          </cell>
          <cell r="D3932">
            <v>89692</v>
          </cell>
          <cell r="E3932">
            <v>84.88</v>
          </cell>
        </row>
        <row r="3933">
          <cell r="A3933">
            <v>89693</v>
          </cell>
          <cell r="B3933" t="str">
            <v>TÊ, PVC, SERIE R, ÁGUA PLUVIAL, DN 100 X 100 MM, JUNTA ELÁSTICA, FORNECIDO E INSTALADO EM CONDUTORES VERTICAIS DE ÁGUAS PLUVIAIS. AF_12/2014</v>
          </cell>
          <cell r="D3933">
            <v>89693</v>
          </cell>
          <cell r="E3933">
            <v>82.39</v>
          </cell>
        </row>
        <row r="3934">
          <cell r="A3934">
            <v>89694</v>
          </cell>
          <cell r="B3934" t="str">
            <v>TE DE TRANSIÇÃO, CPVC, SOLDÁVEL, DN 15MM X 1/2, INSTALADO EM RAMAL OU SUB-RAMAL DE ÁGUA  FORNECIMENTO E INSTALAÇÃO. AF_12/2014</v>
          </cell>
          <cell r="D3934">
            <v>89694</v>
          </cell>
          <cell r="E3934">
            <v>22.35</v>
          </cell>
        </row>
        <row r="3935">
          <cell r="A3935">
            <v>89695</v>
          </cell>
          <cell r="B3935" t="str">
            <v>TÊ MISTURADOR, CPVC, SOLDÁVEL, DN15MM, INSTALADO EM RAMAL OU SUB-RAMAL DE ÁGUA  FORNECIMENTO E INSTALAÇÃO. AF_12/2014</v>
          </cell>
          <cell r="D3935">
            <v>89695</v>
          </cell>
          <cell r="E3935">
            <v>20.56</v>
          </cell>
        </row>
        <row r="3936">
          <cell r="A3936">
            <v>89696</v>
          </cell>
          <cell r="B3936" t="str">
            <v>TÊ, PVC, SERIE R, ÁGUA PLUVIAL, DN 100 X 75 MM, JUNTA ELÁSTICA, FORNECIDO E INSTALADO EM CONDUTORES VERTICAIS DE ÁGUAS PLUVIAIS. AF_12/2014</v>
          </cell>
          <cell r="D3936">
            <v>89696</v>
          </cell>
          <cell r="E3936">
            <v>74.34</v>
          </cell>
        </row>
        <row r="3937">
          <cell r="A3937">
            <v>89697</v>
          </cell>
          <cell r="B3937" t="str">
            <v>TE, CPVC, SOLDÁVEL, DN 22MM, INSTALADO EM RAMAL OU SUB-RAMAL DE ÁGUA - FORNECIMENTO E INSTALAÇÃO. AF_12/2014</v>
          </cell>
          <cell r="D3937">
            <v>89697</v>
          </cell>
          <cell r="E3937">
            <v>14.34</v>
          </cell>
        </row>
        <row r="3938">
          <cell r="A3938">
            <v>89698</v>
          </cell>
          <cell r="B3938" t="str">
            <v>JUNÇÃO SIMPLES, PVC, SERIE R, ÁGUA PLUVIAL, DN 150 X 150 MM, JUNTA ELÁSTICA, FORNECIDO E INSTALADO EM CONDUTORES VERTICAIS DE ÁGUAS PLUVIAIS. AF_12/2014</v>
          </cell>
          <cell r="D3938">
            <v>89698</v>
          </cell>
          <cell r="E3938">
            <v>269.85000000000002</v>
          </cell>
        </row>
        <row r="3939">
          <cell r="A3939">
            <v>89699</v>
          </cell>
          <cell r="B3939" t="str">
            <v>JUNÇÃO SIMPLES, PVC, SERIE R, ÁGUA PLUVIAL, DN 150 X 100 MM, JUNTA ELÁSTICA, FORNECIDO E INSTALADO EM CONDUTORES VERTICAIS DE ÁGUAS PLUVIAIS. AF_12/2014</v>
          </cell>
          <cell r="D3939">
            <v>89699</v>
          </cell>
          <cell r="E3939">
            <v>230.39</v>
          </cell>
        </row>
        <row r="3940">
          <cell r="A3940">
            <v>89700</v>
          </cell>
          <cell r="B3940" t="str">
            <v>TE DE TRANSIÇÃO, CPVC, SOLDÁVEL, DN 22MM X 1/2, INSTALADO EM RAMAL OU SUB-RAMAL DE ÁGUA  FORNECIMENTO E INSTALAÇÃO. AF_12/2014</v>
          </cell>
          <cell r="D3940">
            <v>89700</v>
          </cell>
          <cell r="E3940">
            <v>22.49</v>
          </cell>
        </row>
        <row r="3941">
          <cell r="A3941">
            <v>89701</v>
          </cell>
          <cell r="B3941" t="str">
            <v>TÊ, PVC, SERIE R, ÁGUA PLUVIAL, DN 150 X 150 MM, JUNTA ELÁSTICA, FORNECIDO E INSTALADO EM CONDUTORES VERTICAIS DE ÁGUAS PLUVIAIS. AF_12/2014</v>
          </cell>
          <cell r="D3941">
            <v>89701</v>
          </cell>
          <cell r="E3941">
            <v>208.87</v>
          </cell>
        </row>
        <row r="3942">
          <cell r="A3942">
            <v>89702</v>
          </cell>
          <cell r="B3942" t="str">
            <v>TÊ MISTURADOR, CPVC, SOLDÁVEL, DN22MM, INSTALADO EM RAMAL OU SUB-RAMAL DE ÁGUA  FORNECIMENTO E INSTALAÇÃO. AF_12/2014</v>
          </cell>
          <cell r="D3942">
            <v>89702</v>
          </cell>
          <cell r="E3942">
            <v>22.49</v>
          </cell>
        </row>
        <row r="3943">
          <cell r="A3943">
            <v>89703</v>
          </cell>
          <cell r="B3943" t="str">
            <v>TE MISTURADOR DE TRANSIÇÃO, CPVC, SOLDÁVEL, DN 22MM X 3/4", INSTALADO EM RAMAL OU SUB-RAMAL DE ÁGUA - FORNECIMENTO E INSTALAÇÃO. AF_12/2014</v>
          </cell>
          <cell r="D3943">
            <v>89703</v>
          </cell>
          <cell r="E3943">
            <v>55.59</v>
          </cell>
        </row>
        <row r="3944">
          <cell r="A3944">
            <v>89704</v>
          </cell>
          <cell r="B3944" t="str">
            <v>TÊ, PVC, SERIE R, ÁGUA PLUVIAL, DN 150 X 100 MM, JUNTA ELÁSTICA, FORNECIDO E INSTALADO EM CONDUTORES VERTICAIS DE ÁGUAS PLUVIAIS. AF_12/2014</v>
          </cell>
          <cell r="D3944">
            <v>89704</v>
          </cell>
          <cell r="E3944">
            <v>142.97</v>
          </cell>
        </row>
        <row r="3945">
          <cell r="A3945">
            <v>89705</v>
          </cell>
          <cell r="B3945" t="str">
            <v>TÊ, CPVC, SOLDÁVEL, DN28MM, INSTALADO EM RAMAL OU SUB-RAMAL DE ÁGUA   FORNECIMENTO E INSTALAÇÃO. AF_12/2014</v>
          </cell>
          <cell r="D3945">
            <v>89705</v>
          </cell>
          <cell r="E3945">
            <v>27.5</v>
          </cell>
        </row>
        <row r="3946">
          <cell r="A3946">
            <v>89706</v>
          </cell>
          <cell r="B3946" t="str">
            <v>TÊ, CPVC, SOLDÁVEL, DN35MM, INSTALADO EM RAMAL OU SUB-RAMAL DE ÁGUA  FORNECIMENTO E INSTALAÇÃO. AF_12/2014</v>
          </cell>
          <cell r="D3946">
            <v>89706</v>
          </cell>
          <cell r="E3946">
            <v>62.74</v>
          </cell>
        </row>
        <row r="3947">
          <cell r="A3947">
            <v>89718</v>
          </cell>
          <cell r="B3947" t="str">
            <v>TUBO, CPVC, SOLDÁVEL, DN 35MM, INSTALADO EM RAMAL DE DISTRIBUIÇÃO DE ÁGUA   FORNECIMENTO E INSTALAÇÃO. AF_12/2014</v>
          </cell>
          <cell r="D3947">
            <v>89718</v>
          </cell>
          <cell r="E3947">
            <v>42.6</v>
          </cell>
        </row>
        <row r="3948">
          <cell r="A3948">
            <v>89719</v>
          </cell>
          <cell r="B3948" t="str">
            <v>JOELHO 90 GRAUS, CPVC, SOLDÁVEL, DN 22MM, INSTALADO EM RAMAL DE DISTRIBUIÇÃO DE ÁGUA   FORNECIMENTO E INSTALAÇÃO. AF_12/2014</v>
          </cell>
          <cell r="D3948">
            <v>89719</v>
          </cell>
          <cell r="E3948">
            <v>12.3</v>
          </cell>
        </row>
        <row r="3949">
          <cell r="A3949">
            <v>89720</v>
          </cell>
          <cell r="B3949" t="str">
            <v>JOELHO 45 GRAUS, CPVC, SOLDÁVEL, DN 22MM, INSTALADO EM RAMAL DE DISTRIBUIÇÃO DE ÁGUA   FORNECIMENTO E INSTALAÇÃO. AF_12/2014</v>
          </cell>
          <cell r="D3949">
            <v>89720</v>
          </cell>
          <cell r="E3949">
            <v>14.72</v>
          </cell>
        </row>
        <row r="3950">
          <cell r="A3950">
            <v>89721</v>
          </cell>
          <cell r="B3950" t="str">
            <v>CURVA 90 GRAUS, CPVC, SOLDÁVEL, DN 22MM, INSTALADO EM RAMAL DE DISTRIBUIÇÃO DE ÁGUA - FORNECIMENTO E INSTALAÇÃO. AF_12/2014</v>
          </cell>
          <cell r="D3950">
            <v>89721</v>
          </cell>
          <cell r="E3950">
            <v>15.53</v>
          </cell>
        </row>
        <row r="3951">
          <cell r="A3951">
            <v>89722</v>
          </cell>
          <cell r="B3951" t="str">
            <v>JOELHO DE TRANSIÇÃO, 90 GRAUS, CPVC, SOLDÁVEL, DN 22MM X 1/2", INSTALADO EM RAMAL DE ALIMENTAÇAÕ DE ÁGUA - FORNECIMENTO E INSTALAÇÃO. AF_12/2014</v>
          </cell>
          <cell r="D3951">
            <v>89722</v>
          </cell>
          <cell r="E3951">
            <v>26.99</v>
          </cell>
        </row>
        <row r="3952">
          <cell r="A3952">
            <v>89723</v>
          </cell>
          <cell r="B3952" t="str">
            <v>JOELHO 90 GRAUS, CPVC, SOLDÁVEL, DN 28MM, INSTALADO EM RAMAL DE DISTRIBUIÇÃO DE ÁGUA   FORNECIMENTO E INSTALAÇÃO. AF_12/2014</v>
          </cell>
          <cell r="D3952">
            <v>89723</v>
          </cell>
          <cell r="E3952">
            <v>20.76</v>
          </cell>
        </row>
        <row r="3953">
          <cell r="A3953">
            <v>89724</v>
          </cell>
          <cell r="B3953" t="str">
            <v>JOELHO 90 GRAUS, PVC, SERIE NORMAL, ESGOTO PREDIAL, DN 40 MM, JUNTA SOLDÁVEL, FORNECIDO E INSTALADO EM RAMAL DE DESCARGA OU RAMAL DE ESGOTO SANITÁRIO. AF_12/2014</v>
          </cell>
          <cell r="D3953">
            <v>89724</v>
          </cell>
          <cell r="E3953">
            <v>10.26</v>
          </cell>
        </row>
        <row r="3954">
          <cell r="A3954">
            <v>89725</v>
          </cell>
          <cell r="B3954" t="str">
            <v>JOELHO 45 GRAUS, CPVC, SOLDÁVEL, DN 28MM, INSTALADO EM RAMAL DE DISTRIBUIÇÃO DE ÁGUA   FORNECIMENTO E INSTALAÇÃO. AF_12/2014</v>
          </cell>
          <cell r="D3954">
            <v>89725</v>
          </cell>
          <cell r="E3954">
            <v>20.2</v>
          </cell>
        </row>
        <row r="3955">
          <cell r="A3955">
            <v>89726</v>
          </cell>
          <cell r="B3955" t="str">
            <v>JOELHO 45 GRAUS, PVC, SERIE NORMAL, ESGOTO PREDIAL, DN 40 MM, JUNTA SOLDÁVEL, FORNECIDO E INSTALADO EM RAMAL DE DESCARGA OU RAMAL DE ESGOTO SANITÁRIO. AF_12/2014</v>
          </cell>
          <cell r="D3955">
            <v>89726</v>
          </cell>
          <cell r="E3955">
            <v>7.02</v>
          </cell>
        </row>
        <row r="3956">
          <cell r="A3956">
            <v>89727</v>
          </cell>
          <cell r="B3956" t="str">
            <v>CURVA 90 GRAUS, CPVC, SOLDÁVEL, DN 28MM, INSTALADO EM RAMAL DE DISTRIBUIÇÃO DE ÁGUA   FORNECIMENTO E INSTALAÇÃO. AF_12/2014</v>
          </cell>
          <cell r="D3956">
            <v>89727</v>
          </cell>
          <cell r="E3956">
            <v>22.8</v>
          </cell>
        </row>
        <row r="3957">
          <cell r="A3957">
            <v>89728</v>
          </cell>
          <cell r="B3957" t="str">
            <v>CURVA CURTA 90 GRAUS, PVC, SERIE NORMAL, ESGOTO PREDIAL, DN 40 MM, JUNTA SOLDÁVEL, FORNECIDO E INSTALADO EM RAMAL DE DESCARGA OU RAMAL DE ESGOTO SANITÁRIO. AF_12/2014</v>
          </cell>
          <cell r="D3957">
            <v>89728</v>
          </cell>
          <cell r="E3957">
            <v>11.07</v>
          </cell>
        </row>
        <row r="3958">
          <cell r="A3958">
            <v>89729</v>
          </cell>
          <cell r="B3958" t="str">
            <v>JOELHO 90 GRAUS, CPVC, SOLDÁVEL, DN 35MM, INSTALADO EM RAMAL DE DISTRIBUIÇÃO DE ÁGUA   FORNECIMENTO E INSTALAÇÃO. AF_12/2014</v>
          </cell>
          <cell r="D3958">
            <v>89729</v>
          </cell>
          <cell r="E3958">
            <v>31.96</v>
          </cell>
        </row>
        <row r="3959">
          <cell r="A3959">
            <v>89730</v>
          </cell>
          <cell r="B3959" t="str">
            <v>CURVA LONGA 90 GRAUS, PVC, SERIE NORMAL, ESGOTO PREDIAL, DN 40 MM, JUNTA SOLDÁVEL, FORNECIDO E INSTALADO EM RAMAL DE DESCARGA OU RAMAL DE ESGOTO SANITÁRIO. AF_12/2014</v>
          </cell>
          <cell r="D3959">
            <v>89730</v>
          </cell>
          <cell r="E3959">
            <v>12.12</v>
          </cell>
        </row>
        <row r="3960">
          <cell r="A3960">
            <v>89731</v>
          </cell>
          <cell r="B3960" t="str">
            <v>JOELHO 90 GRAUS, PVC, SERIE NORMAL, ESGOTO PREDIAL, DN 50 MM, JUNTA ELÁSTICA, FORNECIDO E INSTALADO EM RAMAL DE DESCARGA OU RAMAL DE ESGOTO SANITÁRIO. AF_12/2014</v>
          </cell>
          <cell r="D3960">
            <v>89731</v>
          </cell>
          <cell r="E3960">
            <v>11.19</v>
          </cell>
        </row>
        <row r="3961">
          <cell r="A3961">
            <v>89732</v>
          </cell>
          <cell r="B3961" t="str">
            <v>JOELHO 45 GRAUS, PVC, SERIE NORMAL, ESGOTO PREDIAL, DN 50 MM, JUNTA ELÁSTICA, FORNECIDO E INSTALADO EM RAMAL DE DESCARGA OU RAMAL DE ESGOTO SANITÁRIO. AF_12/2014</v>
          </cell>
          <cell r="D3961">
            <v>89732</v>
          </cell>
          <cell r="E3961">
            <v>11.96</v>
          </cell>
        </row>
        <row r="3962">
          <cell r="A3962">
            <v>89733</v>
          </cell>
          <cell r="B3962" t="str">
            <v>CURVA CURTA 90 GRAUS, PVC, SERIE NORMAL, ESGOTO PREDIAL, DN 50 MM, JUNTA ELÁSTICA, FORNECIDO E INSTALADO EM RAMAL DE DESCARGA OU RAMAL DE ESGOTO SANITÁRIO. AF_12/2014</v>
          </cell>
          <cell r="D3962">
            <v>89733</v>
          </cell>
          <cell r="E3962">
            <v>20.22</v>
          </cell>
        </row>
        <row r="3963">
          <cell r="A3963">
            <v>89734</v>
          </cell>
          <cell r="B3963" t="str">
            <v>JOELHO 45 GRAUS, CPVC, SOLDÁVEL, DN 35MM, INSTALADO EM RAMAL DE DISTRIBUIÇÃO DE ÁGUA   FORNECIMENTO E INSTALAÇÃO. AF_12/2014</v>
          </cell>
          <cell r="D3963">
            <v>89734</v>
          </cell>
          <cell r="E3963">
            <v>31.96</v>
          </cell>
        </row>
        <row r="3964">
          <cell r="A3964">
            <v>89735</v>
          </cell>
          <cell r="B3964" t="str">
            <v>CURVA LONGA 90 GRAUS, PVC, SERIE NORMAL, ESGOTO PREDIAL, DN 50 MM, JUNTA ELÁSTICA, FORNECIDO E INSTALADO EM RAMAL DE DESCARGA OU RAMAL DE ESGOTO SANITÁRIO. AF_12/2014</v>
          </cell>
          <cell r="D3964">
            <v>89735</v>
          </cell>
          <cell r="E3964">
            <v>21.48</v>
          </cell>
        </row>
        <row r="3965">
          <cell r="A3965">
            <v>89736</v>
          </cell>
          <cell r="B3965" t="str">
            <v>LUVA, CPVC, SOLDÁVEL, DN 22MM, INSTALADO EM RAMAL DE DISTRIBUIÇÃO DE ÁGUA   FORNECIMENTO E INSTALAÇÃO. AF_12/2014</v>
          </cell>
          <cell r="D3965">
            <v>89736</v>
          </cell>
          <cell r="E3965">
            <v>8.58</v>
          </cell>
        </row>
        <row r="3966">
          <cell r="A3966">
            <v>89737</v>
          </cell>
          <cell r="B3966" t="str">
            <v>JOELHO 90 GRAUS, PVC, SERIE NORMAL, ESGOTO PREDIAL, DN 75 MM, JUNTA ELÁSTICA, FORNECIDO E INSTALADO EM RAMAL DE DESCARGA OU RAMAL DE ESGOTO SANITÁRIO. AF_12/2014</v>
          </cell>
          <cell r="D3966">
            <v>89737</v>
          </cell>
          <cell r="E3966">
            <v>19.98</v>
          </cell>
        </row>
        <row r="3967">
          <cell r="A3967">
            <v>89738</v>
          </cell>
          <cell r="B3967" t="str">
            <v>LUVA DE CORRER, CPVC, SOLDÁVEL, DN 22MM, INSTALADO EM RAMAL DE DISTRIBUIÇÃO DE ÁGUA   FORNECIMENTO E INSTALAÇÃO. AF_12/2014</v>
          </cell>
          <cell r="D3967">
            <v>89738</v>
          </cell>
          <cell r="E3967">
            <v>17.079999999999998</v>
          </cell>
        </row>
        <row r="3968">
          <cell r="A3968">
            <v>89739</v>
          </cell>
          <cell r="B3968" t="str">
            <v>JOELHO 45 GRAUS, PVC, SERIE NORMAL, ESGOTO PREDIAL, DN 75 MM, JUNTA ELÁSTICA, FORNECIDO E INSTALADO EM RAMAL DE DESCARGA OU RAMAL DE ESGOTO SANITÁRIO. AF_12/2014</v>
          </cell>
          <cell r="D3968">
            <v>89739</v>
          </cell>
          <cell r="E3968">
            <v>21.08</v>
          </cell>
        </row>
        <row r="3969">
          <cell r="A3969">
            <v>89740</v>
          </cell>
          <cell r="B3969" t="str">
            <v>LUVA DE TRANSIÇÃO, CPVC, SOLDÁVEL, DN 22MM X 25MM, INSTALADO EM RAMAL DE DISTRIBUIÇÃO DE ÁGUA   FORNECIMENTO E INSTALAÇÃO. AF_12/2014</v>
          </cell>
          <cell r="D3969">
            <v>89740</v>
          </cell>
          <cell r="E3969">
            <v>7.84</v>
          </cell>
        </row>
        <row r="3970">
          <cell r="A3970">
            <v>89741</v>
          </cell>
          <cell r="B3970" t="str">
            <v>UNIÃO, CPVC, SOLDÁVEL, DN 22MM, INSTALADO EM RAMAL DE DISTRIBUIÇÃO DE ÁGUA   FORNECIMENTO E INSTALAÇÃO. AF_12/2014</v>
          </cell>
          <cell r="D3970">
            <v>89741</v>
          </cell>
          <cell r="E3970">
            <v>23.55</v>
          </cell>
        </row>
        <row r="3971">
          <cell r="A3971">
            <v>89742</v>
          </cell>
          <cell r="B3971" t="str">
            <v>CURVA CURTA 90 GRAUS, PVC, SERIE NORMAL, ESGOTO PREDIAL, DN 75 MM, JUNTA ELÁSTICA, FORNECIDO E INSTALADO EM RAMAL DE DESCARGA OU RAMAL DE ESGOTO SANITÁRIO. AF_12/2014</v>
          </cell>
          <cell r="D3971">
            <v>89742</v>
          </cell>
          <cell r="E3971">
            <v>35.630000000000003</v>
          </cell>
        </row>
        <row r="3972">
          <cell r="A3972">
            <v>89743</v>
          </cell>
          <cell r="B3972" t="str">
            <v>CURVA LONGA 90 GRAUS, PVC, SERIE NORMAL, ESGOTO PREDIAL, DN 75 MM, JUNTA ELÁSTICA, FORNECIDO E INSTALADO EM RAMAL DE DESCARGA OU RAMAL DE ESGOTO SANITÁRIO. AF_12/2014</v>
          </cell>
          <cell r="D3972">
            <v>89743</v>
          </cell>
          <cell r="E3972">
            <v>51.33</v>
          </cell>
        </row>
        <row r="3973">
          <cell r="A3973">
            <v>89744</v>
          </cell>
          <cell r="B3973" t="str">
            <v>JOELHO 90 GRAUS, PVC, SERIE NORMAL, ESGOTO PREDIAL, DN 100 MM, JUNTA ELÁSTICA, FORNECIDO E INSTALADO EM RAMAL DE DESCARGA OU RAMAL DE ESGOTO SANITÁRIO. AF_12/2014</v>
          </cell>
          <cell r="D3973">
            <v>89744</v>
          </cell>
          <cell r="E3973">
            <v>25.71</v>
          </cell>
        </row>
        <row r="3974">
          <cell r="A3974">
            <v>89745</v>
          </cell>
          <cell r="B3974" t="str">
            <v>CONECTOR, CPVC, SOLDÁVEL, DN 22MM X 1/2 , INSTALADO EM RAMAL DE DISTRIBUIÇÃO DE ÁGUA   FORNECIMENTO E INSTALAÇÃO. AF_12/2014</v>
          </cell>
          <cell r="D3974">
            <v>89745</v>
          </cell>
          <cell r="E3974">
            <v>37.39</v>
          </cell>
        </row>
        <row r="3975">
          <cell r="A3975">
            <v>89746</v>
          </cell>
          <cell r="B3975" t="str">
            <v>JOELHO 45 GRAUS, PVC, SERIE NORMAL, ESGOTO PREDIAL, DN 100 MM, JUNTA ELÁSTICA, FORNECIDO E INSTALADO EM RAMAL DE DESCARGA OU RAMAL DE ESGOTO SANITÁRIO. AF_12/2014</v>
          </cell>
          <cell r="D3975">
            <v>89746</v>
          </cell>
          <cell r="E3975">
            <v>25.64</v>
          </cell>
        </row>
        <row r="3976">
          <cell r="A3976">
            <v>89747</v>
          </cell>
          <cell r="B3976" t="str">
            <v>ADAPTADOR, CPVC, SOLDÁVEL, DN 22MM, INSTALADO EM RAMAL DE DISTRIBUIÇÃO DE ÁGUA   FORNECIMENTO E INSTALAÇÃO. AF_12/2014</v>
          </cell>
          <cell r="D3976">
            <v>89747</v>
          </cell>
          <cell r="E3976">
            <v>14.2</v>
          </cell>
        </row>
        <row r="3977">
          <cell r="A3977">
            <v>89748</v>
          </cell>
          <cell r="B3977" t="str">
            <v>CURVA CURTA 90 GRAUS, PVC, SERIE NORMAL, ESGOTO PREDIAL, DN 100 MM, JUNTA ELÁSTICA, FORNECIDO E INSTALADO EM RAMAL DE DESCARGA OU RAMAL DE ESGOTO SANITÁRIO. AF_12/2014</v>
          </cell>
          <cell r="D3977">
            <v>89748</v>
          </cell>
          <cell r="E3977">
            <v>42.73</v>
          </cell>
        </row>
        <row r="3978">
          <cell r="A3978">
            <v>89749</v>
          </cell>
          <cell r="B3978" t="str">
            <v>CURVA DE TRANSPOSIÇÃO, CPVC, SOLDÁVEL, DN 22MM, INSTALADO EM RAMAL DE DISTRIBUIÇÃO DE ÁGUA   FORNECIMENTO E INSTALAÇÃO. AF_12/2014</v>
          </cell>
          <cell r="D3978">
            <v>89749</v>
          </cell>
          <cell r="E3978">
            <v>17.079999999999998</v>
          </cell>
        </row>
        <row r="3979">
          <cell r="A3979">
            <v>89750</v>
          </cell>
          <cell r="B3979" t="str">
            <v>CURVA LONGA 90 GRAUS, PVC, SERIE NORMAL, ESGOTO PREDIAL, DN 100 MM, JUNTA ELÁSTICA, FORNECIDO E INSTALADO EM RAMAL DE DESCARGA OU RAMAL DE ESGOTO SANITÁRIO. AF_12/2014</v>
          </cell>
          <cell r="D3979">
            <v>89750</v>
          </cell>
          <cell r="E3979">
            <v>72.92</v>
          </cell>
        </row>
        <row r="3980">
          <cell r="A3980">
            <v>89751</v>
          </cell>
          <cell r="B3980" t="str">
            <v>BUCHA DE REDUÇÃO, CPVC, SOLDÁVEL, DN 22MM X 15MM, INSTALADO EM RAMAL DE DISTRIBUIÇÃO DE ÁGUA   FORNECIMENTO E INSTALAÇÃO. AF_12/2014</v>
          </cell>
          <cell r="D3980">
            <v>89751</v>
          </cell>
          <cell r="E3980">
            <v>6.58</v>
          </cell>
        </row>
        <row r="3981">
          <cell r="A3981">
            <v>89752</v>
          </cell>
          <cell r="B3981" t="str">
            <v>LUVA SIMPLES, PVC, SERIE NORMAL, ESGOTO PREDIAL, DN 40 MM, JUNTA SOLDÁVEL, FORNECIDO E INSTALADO EM RAMAL DE DESCARGA OU RAMAL DE ESGOTO SANITÁRIO. AF_12/2014</v>
          </cell>
          <cell r="D3981">
            <v>89752</v>
          </cell>
          <cell r="E3981">
            <v>6.26</v>
          </cell>
        </row>
        <row r="3982">
          <cell r="A3982">
            <v>89753</v>
          </cell>
          <cell r="B3982" t="str">
            <v>LUVA SIMPLES, PVC, SERIE NORMAL, ESGOTO PREDIAL, DN 50 MM, JUNTA ELÁSTICA, FORNECIDO E INSTALADO EM RAMAL DE DESCARGA OU RAMAL DE ESGOTO SANITÁRIO. AF_12/2014</v>
          </cell>
          <cell r="D3982">
            <v>89753</v>
          </cell>
          <cell r="E3982">
            <v>9.85</v>
          </cell>
        </row>
        <row r="3983">
          <cell r="A3983">
            <v>89754</v>
          </cell>
          <cell r="B3983" t="str">
            <v>LUVA DE CORRER, PVC, SERIE NORMAL, ESGOTO PREDIAL, DN 50 MM, JUNTA ELÁSTICA, FORNECIDO E INSTALADO EM RAMAL DE DESCARGA OU RAMAL DE ESGOTO SANITÁRIO. AF_12/2014</v>
          </cell>
          <cell r="D3983">
            <v>89754</v>
          </cell>
          <cell r="E3983">
            <v>19.02</v>
          </cell>
        </row>
        <row r="3984">
          <cell r="A3984">
            <v>89755</v>
          </cell>
          <cell r="B3984" t="str">
            <v>LUVA, CPVC, SOLDÁVEL, DN 28MM, INSTALADO EM RAMAL DE DISTRIBUIÇÃO DE ÁGUA   FORNECIMENTO E INSTALAÇÃO. AF_12/2014</v>
          </cell>
          <cell r="D3984">
            <v>89755</v>
          </cell>
          <cell r="E3984">
            <v>13.56</v>
          </cell>
        </row>
        <row r="3985">
          <cell r="A3985">
            <v>89756</v>
          </cell>
          <cell r="B3985" t="str">
            <v>LUVA DE CORRER, CPVC, SOLDÁVEL, DN 28MM, INSTALADO EM RAMAL DE DISTRIBUIÇÃO DE ÁGUA   FORNECIMENTO E INSTALAÇÃO. AF_12/2014</v>
          </cell>
          <cell r="D3985">
            <v>89756</v>
          </cell>
          <cell r="E3985">
            <v>23.29</v>
          </cell>
        </row>
        <row r="3986">
          <cell r="A3986">
            <v>89757</v>
          </cell>
          <cell r="B3986" t="str">
            <v>UNIÃO, CPVC, SOLDÁVEL, DN 28MM, INSTALADO EM RAMAL DE DISTRIBUIÇÃO DE ÁGUA   FORNECIMENTO E INSTALAÇÃO. AF_12/2014</v>
          </cell>
          <cell r="D3986">
            <v>89757</v>
          </cell>
          <cell r="E3986">
            <v>35.69</v>
          </cell>
        </row>
        <row r="3987">
          <cell r="A3987">
            <v>89758</v>
          </cell>
          <cell r="B3987" t="str">
            <v>CONECTOR, CPVC, SOLDÁVEL, DN 28MM X 1 , INSTALADO EM RAMAL DE DISTRIBUIÇÃO DE ÁGUA   FORNECIMENTO E INSTALAÇÃO. AF_12/2014</v>
          </cell>
          <cell r="D3987">
            <v>89758</v>
          </cell>
          <cell r="E3987">
            <v>55.93</v>
          </cell>
        </row>
        <row r="3988">
          <cell r="A3988">
            <v>89759</v>
          </cell>
          <cell r="B3988" t="str">
            <v>BUCHA DE REDUÇÃO, CPVC, SOLDÁVEL, DN 28MM X 22MM, INSTALADO EM RAMAL DE DISTRIBUIÇÃO DE ÁGUA - FORNECIMENTO E INSTALAÇÃO. AF_12/2014</v>
          </cell>
          <cell r="D3988">
            <v>89759</v>
          </cell>
          <cell r="E3988">
            <v>9.24</v>
          </cell>
        </row>
        <row r="3989">
          <cell r="A3989">
            <v>89760</v>
          </cell>
          <cell r="B3989" t="str">
            <v>LUVA, CPVC, SOLDÁVEL, DN 35MM, INSTALADO EM RAMAL DE DISTRIBUIÇÃO DE ÁGUA - FORNECIMENTO E INSTALAÇÃO. AF_12/2014</v>
          </cell>
          <cell r="D3989">
            <v>89760</v>
          </cell>
          <cell r="E3989">
            <v>22.33</v>
          </cell>
        </row>
        <row r="3990">
          <cell r="A3990">
            <v>89761</v>
          </cell>
          <cell r="B3990" t="str">
            <v>LUVA DE CORRER, CPVC, SOLDÁVEL, DN 35MM, INSTALADO EM RAMAL DE DISTRIBUIÇÃO DE ÁGUA - FORNECIMENTO E INSTALAÇÃO. AF_12/2014</v>
          </cell>
          <cell r="D3990">
            <v>89761</v>
          </cell>
          <cell r="E3990">
            <v>36.880000000000003</v>
          </cell>
        </row>
        <row r="3991">
          <cell r="A3991">
            <v>89762</v>
          </cell>
          <cell r="B3991" t="str">
            <v>UNIÃO, CPVC, SOLDÁVEL, DN35MM, INSTALADO EM RAMAL DE DISTRIBUIÇÃO DE ÁGUA - FORNECIMENTO E INSTALAÇÃO. AF_12/2014</v>
          </cell>
          <cell r="D3991">
            <v>89762</v>
          </cell>
          <cell r="E3991">
            <v>52.48</v>
          </cell>
        </row>
        <row r="3992">
          <cell r="A3992">
            <v>89763</v>
          </cell>
          <cell r="B3992" t="str">
            <v>CONECTOR, CPVC, SOLDÁVEL, DN 35MM X 1 1/4 , INSTALADO EM RAMAL DE DISTRIBUIÇÃO DE ÁGUA - FORNECIMENTO E INSTALAÇÃO. AF_12/2014</v>
          </cell>
          <cell r="D3992">
            <v>89763</v>
          </cell>
          <cell r="E3992">
            <v>206.79</v>
          </cell>
        </row>
        <row r="3993">
          <cell r="A3993">
            <v>89764</v>
          </cell>
          <cell r="B3993" t="str">
            <v>BUCHA DE REDUÇÃO, CPVC, SOLDÁVEL, DN35MM X 28MM, INSTALADO EM RAMAL DE DISTRIBUIÇÃO DE ÁGUA - FORNECIMENTO E INSTALAÇÃO. AF_12/2014</v>
          </cell>
          <cell r="D3993">
            <v>89764</v>
          </cell>
          <cell r="E3993">
            <v>40</v>
          </cell>
        </row>
        <row r="3994">
          <cell r="A3994">
            <v>89765</v>
          </cell>
          <cell r="B3994" t="str">
            <v>TE, CPVC, SOLDÁVEL, DN 22MM, INSTALADO EM RAMAL DE DISTRIBUIÇÃO DE ÁGUA - FORNECIMENTO E INSTALAÇÃO. AF_12/2014</v>
          </cell>
          <cell r="D3994">
            <v>89765</v>
          </cell>
          <cell r="E3994">
            <v>15.94</v>
          </cell>
        </row>
        <row r="3995">
          <cell r="A3995">
            <v>89766</v>
          </cell>
          <cell r="B3995" t="str">
            <v>TE DE TRANSIÇÃO, CPVC, SOLDÁVEL, DN 22MM X 1/2 , INSTALADO EM RAMAL DE DISTRIBUIÇÃO DE ÁGUA   FORNECIMENTO E INSTALAÇÃO. AF_12/2014</v>
          </cell>
          <cell r="D3995">
            <v>89766</v>
          </cell>
          <cell r="E3995">
            <v>24.09</v>
          </cell>
        </row>
        <row r="3996">
          <cell r="A3996">
            <v>89767</v>
          </cell>
          <cell r="B3996" t="str">
            <v>TÊ MISTURADOR, CPVC, SOLDÁVEL, DN 22MM, INSTALADO EM RAMAL DE DISTRIBUIÇÃO DE ÁGUA - FORNECIMENTO E INSTALAÇÃO. AF_12/2014</v>
          </cell>
          <cell r="D3996">
            <v>89767</v>
          </cell>
          <cell r="E3996">
            <v>24.09</v>
          </cell>
        </row>
        <row r="3997">
          <cell r="A3997">
            <v>89768</v>
          </cell>
          <cell r="B3997" t="str">
            <v>TÊ, CPVC, SOLDÁVEL, DN 28MM, INSTALADO EM RAMAL DE DISTRIBUIÇÃO DE ÁGUA - FORNECIMENTO E INSTALAÇÃO. AF_12/2014</v>
          </cell>
          <cell r="D3997">
            <v>89768</v>
          </cell>
          <cell r="E3997">
            <v>24.34</v>
          </cell>
        </row>
        <row r="3998">
          <cell r="A3998">
            <v>89769</v>
          </cell>
          <cell r="B3998" t="str">
            <v>TÊ, CPVC, SOLDÁVEL, DN35MM, INSTALADO EM RAMAL DE DISTRIBUIÇÃO DE ÁGUA - FORNECIMENTO E INSTALAÇÃO. AF_12/2014</v>
          </cell>
          <cell r="D3998">
            <v>89769</v>
          </cell>
          <cell r="E3998">
            <v>59.01</v>
          </cell>
        </row>
        <row r="3999">
          <cell r="A3999">
            <v>89772</v>
          </cell>
          <cell r="B3999" t="str">
            <v>TUBO, CPVC, SOLDÁVEL, DN 54MM, INSTALADO EM PRUMADA DE ÁGUA  FORNECIMENTO E INSTALAÇÃO. AF_12/2014</v>
          </cell>
          <cell r="D3999">
            <v>89772</v>
          </cell>
          <cell r="E3999">
            <v>79.209999999999994</v>
          </cell>
        </row>
        <row r="4000">
          <cell r="A4000">
            <v>89774</v>
          </cell>
          <cell r="B4000" t="str">
            <v>LUVA SIMPLES, PVC, SERIE NORMAL, ESGOTO PREDIAL, DN 75 MM, JUNTA ELÁSTICA, FORNECIDO E INSTALADO EM RAMAL DE DESCARGA OU RAMAL DE ESGOTO SANITÁRIO. AF_12/2014</v>
          </cell>
          <cell r="D4000">
            <v>89774</v>
          </cell>
          <cell r="E4000">
            <v>16.47</v>
          </cell>
        </row>
        <row r="4001">
          <cell r="A4001">
            <v>89776</v>
          </cell>
          <cell r="B4001" t="str">
            <v>LUVA DE CORRER, PVC, SERIE NORMAL, ESGOTO PREDIAL, DN 75 MM, JUNTA ELÁSTICA, FORNECIDO E INSTALADO EM RAMAL DE DESCARGA OU RAMAL DE ESGOTO SANITÁRIO. AF_12/2014</v>
          </cell>
          <cell r="D4001">
            <v>89776</v>
          </cell>
          <cell r="E4001">
            <v>23.56</v>
          </cell>
        </row>
        <row r="4002">
          <cell r="A4002">
            <v>89777</v>
          </cell>
          <cell r="B4002" t="str">
            <v>JOELHO 90 GRAUS, CPVC, SOLDÁVEL, DN 35MM, INSTALADO EM PRUMADA DE ÁGUA  FORNECIMENTO E INSTALAÇÃO. AF_12/2014</v>
          </cell>
          <cell r="D4002">
            <v>89777</v>
          </cell>
          <cell r="E4002">
            <v>30.69</v>
          </cell>
        </row>
        <row r="4003">
          <cell r="A4003">
            <v>89778</v>
          </cell>
          <cell r="B4003" t="str">
            <v>LUVA SIMPLES, PVC, SERIE NORMAL, ESGOTO PREDIAL, DN 100 MM, JUNTA ELÁSTICA, FORNECIDO E INSTALADO EM RAMAL DE DESCARGA OU RAMAL DE ESGOTO SANITÁRIO. AF_12/2014</v>
          </cell>
          <cell r="D4003">
            <v>89778</v>
          </cell>
          <cell r="E4003">
            <v>20.329999999999998</v>
          </cell>
        </row>
        <row r="4004">
          <cell r="A4004">
            <v>89779</v>
          </cell>
          <cell r="B4004" t="str">
            <v>LUVA DE CORRER, PVC, SERIE NORMAL, ESGOTO PREDIAL, DN 100 MM, JUNTA ELÁSTICA, FORNECIDO E INSTALADO EM RAMAL DE DESCARGA OU RAMAL DE ESGOTO SANITÁRIO. AF_12/2014</v>
          </cell>
          <cell r="D4004">
            <v>89779</v>
          </cell>
          <cell r="E4004">
            <v>33.46</v>
          </cell>
        </row>
        <row r="4005">
          <cell r="A4005">
            <v>89780</v>
          </cell>
          <cell r="B4005" t="str">
            <v>JOELHO 45 GRAUS, CPVC, SOLDÁVEL, DN 35MM, INSTALADO EM PRUMADA DE ÁGUA - FORNECIMENTO E INSTALAÇÃO. AF_12/2014</v>
          </cell>
          <cell r="D4005">
            <v>89780</v>
          </cell>
          <cell r="E4005">
            <v>30.69</v>
          </cell>
        </row>
        <row r="4006">
          <cell r="A4006">
            <v>89781</v>
          </cell>
          <cell r="B4006" t="str">
            <v>JOELHO 90 GRAUS, CPVC, SOLDÁVEL, DN 42MM, INSTALADO EM PRUMADA DE ÁGUA  FORNECIMENTO E INSTALAÇÃO. AF_12/2014</v>
          </cell>
          <cell r="D4006">
            <v>89781</v>
          </cell>
          <cell r="E4006">
            <v>45.89</v>
          </cell>
        </row>
        <row r="4007">
          <cell r="A4007">
            <v>89782</v>
          </cell>
          <cell r="B4007" t="str">
            <v>TE, PVC, SERIE NORMAL, ESGOTO PREDIAL, DN 40 X 40 MM, JUNTA SOLDÁVEL, FORNECIDO E INSTALADO EM RAMAL DE DESCARGA OU RAMAL DE ESGOTO SANITÁRIO. AF_12/2014</v>
          </cell>
          <cell r="D4007">
            <v>89782</v>
          </cell>
          <cell r="E4007">
            <v>11.83</v>
          </cell>
        </row>
        <row r="4008">
          <cell r="A4008">
            <v>89783</v>
          </cell>
          <cell r="B4008" t="str">
            <v>JUNÇÃO SIMPLES, PVC, SERIE NORMAL, ESGOTO PREDIAL, DN 40 MM, JUNTA SOLDÁVEL, FORNECIDO E INSTALADO EM RAMAL DE DESCARGA OU RAMAL DE ESGOTO SANITÁRIO. AF_12/2014</v>
          </cell>
          <cell r="D4008">
            <v>89783</v>
          </cell>
          <cell r="E4008">
            <v>12.17</v>
          </cell>
        </row>
        <row r="4009">
          <cell r="A4009">
            <v>89784</v>
          </cell>
          <cell r="B4009" t="str">
            <v>TE, PVC, SERIE NORMAL, ESGOTO PREDIAL, DN 50 X 50 MM, JUNTA ELÁSTICA, FORNECIDO E INSTALADO EM RAMAL DE DESCARGA OU RAMAL DE ESGOTO SANITÁRIO. AF_12/2014</v>
          </cell>
          <cell r="D4009">
            <v>89784</v>
          </cell>
          <cell r="E4009">
            <v>21.7</v>
          </cell>
        </row>
        <row r="4010">
          <cell r="A4010">
            <v>89785</v>
          </cell>
          <cell r="B4010" t="str">
            <v>JUNÇÃO SIMPLES, PVC, SERIE NORMAL, ESGOTO PREDIAL, DN 50 X 50 MM, JUNTA ELÁSTICA, FORNECIDO E INSTALADO EM RAMAL DE DESCARGA OU RAMAL DE ESGOTO SANITÁRIO. AF_12/2014</v>
          </cell>
          <cell r="D4010">
            <v>89785</v>
          </cell>
          <cell r="E4010">
            <v>23.89</v>
          </cell>
        </row>
        <row r="4011">
          <cell r="A4011">
            <v>89786</v>
          </cell>
          <cell r="B4011" t="str">
            <v>TE, PVC, SERIE NORMAL, ESGOTO PREDIAL, DN 75 X 75 MM, JUNTA ELÁSTICA, FORNECIDO E INSTALADO EM RAMAL DE DESCARGA OU RAMAL DE ESGOTO SANITÁRIO. AF_12/2014</v>
          </cell>
          <cell r="D4011">
            <v>89786</v>
          </cell>
          <cell r="E4011">
            <v>36.619999999999997</v>
          </cell>
        </row>
        <row r="4012">
          <cell r="A4012">
            <v>89787</v>
          </cell>
          <cell r="B4012" t="str">
            <v>JOELHO 45 GRAUS, CPVC, SOLDÁVEL, DN 42MM, INSTALADO EM PRUMADA DE ÁGUA  FORNECIMENTO E INSTALAÇÃO. AF_12/2014</v>
          </cell>
          <cell r="D4012">
            <v>89787</v>
          </cell>
          <cell r="E4012">
            <v>45.89</v>
          </cell>
        </row>
        <row r="4013">
          <cell r="A4013">
            <v>89788</v>
          </cell>
          <cell r="B4013" t="str">
            <v>JOELHO 90 GRAUS, CPVC, SOLDÁVEL, DN 54MM, INSTALADO EM PRUMADA DE ÁGUA  FORNECIMENTO E INSTALAÇÃO. AF_12/2014</v>
          </cell>
          <cell r="D4013">
            <v>89788</v>
          </cell>
          <cell r="E4013">
            <v>90.09</v>
          </cell>
        </row>
        <row r="4014">
          <cell r="A4014">
            <v>89789</v>
          </cell>
          <cell r="B4014" t="str">
            <v>JOELHO 45 GRAUS, CPVC, SOLDÁVEL, DN 54MM, INSTALADO EM PRUMADA DE ÁGUA  FORNECIMENTO E INSTALAÇÃO. AF_12/2014</v>
          </cell>
          <cell r="D4014">
            <v>89789</v>
          </cell>
          <cell r="E4014">
            <v>91.53</v>
          </cell>
        </row>
        <row r="4015">
          <cell r="A4015">
            <v>89790</v>
          </cell>
          <cell r="B4015" t="str">
            <v>JOELHO 90 GRAUS, CPVC, SOLDÁVEL, DN 73MM, INSTALADO EM PRUMADA DE ÁGUA  FORNECIMENTO E INSTALAÇÃO. AF_12/2014</v>
          </cell>
          <cell r="D4015">
            <v>89790</v>
          </cell>
          <cell r="E4015">
            <v>224.04</v>
          </cell>
        </row>
        <row r="4016">
          <cell r="A4016">
            <v>89791</v>
          </cell>
          <cell r="B4016" t="str">
            <v>JOELHO 45 GRAUS, CPVC, SOLDÁVEL, DN 73MM, INSTALADO EM PRUMADA DE ÁGUA  FORNECIMENTO E INSTALAÇÃO. AF_12/2014</v>
          </cell>
          <cell r="D4016">
            <v>89791</v>
          </cell>
          <cell r="E4016">
            <v>229.31</v>
          </cell>
        </row>
        <row r="4017">
          <cell r="A4017">
            <v>89792</v>
          </cell>
          <cell r="B4017" t="str">
            <v>JOELHO 90 GRAUS, CPVC, SOLDÁVEL, DN 89MM, INSTALADO EM PRUMADA DE ÁGUA  FORNECIMENTO E INSTALAÇÃO. AF_12/2014</v>
          </cell>
          <cell r="D4017">
            <v>89792</v>
          </cell>
          <cell r="E4017">
            <v>263.97000000000003</v>
          </cell>
        </row>
        <row r="4018">
          <cell r="A4018">
            <v>89793</v>
          </cell>
          <cell r="B4018" t="str">
            <v>JOELHO 45 GRAUS, CPVC, SOLDÁVEL, DN 89MM, INSTALADO EM PRUMADA DE ÁGUA  FORNECIMENTO E INSTALAÇÃO. AF_12/2014</v>
          </cell>
          <cell r="D4018">
            <v>89793</v>
          </cell>
          <cell r="E4018">
            <v>271.07</v>
          </cell>
        </row>
        <row r="4019">
          <cell r="A4019">
            <v>89794</v>
          </cell>
          <cell r="B4019" t="str">
            <v>LUVA, CPVC, SOLDÁVEL, DN 35MM, INSTALADO EM PRUMADA DE ÁGUA  FORNECIMENTO E INSTALAÇÃO. AF_12/2014</v>
          </cell>
          <cell r="D4019">
            <v>89794</v>
          </cell>
          <cell r="E4019">
            <v>21.49</v>
          </cell>
        </row>
        <row r="4020">
          <cell r="A4020">
            <v>89795</v>
          </cell>
          <cell r="B4020" t="str">
            <v>JUNÇÃO SIMPLES, PVC, SERIE NORMAL, ESGOTO PREDIAL, DN 75 X 75 MM, JUNTA ELÁSTICA, FORNECIDO E INSTALADO EM RAMAL DE DESCARGA OU RAMAL DE ESGOTO SANITÁRIO. AF_12/2014</v>
          </cell>
          <cell r="D4020">
            <v>89795</v>
          </cell>
          <cell r="E4020">
            <v>39.619999999999997</v>
          </cell>
        </row>
        <row r="4021">
          <cell r="A4021">
            <v>89796</v>
          </cell>
          <cell r="B4021" t="str">
            <v>TE, PVC, SERIE NORMAL, ESGOTO PREDIAL, DN 100 X 100 MM, JUNTA ELÁSTICA, FORNECIDO E INSTALADO EM RAMAL DE DESCARGA OU RAMAL DE ESGOTO SANITÁRIO. AF_12/2014</v>
          </cell>
          <cell r="D4021">
            <v>89796</v>
          </cell>
          <cell r="E4021">
            <v>44.42</v>
          </cell>
        </row>
        <row r="4022">
          <cell r="A4022">
            <v>89797</v>
          </cell>
          <cell r="B4022" t="str">
            <v>JUNÇÃO SIMPLES, PVC, SERIE NORMAL, ESGOTO PREDIAL, DN 100 X 100 MM, JUNTA ELÁSTICA, FORNECIDO E INSTALADO EM RAMAL DE DESCARGA OU RAMAL DE ESGOTO SANITÁRIO. AF_12/2014</v>
          </cell>
          <cell r="D4022">
            <v>89797</v>
          </cell>
          <cell r="E4022">
            <v>51.46</v>
          </cell>
        </row>
        <row r="4023">
          <cell r="A4023">
            <v>89801</v>
          </cell>
          <cell r="B4023" t="str">
            <v>JOELHO 90 GRAUS, PVC, SERIE NORMAL, ESGOTO PREDIAL, DN 50 MM, JUNTA ELÁSTICA, FORNECIDO E INSTALADO EM PRUMADA DE ESGOTO SANITÁRIO OU VENTILAÇÃO. AF_12/2014</v>
          </cell>
          <cell r="D4023">
            <v>89801</v>
          </cell>
          <cell r="E4023">
            <v>7.92</v>
          </cell>
        </row>
        <row r="4024">
          <cell r="A4024">
            <v>89802</v>
          </cell>
          <cell r="B4024" t="str">
            <v>JOELHO 45 GRAUS, PVC, SERIE NORMAL, ESGOTO PREDIAL, DN 50 MM, JUNTA ELÁSTICA, FORNECIDO E INSTALADO EM PRUMADA DE ESGOTO SANITÁRIO OU VENTILAÇÃO. AF_12/2014</v>
          </cell>
          <cell r="D4024">
            <v>89802</v>
          </cell>
          <cell r="E4024">
            <v>8.69</v>
          </cell>
        </row>
        <row r="4025">
          <cell r="A4025">
            <v>89803</v>
          </cell>
          <cell r="B4025" t="str">
            <v>CURVA CURTA 90 GRAUS, PVC, SERIE NORMAL, ESGOTO PREDIAL, DN 50 MM, JUNTA ELÁSTICA, FORNECIDO E INSTALADO EM PRUMADA DE ESGOTO SANITÁRIO OU VENTILAÇÃO. AF_12/2014</v>
          </cell>
          <cell r="D4025">
            <v>89803</v>
          </cell>
          <cell r="E4025">
            <v>16.95</v>
          </cell>
        </row>
        <row r="4026">
          <cell r="A4026">
            <v>89804</v>
          </cell>
          <cell r="B4026" t="str">
            <v>CURVA LONGA 90 GRAUS, PVC, SERIE NORMAL, ESGOTO PREDIAL, DN 50 MM, JUNTA ELÁSTICA, FORNECIDO E INSTALADO EM PRUMADA DE ESGOTO SANITÁRIO OU VENTILAÇÃO. AF_12/2014</v>
          </cell>
          <cell r="D4026">
            <v>89804</v>
          </cell>
          <cell r="E4026">
            <v>18.21</v>
          </cell>
        </row>
        <row r="4027">
          <cell r="A4027">
            <v>89805</v>
          </cell>
          <cell r="B4027" t="str">
            <v>JOELHO 90 GRAUS, PVC, SERIE NORMAL, ESGOTO PREDIAL, DN 75 MM, JUNTA ELÁSTICA, FORNECIDO E INSTALADO EM PRUMADA DE ESGOTO SANITÁRIO OU VENTILAÇÃO. AF_12/2014</v>
          </cell>
          <cell r="D4027">
            <v>89805</v>
          </cell>
          <cell r="E4027">
            <v>15.99</v>
          </cell>
        </row>
        <row r="4028">
          <cell r="A4028">
            <v>89806</v>
          </cell>
          <cell r="B4028" t="str">
            <v>JOELHO 45 GRAUS, PVC, SERIE NORMAL, ESGOTO PREDIAL, DN 75 MM, JUNTA ELÁSTICA, FORNECIDO E INSTALADO EM PRUMADA DE ESGOTO SANITÁRIO OU VENTILAÇÃO. AF_12/2014</v>
          </cell>
          <cell r="D4028">
            <v>89806</v>
          </cell>
          <cell r="E4028">
            <v>17.09</v>
          </cell>
        </row>
        <row r="4029">
          <cell r="A4029">
            <v>89807</v>
          </cell>
          <cell r="B4029" t="str">
            <v>CURVA CURTA 90 GRAUS, PVC, SERIE NORMAL, ESGOTO PREDIAL, DN 75 MM, JUNTA ELÁSTICA, FORNECIDO E INSTALADO EM PRUMADA DE ESGOTO SANITÁRIO OU VENTILAÇÃO. AF_12/2014</v>
          </cell>
          <cell r="D4029">
            <v>89807</v>
          </cell>
          <cell r="E4029">
            <v>31.64</v>
          </cell>
        </row>
        <row r="4030">
          <cell r="A4030">
            <v>89808</v>
          </cell>
          <cell r="B4030" t="str">
            <v>CURVA LONGA 90 GRAUS, PVC, SERIE NORMAL, ESGOTO PREDIAL, DN 75 MM, JUNTA ELÁSTICA, FORNECIDO E INSTALADO EM PRUMADA DE ESGOTO SANITÁRIO OU VENTILAÇÃO. AF_12/2014</v>
          </cell>
          <cell r="D4030">
            <v>89808</v>
          </cell>
          <cell r="E4030">
            <v>47.34</v>
          </cell>
        </row>
        <row r="4031">
          <cell r="A4031">
            <v>89809</v>
          </cell>
          <cell r="B4031" t="str">
            <v>JOELHO 90 GRAUS, PVC, SERIE NORMAL, ESGOTO PREDIAL, DN 100 MM, JUNTA ELÁSTICA, FORNECIDO E INSTALADO EM PRUMADA DE ESGOTO SANITÁRIO OU VENTILAÇÃO. AF_12/2014</v>
          </cell>
          <cell r="D4031">
            <v>89809</v>
          </cell>
          <cell r="E4031">
            <v>20.98</v>
          </cell>
        </row>
        <row r="4032">
          <cell r="A4032">
            <v>89810</v>
          </cell>
          <cell r="B4032" t="str">
            <v>JOELHO 45 GRAUS, PVC, SERIE NORMAL, ESGOTO PREDIAL, DN 100 MM, JUNTA ELÁSTICA, FORNECIDO E INSTALADO EM PRUMADA DE ESGOTO SANITÁRIO OU VENTILAÇÃO. AF_12/2014</v>
          </cell>
          <cell r="D4032">
            <v>89810</v>
          </cell>
          <cell r="E4032">
            <v>20.91</v>
          </cell>
        </row>
        <row r="4033">
          <cell r="A4033">
            <v>89811</v>
          </cell>
          <cell r="B4033" t="str">
            <v>CURVA CURTA 90 GRAUS, PVC, SERIE NORMAL, ESGOTO PREDIAL, DN 100 MM, JUNTA ELÁSTICA, FORNECIDO E INSTALADO EM PRUMADA DE ESGOTO SANITÁRIO OU VENTILAÇÃO. AF_12/2014</v>
          </cell>
          <cell r="D4033">
            <v>89811</v>
          </cell>
          <cell r="E4033">
            <v>38</v>
          </cell>
        </row>
        <row r="4034">
          <cell r="A4034">
            <v>89812</v>
          </cell>
          <cell r="B4034" t="str">
            <v>CURVA LONGA 90 GRAUS, PVC, SERIE NORMAL, ESGOTO PREDIAL, DN 100 MM, JUNTA ELÁSTICA, FORNECIDO E INSTALADO EM PRUMADA DE ESGOTO SANITÁRIO OU VENTILAÇÃO. AF_12/2014</v>
          </cell>
          <cell r="D4034">
            <v>89812</v>
          </cell>
          <cell r="E4034">
            <v>68.19</v>
          </cell>
        </row>
        <row r="4035">
          <cell r="A4035">
            <v>89813</v>
          </cell>
          <cell r="B4035" t="str">
            <v>LUVA SIMPLES, PVC, SERIE NORMAL, ESGOTO PREDIAL, DN 50 MM, JUNTA ELÁSTICA, FORNECIDO E INSTALADO EM PRUMADA DE ESGOTO SANITÁRIO OU VENTILAÇÃO. AF_12/2014</v>
          </cell>
          <cell r="D4035">
            <v>89813</v>
          </cell>
          <cell r="E4035">
            <v>8.0299999999999994</v>
          </cell>
        </row>
        <row r="4036">
          <cell r="A4036">
            <v>89814</v>
          </cell>
          <cell r="B4036" t="str">
            <v>LUVA DE CORRER, PVC, SERIE NORMAL, ESGOTO PREDIAL, DN 50 MM, JUNTA ELÁSTICA, FORNECIDO E INSTALADO EM PRUMADA DE ESGOTO SANITÁRIO OU VENTILAÇÃO. AF_12/2014</v>
          </cell>
          <cell r="D4036">
            <v>89814</v>
          </cell>
          <cell r="E4036">
            <v>17.2</v>
          </cell>
        </row>
        <row r="4037">
          <cell r="A4037">
            <v>89815</v>
          </cell>
          <cell r="B4037" t="str">
            <v>LUVA DE CORRER, CPVC, SOLDÁVEL, DN 35MM, INSTALADO EM PRUMADA DE ÁGUA  FORNECIMENTO E INSTALAÇÃO. AF_12/2014</v>
          </cell>
          <cell r="D4037">
            <v>89815</v>
          </cell>
          <cell r="E4037">
            <v>36.04</v>
          </cell>
        </row>
        <row r="4038">
          <cell r="A4038">
            <v>89816</v>
          </cell>
          <cell r="B4038" t="str">
            <v>UNIÃO, CPVC, SOLDÁVEL, DN35MM, INSTALADO EM PRUMADA DE ÁGUA  FORNECIMENTO E INSTALAÇÃO. AF_12/2014</v>
          </cell>
          <cell r="D4038">
            <v>89816</v>
          </cell>
          <cell r="E4038">
            <v>51.64</v>
          </cell>
        </row>
        <row r="4039">
          <cell r="A4039">
            <v>89817</v>
          </cell>
          <cell r="B4039" t="str">
            <v>LUVA SIMPLES, PVC, SERIE NORMAL, ESGOTO PREDIAL, DN 75 MM, JUNTA ELÁSTICA, FORNECIDO E INSTALADO EM PRUMADA DE ESGOTO SANITÁRIO OU VENTILAÇÃO. AF_12/2014</v>
          </cell>
          <cell r="D4039">
            <v>89817</v>
          </cell>
          <cell r="E4039">
            <v>13.93</v>
          </cell>
        </row>
        <row r="4040">
          <cell r="A4040">
            <v>89818</v>
          </cell>
          <cell r="B4040" t="str">
            <v>CONECTOR, CPVC, SOLDÁVEL, DN 35MM X 1 1/4, INSTALADO EM PRUMADA DE ÁGUA  FORNECIMENTO E INSTALAÇÃO. AF_12/2014</v>
          </cell>
          <cell r="D4040">
            <v>89818</v>
          </cell>
          <cell r="E4040">
            <v>205.95</v>
          </cell>
        </row>
        <row r="4041">
          <cell r="A4041">
            <v>89819</v>
          </cell>
          <cell r="B4041" t="str">
            <v>LUVA DE CORRER, PVC, SERIE NORMAL, ESGOTO PREDIAL, DN 75 MM, JUNTA ELÁSTICA, FORNECIDO E INSTALADO EM PRUMADA DE ESGOTO SANITÁRIO OU VENTILAÇÃO. AF_12/2014</v>
          </cell>
          <cell r="D4041">
            <v>89819</v>
          </cell>
          <cell r="E4041">
            <v>21.02</v>
          </cell>
        </row>
        <row r="4042">
          <cell r="A4042">
            <v>89820</v>
          </cell>
          <cell r="B4042" t="str">
            <v>BUCHA DE REDUÇÃO, CPVC, SOLDÁVEL, DN35MM X 28MM, INSTALADO EM PRUMADA DE ÁGUA  FORNECIMENTO E INSTALAÇÃO. AF_12/2014</v>
          </cell>
          <cell r="D4042">
            <v>89820</v>
          </cell>
          <cell r="E4042">
            <v>39.159999999999997</v>
          </cell>
        </row>
        <row r="4043">
          <cell r="A4043">
            <v>89821</v>
          </cell>
          <cell r="B4043" t="str">
            <v>LUVA SIMPLES, PVC, SERIE NORMAL, ESGOTO PREDIAL, DN 100 MM, JUNTA ELÁSTICA, FORNECIDO E INSTALADO EM PRUMADA DE ESGOTO SANITÁRIO OU VENTILAÇÃO. AF_12/2014</v>
          </cell>
          <cell r="D4043">
            <v>89821</v>
          </cell>
          <cell r="E4043">
            <v>17.07</v>
          </cell>
        </row>
        <row r="4044">
          <cell r="A4044">
            <v>89822</v>
          </cell>
          <cell r="B4044" t="str">
            <v>LUVA, CPVC, SOLDÁVEL, DN 42MM, INSTALADO EM PRUMADA DE ÁGUA  FORNECIMENTO E INSTALAÇÃO. AF_12/2014</v>
          </cell>
          <cell r="D4044">
            <v>89822</v>
          </cell>
          <cell r="E4044">
            <v>28.26</v>
          </cell>
        </row>
        <row r="4045">
          <cell r="A4045">
            <v>89823</v>
          </cell>
          <cell r="B4045" t="str">
            <v>LUVA DE CORRER, PVC, SERIE NORMAL, ESGOTO PREDIAL, DN 100 MM, JUNTA ELÁSTICA, FORNECIDO E INSTALADO EM PRUMADA DE ESGOTO SANITÁRIO OU VENTILAÇÃO. AF_12/2014</v>
          </cell>
          <cell r="D4045">
            <v>89823</v>
          </cell>
          <cell r="E4045">
            <v>30.2</v>
          </cell>
        </row>
        <row r="4046">
          <cell r="A4046">
            <v>89824</v>
          </cell>
          <cell r="B4046" t="str">
            <v>LUVA DE CORRER, CPVC, SOLDÁVEL, DN 42MM, INSTALADO EM PRUMADA DE ÁGUA  FORNECIMENTO E INSTALAÇÃO. AF_12/2014</v>
          </cell>
          <cell r="D4046">
            <v>89824</v>
          </cell>
          <cell r="E4046">
            <v>48.99</v>
          </cell>
        </row>
        <row r="4047">
          <cell r="A4047">
            <v>89825</v>
          </cell>
          <cell r="B4047" t="str">
            <v>TE, PVC, SERIE NORMAL, ESGOTO PREDIAL, DN 50 X 50 MM, JUNTA ELÁSTICA, FORNECIDO E INSTALADO EM PRUMADA DE ESGOTO SANITÁRIO OU VENTILAÇÃO. AF_12/2014</v>
          </cell>
          <cell r="D4047">
            <v>89825</v>
          </cell>
          <cell r="E4047">
            <v>17.71</v>
          </cell>
        </row>
        <row r="4048">
          <cell r="A4048">
            <v>89826</v>
          </cell>
          <cell r="B4048" t="str">
            <v>LUVA DE TRANSIÇÃO, CPVC, SOLDÁVEL, DN42MM X 1.1/2, INSTALADO EM PRUMADA DE ÁGUA  FORNECIMENTO E INSTALAÇÃO. AF_12/2014</v>
          </cell>
          <cell r="D4048">
            <v>89826</v>
          </cell>
          <cell r="E4048">
            <v>210.36</v>
          </cell>
        </row>
        <row r="4049">
          <cell r="A4049">
            <v>89827</v>
          </cell>
          <cell r="B4049" t="str">
            <v>JUNÇÃO SIMPLES, PVC, SERIE NORMAL, ESGOTO PREDIAL, DN 50 X 50 MM, JUNTA ELÁSTICA, FORNECIDO E INSTALADO EM PRUMADA DE ESGOTO SANITÁRIO OU VENTILAÇÃO. AF_12/2014</v>
          </cell>
          <cell r="D4049">
            <v>89827</v>
          </cell>
          <cell r="E4049">
            <v>19.899999999999999</v>
          </cell>
        </row>
        <row r="4050">
          <cell r="A4050">
            <v>89828</v>
          </cell>
          <cell r="B4050" t="str">
            <v>UNIÃO, CPVC, SOLDÁVEL, DN42MM, INSTALADO EM PRUMADA DE ÁGUA  FORNECIMENTO E INSTALAÇÃO. AF_12/2014</v>
          </cell>
          <cell r="D4050">
            <v>89828</v>
          </cell>
          <cell r="E4050">
            <v>74.56</v>
          </cell>
        </row>
        <row r="4051">
          <cell r="A4051">
            <v>89829</v>
          </cell>
          <cell r="B4051" t="str">
            <v>TE, PVC, SERIE NORMAL, ESGOTO PREDIAL, DN 75 X 75 MM, JUNTA ELÁSTICA, FORNECIDO E INSTALADO EM PRUMADA DE ESGOTO SANITÁRIO OU VENTILAÇÃO. AF_12/2014</v>
          </cell>
          <cell r="D4051">
            <v>89829</v>
          </cell>
          <cell r="E4051">
            <v>31.52</v>
          </cell>
        </row>
        <row r="4052">
          <cell r="A4052">
            <v>89830</v>
          </cell>
          <cell r="B4052" t="str">
            <v>JUNÇÃO SIMPLES, PVC, SERIE NORMAL, ESGOTO PREDIAL, DN 75 X 75 MM, JUNTA ELÁSTICA, FORNECIDO E INSTALADO EM PRUMADA DE ESGOTO SANITÁRIO OU VENTILAÇÃO. AF_12/2014</v>
          </cell>
          <cell r="D4052">
            <v>89830</v>
          </cell>
          <cell r="E4052">
            <v>34.520000000000003</v>
          </cell>
        </row>
        <row r="4053">
          <cell r="A4053">
            <v>89831</v>
          </cell>
          <cell r="B4053" t="str">
            <v>CONECTOR, CPVC, SOLDÁVEL, DN 42MM X 1.1/2, INSTALADO EM PRUMADA DE ÁGUA  FORNECIMENTO E INSTALAÇÃO. AF_12/2014</v>
          </cell>
          <cell r="D4053">
            <v>89831</v>
          </cell>
          <cell r="E4053">
            <v>251.5</v>
          </cell>
        </row>
        <row r="4054">
          <cell r="A4054">
            <v>89832</v>
          </cell>
          <cell r="B4054" t="str">
            <v>BUCHA DE REDUÇÃO, CPVC, SOLDÁVEL, DN 42MM X 22MM, INSTALADO EM RAMAL DE DISTRIBUIÇÃO DE ÁGUA - FORNECIMENTO E INSTALAÇÃO. AF_12/2014</v>
          </cell>
          <cell r="D4054">
            <v>89832</v>
          </cell>
          <cell r="E4054">
            <v>51.34</v>
          </cell>
        </row>
        <row r="4055">
          <cell r="A4055">
            <v>89833</v>
          </cell>
          <cell r="B4055" t="str">
            <v>TE, PVC, SERIE NORMAL, ESGOTO PREDIAL, DN 100 X 100 MM, JUNTA ELÁSTICA, FORNECIDO E INSTALADO EM PRUMADA DE ESGOTO SANITÁRIO OU VENTILAÇÃO. AF_12/2014</v>
          </cell>
          <cell r="D4055">
            <v>89833</v>
          </cell>
          <cell r="E4055">
            <v>38.25</v>
          </cell>
        </row>
        <row r="4056">
          <cell r="A4056">
            <v>89834</v>
          </cell>
          <cell r="B4056" t="str">
            <v>JUNÇÃO SIMPLES, PVC, SERIE NORMAL, ESGOTO PREDIAL, DN 100 X 100 MM, JUNTA ELÁSTICA, FORNECIDO E INSTALADO EM PRUMADA DE ESGOTO SANITÁRIO OU VENTILAÇÃO. AF_12/2014</v>
          </cell>
          <cell r="D4056">
            <v>89834</v>
          </cell>
          <cell r="E4056">
            <v>45.29</v>
          </cell>
        </row>
        <row r="4057">
          <cell r="A4057">
            <v>89835</v>
          </cell>
          <cell r="B4057" t="str">
            <v>LUVA, CPVC, SOLDÁVEL, DN 54MM, INSTALADO EM PRUMADA DE ÁGUA  FORNECIMENTO E INSTALAÇÃO. AF_12/2014</v>
          </cell>
          <cell r="D4057">
            <v>89835</v>
          </cell>
          <cell r="E4057">
            <v>50.62</v>
          </cell>
        </row>
        <row r="4058">
          <cell r="A4058">
            <v>89836</v>
          </cell>
          <cell r="B4058" t="str">
            <v>LUVA DE TRANSIÇÃO, CPVC, SOLDÁVEL, DN 54MM X 2, INSTALADO EM PRUMADA DE ÁGUA  FORNECIMENTO E INSTALAÇÃO. AF_12/2014</v>
          </cell>
          <cell r="D4058">
            <v>89836</v>
          </cell>
          <cell r="E4058">
            <v>339.86</v>
          </cell>
        </row>
        <row r="4059">
          <cell r="A4059">
            <v>89837</v>
          </cell>
          <cell r="B4059" t="str">
            <v>UNIÃO, CPVC, SOLDÁVEL, DN 54MM, INSTALADO EM PRUMADA DE ÁGUA  FORNECIMENTO E INSTALAÇÃO. AF_12/2014</v>
          </cell>
          <cell r="D4059">
            <v>89837</v>
          </cell>
          <cell r="E4059">
            <v>169.31</v>
          </cell>
        </row>
        <row r="4060">
          <cell r="A4060">
            <v>89838</v>
          </cell>
          <cell r="B4060" t="str">
            <v>LUVA, CPVC, SOLDÁVEL, DN 73MM, INSTALADO EM PRUMADA DE ÁGUA  FORNECIMENTO E INSTALAÇÃO. AF_12/2014</v>
          </cell>
          <cell r="D4060">
            <v>89838</v>
          </cell>
          <cell r="E4060">
            <v>184.75</v>
          </cell>
        </row>
        <row r="4061">
          <cell r="A4061">
            <v>89839</v>
          </cell>
          <cell r="B4061" t="str">
            <v>UNIÃO, CPVC, SOLDÁVEL, DN 73MM, INSTALADO EM PRUMADA DE ÁGUA  FORNECIMENTO E INSTALAÇÃO. AF_12/2014</v>
          </cell>
          <cell r="D4061">
            <v>89839</v>
          </cell>
          <cell r="E4061">
            <v>245.48</v>
          </cell>
        </row>
        <row r="4062">
          <cell r="A4062">
            <v>89840</v>
          </cell>
          <cell r="B4062" t="str">
            <v>LUVA, CPVC, SOLDÁVEL, DN 89MM, INSTALADO EM PRUMADA DE ÁGUA  FORNECIMENTO E INSTALAÇÃO. AF_12/2014</v>
          </cell>
          <cell r="D4062">
            <v>89840</v>
          </cell>
          <cell r="E4062">
            <v>214.15</v>
          </cell>
        </row>
        <row r="4063">
          <cell r="A4063">
            <v>89841</v>
          </cell>
          <cell r="B4063" t="str">
            <v>UNIÃO, CPVC, SOLDÁVEL, DN 89MM, INSTALADO EM PRUMADA DE ÁGUA  FORNECIMENTO E INSTALAÇÃO. AF_12/2014</v>
          </cell>
          <cell r="D4063">
            <v>89841</v>
          </cell>
          <cell r="E4063">
            <v>360.77</v>
          </cell>
        </row>
        <row r="4064">
          <cell r="A4064">
            <v>89842</v>
          </cell>
          <cell r="B4064" t="str">
            <v>TÊ, CPVC, SOLDÁVEL, DN 35MM, INSTALADO EM PRUMADA DE ÁGUA  FORNECIMENTO E INSTALAÇÃO. AF_12/2014</v>
          </cell>
          <cell r="D4064">
            <v>89842</v>
          </cell>
          <cell r="E4064">
            <v>57.33</v>
          </cell>
        </row>
        <row r="4065">
          <cell r="A4065">
            <v>89844</v>
          </cell>
          <cell r="B4065" t="str">
            <v>TE, CPVC, SOLDÁVEL, DN  42MM, INSTALADO EM PRUMADA DE ÁGUA  FORNECIMENTO E INSTALAÇÃO. AF_12/2014</v>
          </cell>
          <cell r="D4065">
            <v>89844</v>
          </cell>
          <cell r="E4065">
            <v>73.150000000000006</v>
          </cell>
        </row>
        <row r="4066">
          <cell r="A4066">
            <v>89845</v>
          </cell>
          <cell r="B4066" t="str">
            <v>TÊ, CPVC, SOLDÁVEL, DN 54 MM, INSTALADO EM PRUMADA DE ÁGUA  FORNECIMENTO E INSTALAÇÃO. AF_12/2014</v>
          </cell>
          <cell r="D4066">
            <v>89845</v>
          </cell>
          <cell r="E4066">
            <v>113.79</v>
          </cell>
        </row>
        <row r="4067">
          <cell r="A4067">
            <v>89846</v>
          </cell>
          <cell r="B4067" t="str">
            <v>TÊ, CPVC, SOLDÁVEL, DN 73MM, INSTALADO EM PRUMADA DE ÁGUA  FORNECIMENTO E INSTALAÇÃO. AF_12/2014</v>
          </cell>
          <cell r="D4067">
            <v>89846</v>
          </cell>
          <cell r="E4067">
            <v>257.37</v>
          </cell>
        </row>
        <row r="4068">
          <cell r="A4068">
            <v>89847</v>
          </cell>
          <cell r="B4068" t="str">
            <v>TÊ, CPVC, SOLDÁVEL, DN 89MM, INSTALADO EM PRUMADA DE ÁGUA  FORNECIMENTO E INSTALAÇÃO. AF_12/2014</v>
          </cell>
          <cell r="D4068">
            <v>89847</v>
          </cell>
          <cell r="E4068">
            <v>317.18</v>
          </cell>
        </row>
        <row r="4069">
          <cell r="A4069">
            <v>89850</v>
          </cell>
          <cell r="B4069" t="str">
            <v>JOELHO 90 GRAUS, PVC, SERIE NORMAL, ESGOTO PREDIAL, DN 100 MM, JUNTA ELÁSTICA, FORNECIDO E INSTALADO EM SUBCOLETOR AÉREO DE ESGOTO SANITÁRIO. AF_12/2014</v>
          </cell>
          <cell r="D4069">
            <v>89850</v>
          </cell>
          <cell r="E4069">
            <v>25.34</v>
          </cell>
        </row>
        <row r="4070">
          <cell r="A4070">
            <v>89851</v>
          </cell>
          <cell r="B4070" t="str">
            <v>JOELHO 45 GRAUS, PVC, SERIE NORMAL, ESGOTO PREDIAL, DN 100 MM, JUNTA ELÁSTICA, FORNECIDO E INSTALADO EM SUBCOLETOR AÉREO DE ESGOTO SANITÁRIO. AF_12/2014</v>
          </cell>
          <cell r="D4070">
            <v>89851</v>
          </cell>
          <cell r="E4070">
            <v>25.27</v>
          </cell>
        </row>
        <row r="4071">
          <cell r="A4071">
            <v>89852</v>
          </cell>
          <cell r="B4071" t="str">
            <v>CURVA CURTA 90 GRAUS, PVC, SERIE NORMAL, ESGOTO PREDIAL, DN 100 MM, JUNTA ELÁSTICA, FORNECIDO E INSTALADO EM SUBCOLETOR AÉREO DE ESGOTO SANITÁRIO. AF_12/2014</v>
          </cell>
          <cell r="D4071">
            <v>89852</v>
          </cell>
          <cell r="E4071">
            <v>42.36</v>
          </cell>
        </row>
        <row r="4072">
          <cell r="A4072">
            <v>89853</v>
          </cell>
          <cell r="B4072" t="str">
            <v>CURVA LONGA 90 GRAUS, PVC, SERIE NORMAL, ESGOTO PREDIAL, DN 100 MM, JUNTA ELÁSTICA, FORNECIDO E INSTALADO EM SUBCOLETOR AÉREO DE ESGOTO SANITÁRIO. AF_12/2014</v>
          </cell>
          <cell r="D4072">
            <v>89853</v>
          </cell>
          <cell r="E4072">
            <v>72.55</v>
          </cell>
        </row>
        <row r="4073">
          <cell r="A4073">
            <v>89854</v>
          </cell>
          <cell r="B4073" t="str">
            <v>JOELHO 90 GRAUS, PVC, SERIE NORMAL, ESGOTO PREDIAL, DN 150 MM, JUNTA ELÁSTICA, FORNECIDO E INSTALADO EM SUBCOLETOR AÉREO DE ESGOTO SANITÁRIO. AF_12/2014</v>
          </cell>
          <cell r="D4073">
            <v>89854</v>
          </cell>
          <cell r="E4073">
            <v>94.71</v>
          </cell>
        </row>
        <row r="4074">
          <cell r="A4074">
            <v>89855</v>
          </cell>
          <cell r="B4074" t="str">
            <v>JOELHO 45 GRAUS, PVC, SERIE NORMAL, ESGOTO PREDIAL, DN 150 MM, JUNTA ELÁSTICA, FORNECIDO E INSTALADO EM SUBCOLETOR AÉREO DE ESGOTO SANITÁRIO. AF_12/2014</v>
          </cell>
          <cell r="D4074">
            <v>89855</v>
          </cell>
          <cell r="E4074">
            <v>100.8</v>
          </cell>
        </row>
        <row r="4075">
          <cell r="A4075">
            <v>89856</v>
          </cell>
          <cell r="B4075" t="str">
            <v>LUVA SIMPLES, PVC, SERIE NORMAL, ESGOTO PREDIAL, DN 100 MM, JUNTA ELÁSTICA, FORNECIDO E INSTALADO EM SUBCOLETOR AÉREO DE ESGOTO SANITÁRIO. AF_12/2014</v>
          </cell>
          <cell r="D4075">
            <v>89856</v>
          </cell>
          <cell r="E4075">
            <v>19.98</v>
          </cell>
        </row>
        <row r="4076">
          <cell r="A4076">
            <v>89857</v>
          </cell>
          <cell r="B4076" t="str">
            <v>LUVA DE CORRER, PVC, SERIE NORMAL, ESGOTO PREDIAL, DN 100 MM, JUNTA ELÁSTICA, FORNECIDO E INSTALADO EM SUBCOLETOR AÉREO DE ESGOTO SANITÁRIO. AF_12/2014</v>
          </cell>
          <cell r="D4076">
            <v>89857</v>
          </cell>
          <cell r="E4076">
            <v>33.11</v>
          </cell>
        </row>
        <row r="4077">
          <cell r="A4077">
            <v>89859</v>
          </cell>
          <cell r="B4077" t="str">
            <v>LUVA DE CORRER, PVC, SERIE NORMAL, ESGOTO PREDIAL, DN 150 MM, JUNTA ELÁSTICA, FORNECIDO E INSTALADO EM SUBCOLETOR AÉREO DE ESGOTO SANITÁRIO. AF_12/2014</v>
          </cell>
          <cell r="D4077">
            <v>89859</v>
          </cell>
          <cell r="E4077">
            <v>114.51</v>
          </cell>
        </row>
        <row r="4078">
          <cell r="A4078">
            <v>89860</v>
          </cell>
          <cell r="B4078" t="str">
            <v>TE, PVC, SERIE NORMAL, ESGOTO PREDIAL, DN 100 X 100 MM, JUNTA ELÁSTICA, FORNECIDO E INSTALADO EM SUBCOLETOR AÉREO DE ESGOTO SANITÁRIO. AF_12/2014</v>
          </cell>
          <cell r="D4078">
            <v>89860</v>
          </cell>
          <cell r="E4078">
            <v>44.06</v>
          </cell>
        </row>
        <row r="4079">
          <cell r="A4079">
            <v>89861</v>
          </cell>
          <cell r="B4079" t="str">
            <v>JUNÇÃO SIMPLES, PVC, SERIE NORMAL, ESGOTO PREDIAL, DN 100 X 100 MM, JUNTA ELÁSTICA, FORNECIDO E INSTALADO EM SUBCOLETOR AÉREO DE ESGOTO SANITÁRIO. AF_12/2014</v>
          </cell>
          <cell r="D4079">
            <v>89861</v>
          </cell>
          <cell r="E4079">
            <v>51.1</v>
          </cell>
        </row>
        <row r="4080">
          <cell r="A4080">
            <v>89862</v>
          </cell>
          <cell r="B4080" t="str">
            <v>TE, PVC, SERIE NORMAL, ESGOTO PREDIAL, DN 150 X 150 MM, JUNTA ELÁSTICA, FORNECIDO E INSTALADO EM SUBCOLETOR AÉREO DE ESGOTO SANITÁRIO. AF_12/2014</v>
          </cell>
          <cell r="D4080">
            <v>89862</v>
          </cell>
          <cell r="E4080">
            <v>102.49</v>
          </cell>
        </row>
        <row r="4081">
          <cell r="A4081">
            <v>89863</v>
          </cell>
          <cell r="B4081" t="str">
            <v>JUNÇÃO SIMPLES, PVC, SERIE NORMAL, ESGOTO PREDIAL, DN 150 X 150 MM, JUNTA ELÁSTICA, FORNECIDO E INSTALADO EM SUBCOLETOR AÉREO DE ESGOTO SANITÁRIO. AF_12/2014</v>
          </cell>
          <cell r="D4081">
            <v>89863</v>
          </cell>
          <cell r="E4081">
            <v>220.03</v>
          </cell>
        </row>
        <row r="4082">
          <cell r="A4082">
            <v>89866</v>
          </cell>
          <cell r="B4082" t="str">
            <v>JOELHO 90 GRAUS, PVC, SOLDÁVEL, DN 25MM, INSTALADO EM DRENO DE AR-CONDICIONADO - FORNECIMENTO E INSTALAÇÃO. AF_12/2014</v>
          </cell>
          <cell r="D4082">
            <v>89866</v>
          </cell>
          <cell r="E4082">
            <v>4.5999999999999996</v>
          </cell>
        </row>
        <row r="4083">
          <cell r="A4083">
            <v>89867</v>
          </cell>
          <cell r="B4083" t="str">
            <v>JOELHO 45 GRAUS, PVC, SOLDÁVEL, DN 25MM, INSTALADO EM DRENO DE AR-CONDICIONADO - FORNECIMENTO E INSTALAÇÃO. AF_12/2014</v>
          </cell>
          <cell r="D4083">
            <v>89867</v>
          </cell>
          <cell r="E4083">
            <v>5.42</v>
          </cell>
        </row>
        <row r="4084">
          <cell r="A4084">
            <v>89868</v>
          </cell>
          <cell r="B4084" t="str">
            <v>LUVA, PVC, SOLDÁVEL, DN 25MM, INSTALADO EM DRENO DE AR-CONDICIONADO - FORNECIMENTO E INSTALAÇÃO. AF_12/2014</v>
          </cell>
          <cell r="D4084">
            <v>89868</v>
          </cell>
          <cell r="E4084">
            <v>3.55</v>
          </cell>
        </row>
        <row r="4085">
          <cell r="A4085">
            <v>89869</v>
          </cell>
          <cell r="B4085" t="str">
            <v>TE, PVC, SOLDÁVEL, DN 25MM, INSTALADO EM DRENO DE AR-CONDICIONADO - FORNECIMENTO E INSTALAÇÃO. AF_12/2014</v>
          </cell>
          <cell r="D4085">
            <v>89869</v>
          </cell>
          <cell r="E4085">
            <v>7.76</v>
          </cell>
        </row>
        <row r="4086">
          <cell r="A4086">
            <v>89979</v>
          </cell>
          <cell r="B4086" t="str">
            <v>LUVA COM BUCHA DE LATÃO, PVC, SOLDÁVEL, DN 32MM X 1 , INSTALADO EM RAMAL OU SUB-RAMAL DE ÁGUA   FORNECIMENTO E INSTALAÇÃO. AF_12/2014</v>
          </cell>
          <cell r="D4086">
            <v>89979</v>
          </cell>
          <cell r="E4086">
            <v>25.86</v>
          </cell>
        </row>
        <row r="4087">
          <cell r="A4087">
            <v>89980</v>
          </cell>
          <cell r="B4087" t="str">
            <v>LUVA COM BUCHA DE LATÃO, PVC, SOLDÁVEL, DN 25MM X 3/4, INSTALADO EM PRUMADA DE ÁGUA - FORNECIMENTO E INSTALAÇÃO. AF_12/2014</v>
          </cell>
          <cell r="D4087">
            <v>89980</v>
          </cell>
          <cell r="E4087">
            <v>9.9499999999999993</v>
          </cell>
        </row>
        <row r="4088">
          <cell r="A4088">
            <v>89981</v>
          </cell>
          <cell r="B4088" t="str">
            <v>LUVA SOLDÁVEL E COM BUCHA DE LATÃO, PVC, SOLDÁVEL, DN 32MM X 1 , INSTALADO EM PRUMADA DE ÁGUA   FORNECIMENTO E INSTALAÇÃO. AF_12/2014</v>
          </cell>
          <cell r="D4088">
            <v>89981</v>
          </cell>
          <cell r="E4088">
            <v>23.22</v>
          </cell>
        </row>
        <row r="4089">
          <cell r="A4089">
            <v>90373</v>
          </cell>
          <cell r="B4089" t="str">
            <v>JOELHO 90 GRAUS COM BUCHA DE LATÃO, PVC, SOLDÁVEL, DN 25MM, X 1/2 INSTALADO EM RAMAL OU SUB-RAMAL DE ÁGUA - FORNECIMENTO E INSTALAÇÃO. AF_12/2014</v>
          </cell>
          <cell r="D4089">
            <v>90373</v>
          </cell>
          <cell r="E4089">
            <v>13.35</v>
          </cell>
        </row>
        <row r="4090">
          <cell r="A4090">
            <v>90374</v>
          </cell>
          <cell r="B4090" t="str">
            <v>TÊ COM BUCHA DE LATÃO NA BOLSA CENTRAL, PVC, SOLDÁVEL, DN 25MM X 3/4, INSTALADO EM RAMAL OU SUB-RAMAL DE ÁGUA - FORNECIMENTO E INSTALAÇÃO. AF_03/2015</v>
          </cell>
          <cell r="D4090">
            <v>90374</v>
          </cell>
          <cell r="E4090">
            <v>21.14</v>
          </cell>
        </row>
        <row r="4091">
          <cell r="A4091">
            <v>90375</v>
          </cell>
          <cell r="B4091" t="str">
            <v>BUCHA DE REDUÇÃO, PVC, SOLDÁVEL, DN 40MM X 32MM, INSTALADO EM RAMAL OU SUB-RAMAL DE ÁGUA - FORNECIMENTO E INSTALAÇÃO. AF_03/2015</v>
          </cell>
          <cell r="D4091">
            <v>90375</v>
          </cell>
          <cell r="E4091">
            <v>8.19</v>
          </cell>
        </row>
        <row r="4092">
          <cell r="A4092">
            <v>92287</v>
          </cell>
          <cell r="B4092" t="str">
            <v>COTOVELO EM COBRE, DN 22 MM, 90 GRAUS, SEM ANEL DE SOLDA, INSTALADO EM PRUMADA   FORNECIMENTO E INSTALAÇÃO. AF_12/2015</v>
          </cell>
          <cell r="D4092">
            <v>92287</v>
          </cell>
          <cell r="E4092">
            <v>18.93</v>
          </cell>
        </row>
        <row r="4093">
          <cell r="A4093">
            <v>92288</v>
          </cell>
          <cell r="B4093" t="str">
            <v>COTOVELO EM COBRE, DN 28 MM, 90 GRAUS, SEM ANEL DE SOLDA, INSTALADO EM PRUMADA  FORNECIMENTO E INSTALAÇÃO. AF_12/2015</v>
          </cell>
          <cell r="D4093">
            <v>92288</v>
          </cell>
          <cell r="E4093">
            <v>29.87</v>
          </cell>
        </row>
        <row r="4094">
          <cell r="A4094">
            <v>92289</v>
          </cell>
          <cell r="B4094" t="str">
            <v>COTOVELO EM COBRE, DN 35 MM, 90 GRAUS, SEM ANEL DE SOLDA, INSTALADO EM PRUMADA  FORNECIMENTO E INSTALAÇÃO. AF_12/2015</v>
          </cell>
          <cell r="D4094">
            <v>92289</v>
          </cell>
          <cell r="E4094">
            <v>53.66</v>
          </cell>
        </row>
        <row r="4095">
          <cell r="A4095">
            <v>92290</v>
          </cell>
          <cell r="B4095" t="str">
            <v>COTOVELO EM COBRE, DN 42 MM, 90 GRAUS, SEM ANEL DE SOLDA, INSTALADO EM PRUMADA  FORNECIMENTO E INSTALAÇÃO. AF_12/2015</v>
          </cell>
          <cell r="D4095">
            <v>92290</v>
          </cell>
          <cell r="E4095">
            <v>82.42</v>
          </cell>
        </row>
        <row r="4096">
          <cell r="A4096">
            <v>92291</v>
          </cell>
          <cell r="B4096" t="str">
            <v>COTOVELO EM COBRE, DN 54 MM, 90 GRAUS, SEM ANEL DE SOLDA, INSTALADO EM PRUMADA  FORNECIMENTO E INSTALAÇÃO. AF_12/2015</v>
          </cell>
          <cell r="D4096">
            <v>92291</v>
          </cell>
          <cell r="E4096">
            <v>127.13</v>
          </cell>
        </row>
        <row r="4097">
          <cell r="A4097">
            <v>92292</v>
          </cell>
          <cell r="B4097" t="str">
            <v>COTOVELO EM COBRE, DN 66 MM, 90 GRAUS, SEM ANEL DE SOLDA, INSTALADO EM PRUMADA  FORNECIMENTO E INSTALAÇÃO. AF_12/2015</v>
          </cell>
          <cell r="D4097">
            <v>92292</v>
          </cell>
          <cell r="E4097">
            <v>404.06</v>
          </cell>
        </row>
        <row r="4098">
          <cell r="A4098">
            <v>92293</v>
          </cell>
          <cell r="B4098" t="str">
            <v>LUVA EM COBRE, DN 22 MM, SEM ANEL DE SOLDA, INSTALADO EM PRUMADA  FORNECIMENTO E INSTALAÇÃO. AF_12/2015</v>
          </cell>
          <cell r="D4098">
            <v>92293</v>
          </cell>
          <cell r="E4098">
            <v>10.73</v>
          </cell>
        </row>
        <row r="4099">
          <cell r="A4099">
            <v>92294</v>
          </cell>
          <cell r="B4099" t="str">
            <v>LUVA EM COBRE, DN 28 MM, SEM ANEL DE SOLDA, INSTALADO EM PRUMADA  FORNECIMENTO E INSTALAÇÃO. AF_12/2015</v>
          </cell>
          <cell r="D4099">
            <v>92294</v>
          </cell>
          <cell r="E4099">
            <v>18.22</v>
          </cell>
        </row>
        <row r="4100">
          <cell r="A4100">
            <v>92295</v>
          </cell>
          <cell r="B4100" t="str">
            <v>LUVA EM COBRE, DN 35 MM, SEM ANEL DE SOLDA, INSTALADO EM PRUMADA  FORNECIMENTO E INSTALAÇÃO. AF_12/2015</v>
          </cell>
          <cell r="D4100">
            <v>92295</v>
          </cell>
          <cell r="E4100">
            <v>34.89</v>
          </cell>
        </row>
        <row r="4101">
          <cell r="A4101">
            <v>92296</v>
          </cell>
          <cell r="B4101" t="str">
            <v>LUVA EM COBRE, DN 42 MM, SEM ANEL DE SOLDA, INSTALADO EM PRUMADA  FORNECIMENTO E INSTALAÇÃO. AF_12/2015</v>
          </cell>
          <cell r="D4101">
            <v>92296</v>
          </cell>
          <cell r="E4101">
            <v>46.77</v>
          </cell>
        </row>
        <row r="4102">
          <cell r="A4102">
            <v>92297</v>
          </cell>
          <cell r="B4102" t="str">
            <v>LUVA EM COBRE, DN 54 MM, SEM ANEL DE SOLDA, INSTALADO EM PRUMADA  FORNECIMENTO E INSTALAÇÃO. AF_12/2015</v>
          </cell>
          <cell r="D4102">
            <v>92297</v>
          </cell>
          <cell r="E4102">
            <v>72.88</v>
          </cell>
        </row>
        <row r="4103">
          <cell r="A4103">
            <v>92298</v>
          </cell>
          <cell r="B4103" t="str">
            <v>LUVA EM COBRE, DN 66 MM, SEM ANEL DE SOLDA, INSTALADO EM PRUMADA  FORNECIMENTO E INSTALAÇÃO. AF_12/2015</v>
          </cell>
          <cell r="D4103">
            <v>92298</v>
          </cell>
          <cell r="E4103">
            <v>208.5</v>
          </cell>
        </row>
        <row r="4104">
          <cell r="A4104">
            <v>92299</v>
          </cell>
          <cell r="B4104" t="str">
            <v>TE EM COBRE, DN 22 MM, SEM ANEL DE SOLDA, INSTALADO EM PRUMADA  FORNECIMENTO E INSTALAÇÃO. AF_12/2015</v>
          </cell>
          <cell r="D4104">
            <v>92299</v>
          </cell>
          <cell r="E4104">
            <v>24.94</v>
          </cell>
        </row>
        <row r="4105">
          <cell r="A4105">
            <v>92300</v>
          </cell>
          <cell r="B4105" t="str">
            <v>TE EM COBRE, DN 28 MM, SEM ANEL DE SOLDA, INSTALADO EM PRUMADA  FORNECIMENTO E INSTALAÇÃO. AF_12/2015</v>
          </cell>
          <cell r="D4105">
            <v>92300</v>
          </cell>
          <cell r="E4105">
            <v>37.93</v>
          </cell>
        </row>
        <row r="4106">
          <cell r="A4106">
            <v>92301</v>
          </cell>
          <cell r="B4106" t="str">
            <v>TE EM COBRE, DN 35 MM, SEM ANEL DE SOLDA, INSTALADO EM PRUMADA  FORNECIMENTO E INSTALAÇÃO. AF_12/2015</v>
          </cell>
          <cell r="D4106">
            <v>92301</v>
          </cell>
          <cell r="E4106">
            <v>76.540000000000006</v>
          </cell>
        </row>
        <row r="4107">
          <cell r="A4107">
            <v>92302</v>
          </cell>
          <cell r="B4107" t="str">
            <v>TE EM COBRE, DN 42 MM, SEM ANEL DE SOLDA, INSTALADO EM PRUMADA  FORNECIMENTO E INSTALAÇÃO. AF_12/2015</v>
          </cell>
          <cell r="D4107">
            <v>92302</v>
          </cell>
          <cell r="E4107">
            <v>101.91</v>
          </cell>
        </row>
        <row r="4108">
          <cell r="A4108">
            <v>92303</v>
          </cell>
          <cell r="B4108" t="str">
            <v>TE EM COBRE, DN 54 MM, SEM ANEL DE SOLDA, INSTALADO EM PRUMADA  FORNECIMENTO E INSTALAÇÃO. AF_12/2015</v>
          </cell>
          <cell r="D4108">
            <v>92303</v>
          </cell>
          <cell r="E4108">
            <v>189.01</v>
          </cell>
        </row>
        <row r="4109">
          <cell r="A4109">
            <v>92304</v>
          </cell>
          <cell r="B4109" t="str">
            <v>TE EM COBRE, DN 66 MM, SEM ANEL DE SOLDA, INSTALADO EM PRUMADA  FORNECIMENTO E INSTALAÇÃO. AF_12/2015</v>
          </cell>
          <cell r="D4109">
            <v>92304</v>
          </cell>
          <cell r="E4109">
            <v>498.22</v>
          </cell>
        </row>
        <row r="4110">
          <cell r="A4110">
            <v>92311</v>
          </cell>
          <cell r="B4110" t="str">
            <v>COTOVELO EM COBRE, DN 15 MM, 90 GRAUS, SEM ANEL DE SOLDA, INSTALADO EM RAMAL DE DISTRIBUIÇÃO  FORNECIMENTO E INSTALAÇÃO. AF_12/2015</v>
          </cell>
          <cell r="D4110">
            <v>92311</v>
          </cell>
          <cell r="E4110">
            <v>12.16</v>
          </cell>
        </row>
        <row r="4111">
          <cell r="A4111">
            <v>92312</v>
          </cell>
          <cell r="B4111" t="str">
            <v>COTOVELO EM COBRE, DN 22 MM, 90 GRAUS, SEM ANEL DE SOLDA, INSTALADO EM RAMAL DE DISTRIBUIÇÃO  FORNECIMENTO E INSTALAÇÃO. AF_12/2015</v>
          </cell>
          <cell r="D4111">
            <v>92312</v>
          </cell>
          <cell r="E4111">
            <v>21.21</v>
          </cell>
        </row>
        <row r="4112">
          <cell r="A4112">
            <v>92313</v>
          </cell>
          <cell r="B4112" t="str">
            <v>COTOVELO EM COBRE, DN 28 MM, 90 GRAUS, SEM ANEL DE SOLDA, INSTALADO EM RAMAL DE DISTRIBUIÇÃO  FORNECIMENTO E INSTALAÇÃO. AF_12/2015</v>
          </cell>
          <cell r="D4112">
            <v>92313</v>
          </cell>
          <cell r="E4112">
            <v>32.130000000000003</v>
          </cell>
        </row>
        <row r="4113">
          <cell r="A4113">
            <v>92314</v>
          </cell>
          <cell r="B4113" t="str">
            <v>LUVA EM COBRE, DN 15 MM, SEM ANEL DE SOLDA, INSTALADO EM RAMAL DE DISTRIBUIÇÃO  FORNECIMENTO E INSTALAÇÃO. AF_12/2015</v>
          </cell>
          <cell r="D4113">
            <v>92314</v>
          </cell>
          <cell r="E4113">
            <v>7.85</v>
          </cell>
        </row>
        <row r="4114">
          <cell r="A4114">
            <v>92315</v>
          </cell>
          <cell r="B4114" t="str">
            <v>LUVA EM COBRE, DN 22 MM, SEM ANEL DE SOLDA, INSTALADO EM RAMAL DE DISTRIBUIÇÃO  FORNECIMENTO E INSTALAÇÃO. AF_12/2015</v>
          </cell>
          <cell r="D4114">
            <v>92315</v>
          </cell>
          <cell r="E4114">
            <v>12.27</v>
          </cell>
        </row>
        <row r="4115">
          <cell r="A4115">
            <v>92316</v>
          </cell>
          <cell r="B4115" t="str">
            <v>LUVA EM COBRE, DN 28 MM, SEM ANEL DE SOLDA, INSTALADO EM RAMAL DE DISTRIBUIÇÃO  FORNECIMENTO E INSTALAÇÃO. AF_12/2015</v>
          </cell>
          <cell r="D4115">
            <v>92316</v>
          </cell>
          <cell r="E4115">
            <v>19.75</v>
          </cell>
        </row>
        <row r="4116">
          <cell r="A4116">
            <v>92317</v>
          </cell>
          <cell r="B4116" t="str">
            <v>TE EM COBRE, DN 15 MM, SEM ANEL DE SOLDA, INSTALADO EM RAMAL DE DISTRIBUIÇÃO  FORNECIMENTO E INSTALAÇÃO. AF_12/2015</v>
          </cell>
          <cell r="D4116">
            <v>92317</v>
          </cell>
          <cell r="E4116">
            <v>16.600000000000001</v>
          </cell>
        </row>
        <row r="4117">
          <cell r="A4117">
            <v>92318</v>
          </cell>
          <cell r="B4117" t="str">
            <v>TE EM COBRE, DN 22 MM, SEM ANEL DE SOLDA, INSTALADO EM RAMAL DE DISTRIBUIÇÃO  FORNECIMENTO E INSTALAÇÃO. AF_12/2015</v>
          </cell>
          <cell r="D4117">
            <v>92318</v>
          </cell>
          <cell r="E4117">
            <v>27.99</v>
          </cell>
        </row>
        <row r="4118">
          <cell r="A4118">
            <v>92319</v>
          </cell>
          <cell r="B4118" t="str">
            <v>TE EM COBRE, DN 28 MM, SEM ANEL DE SOLDA, INSTALADO EM RAMAL DE DISTRIBUIÇÃO  FORNECIMENTO E INSTALAÇÃO. AF_12/2015</v>
          </cell>
          <cell r="D4118">
            <v>92319</v>
          </cell>
          <cell r="E4118">
            <v>40.97</v>
          </cell>
        </row>
        <row r="4119">
          <cell r="A4119">
            <v>92326</v>
          </cell>
          <cell r="B4119" t="str">
            <v>COTOVELO EM COBRE, DN 15 MM, 90 GRAUS, SEM ANEL DE SOLDA, INSTALADO EM RAMAL E SUB-RAMAL  FORNECIMENTO E INSTALAÇÃO. AF_12/2015</v>
          </cell>
          <cell r="D4119">
            <v>92326</v>
          </cell>
          <cell r="E4119">
            <v>13.8</v>
          </cell>
        </row>
        <row r="4120">
          <cell r="A4120">
            <v>92327</v>
          </cell>
          <cell r="B4120" t="str">
            <v>COTOVELO EM COBRE, DN 22 MM, 90 GRAUS, SEM ANEL DE SOLDA, INSTALADO EM RAMAL E SUB-RAMAL  FORNECIMENTO E INSTALAÇÃO. AF_12/2015</v>
          </cell>
          <cell r="D4120">
            <v>92327</v>
          </cell>
          <cell r="E4120">
            <v>23.32</v>
          </cell>
        </row>
        <row r="4121">
          <cell r="A4121">
            <v>92328</v>
          </cell>
          <cell r="B4121" t="str">
            <v>COTOVELO EM COBRE, DN 28 MM, 90 GRAUS, SEM ANEL DE SOLDA, INSTALADO EM RAMAL E SUB-RAMAL  FORNECIMENTO E INSTALAÇÃO. AF_12/2015</v>
          </cell>
          <cell r="D4121">
            <v>92328</v>
          </cell>
          <cell r="E4121">
            <v>35.880000000000003</v>
          </cell>
        </row>
        <row r="4122">
          <cell r="A4122">
            <v>92329</v>
          </cell>
          <cell r="B4122" t="str">
            <v>LUVA EM COBRE, DN 15 MM, SEM ANEL DE SOLDA, INSTALADO EM RAMAL E SUB-RAMAL  FORNECIMENTO E INSTALAÇÃO. AF_12/2015</v>
          </cell>
          <cell r="D4122">
            <v>92329</v>
          </cell>
          <cell r="E4122">
            <v>8</v>
          </cell>
        </row>
        <row r="4123">
          <cell r="A4123">
            <v>92330</v>
          </cell>
          <cell r="B4123" t="str">
            <v>LUVA EM COBRE, DN 22 MM, SEM ANEL DE SOLDA, INSTALADO EM RAMAL E SUB-RAMAL  FORNECIMENTO E INSTALAÇÃO. AF_12/2015</v>
          </cell>
          <cell r="D4123">
            <v>92330</v>
          </cell>
          <cell r="E4123">
            <v>13.66</v>
          </cell>
        </row>
        <row r="4124">
          <cell r="A4124">
            <v>92331</v>
          </cell>
          <cell r="B4124" t="str">
            <v>LUVA EM COBRE, DN 28 MM, SEM ANEL DE SOLDA, INSTALADO EM RAMAL E SUB-RAMAL  FORNECIMENTO E INSTALAÇÃO. AF_12/2015</v>
          </cell>
          <cell r="D4124">
            <v>92331</v>
          </cell>
          <cell r="E4124">
            <v>22.26</v>
          </cell>
        </row>
        <row r="4125">
          <cell r="A4125">
            <v>92332</v>
          </cell>
          <cell r="B4125" t="str">
            <v>TE EM COBRE, DN 15 MM, SEM ANEL DE SOLDA, INSTALADO EM RAMAL E SUB-RAMAL  FORNECIMENTO E INSTALAÇÃO. AF_12/2015</v>
          </cell>
          <cell r="D4125">
            <v>92332</v>
          </cell>
          <cell r="E4125">
            <v>16.809999999999999</v>
          </cell>
        </row>
        <row r="4126">
          <cell r="A4126">
            <v>92333</v>
          </cell>
          <cell r="B4126" t="str">
            <v>TE EM COBRE, DN 22 MM, SEM ANEL DE SOLDA, INSTALADO EM RAMAL E SUB-RAMAL  FORNECIMENTO E INSTALAÇÃO. AF_12/2015</v>
          </cell>
          <cell r="D4126">
            <v>92333</v>
          </cell>
          <cell r="E4126">
            <v>30.77</v>
          </cell>
        </row>
        <row r="4127">
          <cell r="A4127">
            <v>92334</v>
          </cell>
          <cell r="B4127" t="str">
            <v>TE EM COBRE, DN 28 MM, SEM ANEL DE SOLDA, INSTALADO EM RAMAL E SUB-RAMAL  FORNECIMENTO E INSTALAÇÃO. AF_12/2015</v>
          </cell>
          <cell r="D4127">
            <v>92334</v>
          </cell>
          <cell r="E4127">
            <v>45.95</v>
          </cell>
        </row>
        <row r="4128">
          <cell r="A4128">
            <v>92344</v>
          </cell>
          <cell r="B4128" t="str">
            <v>NIPLE, EM FERRO GALVANIZADO, DN 50 (2"), CONEXÃO ROSQUEADA, INSTALADO EM PRUMADAS - FORNECIMENTO E INSTALAÇÃO. AF_10/2020</v>
          </cell>
          <cell r="D4128">
            <v>92344</v>
          </cell>
          <cell r="E4128">
            <v>51.77</v>
          </cell>
        </row>
        <row r="4129">
          <cell r="A4129">
            <v>92345</v>
          </cell>
          <cell r="B4129" t="str">
            <v>LUVA, EM FERRO GALVANIZADO, DN 50 (2"), CONEXÃO ROSQUEADA, INSTALADO EM PRUMADAS - FORNECIMENTO E INSTALAÇÃO. AF_10/2020</v>
          </cell>
          <cell r="D4129">
            <v>92345</v>
          </cell>
          <cell r="E4129">
            <v>51.75</v>
          </cell>
        </row>
        <row r="4130">
          <cell r="A4130">
            <v>92346</v>
          </cell>
          <cell r="B4130" t="str">
            <v>NIPLE, EM FERRO GALVANIZADO, DN 65 (2 1/2"), CONEXÃO ROSQUEADA, INSTALADO EM PRUMADAS - FORNECIMENTO E INSTALAÇÃO. AF_10/2020</v>
          </cell>
          <cell r="D4130">
            <v>92346</v>
          </cell>
          <cell r="E4130">
            <v>68.67</v>
          </cell>
        </row>
        <row r="4131">
          <cell r="A4131">
            <v>92347</v>
          </cell>
          <cell r="B4131" t="str">
            <v>LUVA, EM FERRO GALVANIZADO, DN 65 (2 1/2"), CONEXÃO ROSQUEADA, INSTALADO EM PRUMADAS - FORNECIMENTO E INSTALAÇÃO. AF_10/2020</v>
          </cell>
          <cell r="D4131">
            <v>92347</v>
          </cell>
          <cell r="E4131">
            <v>76.78</v>
          </cell>
        </row>
        <row r="4132">
          <cell r="A4132">
            <v>92348</v>
          </cell>
          <cell r="B4132" t="str">
            <v>NIPLE, EM FERRO GALVANIZADO, DN 80 (3"), CONEXÃO ROSQUEADA, INSTALADO EM PRUMADAS - FORNECIMENTO E INSTALAÇÃO. AF_10/2020</v>
          </cell>
          <cell r="D4132">
            <v>92348</v>
          </cell>
          <cell r="E4132">
            <v>97.41</v>
          </cell>
        </row>
        <row r="4133">
          <cell r="A4133">
            <v>92349</v>
          </cell>
          <cell r="B4133" t="str">
            <v>LUVA, EM FERRO GALVANIZADO, DN 80 (3"), CONEXÃO ROSQUEADA, INSTALADO EM PRUMADAS - FORNECIMENTO E INSTALAÇÃO. AF_10/2020</v>
          </cell>
          <cell r="D4133">
            <v>92349</v>
          </cell>
          <cell r="E4133">
            <v>104.62</v>
          </cell>
        </row>
        <row r="4134">
          <cell r="A4134">
            <v>92350</v>
          </cell>
          <cell r="B4134" t="str">
            <v>JOELHO 45 GRAUS, EM FERRO GALVANIZADO, DN 50 (2"), CONEXÃO ROSQUEADA, INSTALADO EM PRUMADAS - FORNECIMENTO E INSTALAÇÃO. AF_10/2020</v>
          </cell>
          <cell r="D4134">
            <v>92350</v>
          </cell>
          <cell r="E4134">
            <v>76.89</v>
          </cell>
        </row>
        <row r="4135">
          <cell r="A4135">
            <v>92351</v>
          </cell>
          <cell r="B4135" t="str">
            <v>JOELHO 90 GRAUS, EM FERRO GALVANIZADO, DN 50 (2"), CONEXÃO ROSQUEADA, INSTALADO EM PRUMADAS - FORNECIMENTO E INSTALAÇÃO. AF_10/2020</v>
          </cell>
          <cell r="D4135">
            <v>92351</v>
          </cell>
          <cell r="E4135">
            <v>75.08</v>
          </cell>
        </row>
        <row r="4136">
          <cell r="A4136">
            <v>92352</v>
          </cell>
          <cell r="B4136" t="str">
            <v>JOELHO 45 GRAUS, EM FERRO GALVANIZADO, DN 65 (2 1/2"), CONEXÃO ROSQUEADA, INSTALADO EM PRUMADAS - FORNECIMENTO E INSTALAÇÃO. AF_10/2020</v>
          </cell>
          <cell r="D4136">
            <v>92352</v>
          </cell>
          <cell r="E4136">
            <v>118.5</v>
          </cell>
        </row>
        <row r="4137">
          <cell r="A4137">
            <v>92353</v>
          </cell>
          <cell r="B4137" t="str">
            <v>JOELHO 90 GRAUS, EM FERRO GALVANIZADO, DN 65 (2 1/2"), CONEXÃO ROSQUEADA, INSTALADO EM PRUMADAS - FORNECIMENTO E INSTALAÇÃO. AF_10/2020</v>
          </cell>
          <cell r="D4137">
            <v>92353</v>
          </cell>
          <cell r="E4137">
            <v>110.57</v>
          </cell>
        </row>
        <row r="4138">
          <cell r="A4138">
            <v>92354</v>
          </cell>
          <cell r="B4138" t="str">
            <v>JOELHO 45 GRAUS, EM FERRO GALVANIZADO, DN 80 (3"), CONEXÃO ROSQUEADA, INSTALADO EM PRUMADAS - FORNECIMENTO E INSTALAÇÃO. AF_10/2020</v>
          </cell>
          <cell r="D4138">
            <v>92354</v>
          </cell>
          <cell r="E4138">
            <v>158.46</v>
          </cell>
        </row>
        <row r="4139">
          <cell r="A4139">
            <v>92355</v>
          </cell>
          <cell r="B4139" t="str">
            <v>JOELHO 90 GRAUS, EM FERRO GALVANIZADO, DN 80 (3"), CONEXÃO ROSQUEADA, INSTALADO EM PRUMADAS - FORNECIMENTO E INSTALAÇÃO. AF_10/2020</v>
          </cell>
          <cell r="D4139">
            <v>92355</v>
          </cell>
          <cell r="E4139">
            <v>143.18</v>
          </cell>
        </row>
        <row r="4140">
          <cell r="A4140">
            <v>92356</v>
          </cell>
          <cell r="B4140" t="str">
            <v>TÊ, EM FERRO GALVANIZADO, DN 50 (2"), CONEXÃO ROSQUEADA, INSTALADO EM PRUMADAS - FORNECIMENTO E INSTALAÇÃO. AF_10/2020</v>
          </cell>
          <cell r="D4140">
            <v>92356</v>
          </cell>
          <cell r="E4140">
            <v>100.11</v>
          </cell>
        </row>
        <row r="4141">
          <cell r="A4141">
            <v>92357</v>
          </cell>
          <cell r="B4141" t="str">
            <v>TÊ, EM FERRO GALVANIZADO, DN 65 (2 1/2"), CONEXÃO ROSQUEADA, INSTALADO EM PRUMADAS - FORNECIMENTO E INSTALAÇÃO. AF_10/2020</v>
          </cell>
          <cell r="D4141">
            <v>92357</v>
          </cell>
          <cell r="E4141">
            <v>151.44</v>
          </cell>
        </row>
        <row r="4142">
          <cell r="A4142">
            <v>92358</v>
          </cell>
          <cell r="B4142" t="str">
            <v>TÊ, EM FERRO GALVANIZADO, DN 80 (3"), CONEXÃO ROSQUEADA, INSTALADO EM PRUMADAS - FORNECIMENTO E INSTALAÇÃO. AF_10/2020</v>
          </cell>
          <cell r="D4142">
            <v>92358</v>
          </cell>
          <cell r="E4142">
            <v>189.46</v>
          </cell>
        </row>
        <row r="4143">
          <cell r="A4143">
            <v>92369</v>
          </cell>
          <cell r="B4143" t="str">
            <v>NIPLE, EM FERRO GALVANIZADO, DN 25 (1"), CONEXÃO ROSQUEADA, INSTALADO EM REDE DE ALIMENTAÇÃO PARA HIDRANTE - FORNECIMENTO E INSTALAÇÃO. AF_10/2020</v>
          </cell>
          <cell r="D4143">
            <v>92369</v>
          </cell>
          <cell r="E4143">
            <v>27.23</v>
          </cell>
        </row>
        <row r="4144">
          <cell r="A4144">
            <v>92370</v>
          </cell>
          <cell r="B4144" t="str">
            <v>LUVA, EM FERRO GALVANIZADO, DN 25 (1"), CONEXÃO ROSQUEADA, INSTALADO EM REDE DE ALIMENTAÇÃO PARA HIDRANTE - FORNECIMENTO E INSTALAÇÃO. AF_10/2020</v>
          </cell>
          <cell r="D4144">
            <v>92370</v>
          </cell>
          <cell r="E4144">
            <v>28.69</v>
          </cell>
        </row>
        <row r="4145">
          <cell r="A4145">
            <v>92371</v>
          </cell>
          <cell r="B4145" t="str">
            <v>NIPLE, EM FERRO GALVANIZADO, DN 32 (1 1/4"), CONEXÃO ROSQUEADA, INSTALADO EM REDE DE ALIMENTAÇÃO PARA HIDRANTE - FORNECIMENTO E INSTALAÇÃO. AF_10/2020</v>
          </cell>
          <cell r="D4145">
            <v>92371</v>
          </cell>
          <cell r="E4145">
            <v>33.200000000000003</v>
          </cell>
        </row>
        <row r="4146">
          <cell r="A4146">
            <v>92372</v>
          </cell>
          <cell r="B4146" t="str">
            <v>LUVA, EM FERRO GALVANIZADO, DN 32 (1 1/4"), CONEXÃO ROSQUEADA, INSTALADO EM REDE DE ALIMENTAÇÃO PARA HIDRANTE - FORNECIMENTO E INSTALAÇÃO. AF_10/2020</v>
          </cell>
          <cell r="D4146">
            <v>92372</v>
          </cell>
          <cell r="E4146">
            <v>34.549999999999997</v>
          </cell>
        </row>
        <row r="4147">
          <cell r="A4147">
            <v>92373</v>
          </cell>
          <cell r="B4147" t="str">
            <v>NIPLE, EM FERRO GALVANIZADO, DN 40 (1 1/2"), CONEXÃO ROSQUEADA, INSTALADO EM REDE DE ALIMENTAÇÃO PARA HIDRANTE - FORNECIMENTO E INSTALAÇÃO. AF_10/2020</v>
          </cell>
          <cell r="D4147">
            <v>92373</v>
          </cell>
          <cell r="E4147">
            <v>39.46</v>
          </cell>
        </row>
        <row r="4148">
          <cell r="A4148">
            <v>92374</v>
          </cell>
          <cell r="B4148" t="str">
            <v>LUVA, EM FERRO GALVANIZADO, DN 40 (1 1/2"), CONEXÃO ROSQUEADA, INSTALADO EM REDE DE ALIMENTAÇÃO PARA HIDRANTE - FORNECIMENTO E INSTALAÇÃO. AF_10/2020</v>
          </cell>
          <cell r="D4148">
            <v>92374</v>
          </cell>
          <cell r="E4148">
            <v>39.72</v>
          </cell>
        </row>
        <row r="4149">
          <cell r="A4149">
            <v>92375</v>
          </cell>
          <cell r="B4149" t="str">
            <v>NIPLE, EM FERRO GALVANIZADO, DN 50 (2"), CONEXÃO ROSQUEADA, INSTALADO EM REDE DE ALIMENTAÇÃO PARA HIDRANTE - FORNECIMENTO E INSTALAÇÃO. AF_10/2020</v>
          </cell>
          <cell r="D4149">
            <v>92375</v>
          </cell>
          <cell r="E4149">
            <v>51.73</v>
          </cell>
        </row>
        <row r="4150">
          <cell r="A4150">
            <v>92376</v>
          </cell>
          <cell r="B4150" t="str">
            <v>LUVA, EM FERRO GALVANIZADO, DN 50 (2"), CONEXÃO ROSQUEADA, INSTALADO EM REDE DE ALIMENTAÇÃO PARA HIDRANTE - FORNECIMENTO E INSTALAÇÃO. AF_10/2020</v>
          </cell>
          <cell r="D4150">
            <v>92376</v>
          </cell>
          <cell r="E4150">
            <v>51.71</v>
          </cell>
        </row>
        <row r="4151">
          <cell r="A4151">
            <v>92377</v>
          </cell>
          <cell r="B4151" t="str">
            <v>NIPLE, EM FERRO GALVANIZADO, DN 65 (2 1/2"), CONEXÃO ROSQUEADA, INSTALADO EM REDE DE ALIMENTAÇÃO PARA HIDRANTE - FORNECIMENTO E INSTALAÇÃO. AF_10/2020</v>
          </cell>
          <cell r="D4151">
            <v>92377</v>
          </cell>
          <cell r="E4151">
            <v>69.91</v>
          </cell>
        </row>
        <row r="4152">
          <cell r="A4152">
            <v>92378</v>
          </cell>
          <cell r="B4152" t="str">
            <v>LUVA, EM FERRO GALVANIZADO, DN 65 (2 1/2"), CONEXÃO ROSQUEADA, INSTALADO EM REDE DE ALIMENTAÇÃO PARA HIDRANTE - FORNECIMENTO E INSTALAÇÃO. AF_10/2020</v>
          </cell>
          <cell r="D4152">
            <v>92378</v>
          </cell>
          <cell r="E4152">
            <v>78.02</v>
          </cell>
        </row>
        <row r="4153">
          <cell r="A4153">
            <v>92379</v>
          </cell>
          <cell r="B4153" t="str">
            <v>NIPLE, EM FERRO GALVANIZADO, DN 80 (3"), CONEXÃO ROSQUEADA, INSTALADO EM REDE DE ALIMENTAÇÃO PARA HIDRANTE - FORNECIMENTO E INSTALAÇÃO. AF_10/2020</v>
          </cell>
          <cell r="D4153">
            <v>92379</v>
          </cell>
          <cell r="E4153">
            <v>99.97</v>
          </cell>
        </row>
        <row r="4154">
          <cell r="A4154">
            <v>92380</v>
          </cell>
          <cell r="B4154" t="str">
            <v>LUVA, EM FERRO GALVANIZADO, DN 80 (3"), CONEXÃO ROSQUEADA, INSTALADO EM REDE DE ALIMENTAÇÃO PARA HIDRANTE - FORNECIMENTO E INSTALAÇÃO. AF_10/2020</v>
          </cell>
          <cell r="D4154">
            <v>92380</v>
          </cell>
          <cell r="E4154">
            <v>107.18</v>
          </cell>
        </row>
        <row r="4155">
          <cell r="A4155">
            <v>92381</v>
          </cell>
          <cell r="B4155" t="str">
            <v>JOELHO 45 GRAUS, EM FERRO GALVANIZADO, DN 25 (1"), CONEXÃO ROSQUEADA, INSTALADO EM REDE DE ALIMENTAÇÃO PARA HIDRANTE - FORNECIMENTO E INSTALAÇÃO. AF_10/2020</v>
          </cell>
          <cell r="D4155">
            <v>92381</v>
          </cell>
          <cell r="E4155">
            <v>41.24</v>
          </cell>
        </row>
        <row r="4156">
          <cell r="A4156">
            <v>92382</v>
          </cell>
          <cell r="B4156" t="str">
            <v>JOELHO 90 GRAUS, EM FERRO GALVANIZADO, DN 25 (1"), CONEXÃO ROSQUEADA, INSTALADO EM REDE DE ALIMENTAÇÃO PARA HIDRANTE - FORNECIMENTO E INSTALAÇÃO. AF_10/2020</v>
          </cell>
          <cell r="D4156">
            <v>92382</v>
          </cell>
          <cell r="E4156">
            <v>39.299999999999997</v>
          </cell>
        </row>
        <row r="4157">
          <cell r="A4157">
            <v>92383</v>
          </cell>
          <cell r="B4157" t="str">
            <v>JOELHO 45 GRAUS, EM FERRO GALVANIZADO, DN 32 (1 1/4"), CONEXÃO ROSQUEADA, INSTALADO EM REDE DE ALIMENTAÇÃO PARA HIDRANTE - FORNECIMENTO E INSTALAÇÃO. AF_10/2020</v>
          </cell>
          <cell r="D4157">
            <v>92383</v>
          </cell>
          <cell r="E4157">
            <v>52.55</v>
          </cell>
        </row>
        <row r="4158">
          <cell r="A4158">
            <v>92384</v>
          </cell>
          <cell r="B4158" t="str">
            <v>JOELHO 90 GRAUS, EM FERRO GALVANIZADO, DN 32 (1 1/4"), CONEXÃO ROSQUEADA, INSTALADO EM REDE DE ALIMENTAÇÃO PARA HIDRANTE - FORNECIMENTO E INSTALAÇÃO. AF_10/2020</v>
          </cell>
          <cell r="D4158">
            <v>92384</v>
          </cell>
          <cell r="E4158">
            <v>48.7</v>
          </cell>
        </row>
        <row r="4159">
          <cell r="A4159">
            <v>92385</v>
          </cell>
          <cell r="B4159" t="str">
            <v>JOELHO 45 GRAUS, EM FERRO GALVANIZADO, DN 40 (1 1/2"), CONEXÃO ROSQUEADA, INSTALADO EM REDE DE ALIMENTAÇÃO PARA HIDRANTE - FORNECIMENTO E INSTALAÇÃO. AF_10/2020</v>
          </cell>
          <cell r="D4159">
            <v>92385</v>
          </cell>
          <cell r="E4159">
            <v>60.43</v>
          </cell>
        </row>
        <row r="4160">
          <cell r="A4160">
            <v>92386</v>
          </cell>
          <cell r="B4160" t="str">
            <v>JOELHO 90 GRAUS, EM FERRO GALVANIZADO, DN 40 (1 1/2"), CONEXÃO ROSQUEADA, INSTALADO EM REDE DE ALIMENTAÇÃO PARA HIDRANTE - FORNECIMENTO E INSTALAÇÃO. AF_10/2020</v>
          </cell>
          <cell r="D4160">
            <v>92386</v>
          </cell>
          <cell r="E4160">
            <v>57.78</v>
          </cell>
        </row>
        <row r="4161">
          <cell r="A4161">
            <v>92387</v>
          </cell>
          <cell r="B4161" t="str">
            <v>JOELHO 45 GRAUS, EM FERRO GALVANIZADO, DN 50 (2"), CONEXÃO ROSQUEADA, INSTALADO EM REDE DE ALIMENTAÇÃO PARA HIDRANTE - FORNECIMENTO E INSTALAÇÃO. AF_10/2020</v>
          </cell>
          <cell r="D4161">
            <v>92387</v>
          </cell>
          <cell r="E4161">
            <v>76.819999999999993</v>
          </cell>
        </row>
        <row r="4162">
          <cell r="A4162">
            <v>92388</v>
          </cell>
          <cell r="B4162" t="str">
            <v>JOELHO 90 GRAUS, EM FERRO GALVANIZADO, DN 50 (2"), CONEXÃO ROSQUEADA, INSTALADO EM REDE DE ALIMENTAÇÃO PARA HIDRANTE - FORNECIMENTO E INSTALAÇÃO. AF_10/2020</v>
          </cell>
          <cell r="D4162">
            <v>92388</v>
          </cell>
          <cell r="E4162">
            <v>75.010000000000005</v>
          </cell>
        </row>
        <row r="4163">
          <cell r="A4163">
            <v>92389</v>
          </cell>
          <cell r="B4163" t="str">
            <v>JOELHO 45 GRAUS, EM FERRO GALVANIZADO, DN 65 (2 1/2"), CONEXÃO ROSQUEADA, INSTALADO EM REDE DE ALIMENTAÇÃO PARA HIDRANTE - FORNECIMENTO E INSTALAÇÃO. AF_10/2020</v>
          </cell>
          <cell r="D4163">
            <v>92389</v>
          </cell>
          <cell r="E4163">
            <v>120.39</v>
          </cell>
        </row>
        <row r="4164">
          <cell r="A4164">
            <v>92390</v>
          </cell>
          <cell r="B4164" t="str">
            <v>JOELHO 90 GRAUS, EM FERRO GALVANIZADO, DN 65 (2 1/2"), CONEXÃO ROSQUEADA, INSTALADO EM REDE DE ALIMENTAÇÃO PARA HIDRANTE - FORNECIMENTO E INSTALAÇÃO. AF_10/2020</v>
          </cell>
          <cell r="D4164">
            <v>92390</v>
          </cell>
          <cell r="E4164">
            <v>112.46</v>
          </cell>
        </row>
        <row r="4165">
          <cell r="A4165">
            <v>92635</v>
          </cell>
          <cell r="B4165" t="str">
            <v>JOELHO 45 GRAUS, EM FERRO GALVANIZADO, CONEXÃO ROSQUEADA, DN 80 (3"), INSTALADO EM REDE DE ALIMENTAÇÃO PARA HIDRANTE - FORNECIMENTO E INSTALAÇÃO. AF_10/2020</v>
          </cell>
          <cell r="D4165">
            <v>92635</v>
          </cell>
          <cell r="E4165">
            <v>162.28</v>
          </cell>
        </row>
        <row r="4166">
          <cell r="A4166">
            <v>92636</v>
          </cell>
          <cell r="B4166" t="str">
            <v>JOELHO 90 GRAUS, EM FERRO GALVANIZADO, CONEXÃO ROSQUEADA, DN 80 (3"), INSTALADO EM REDE DE ALIMENTAÇÃO PARA HIDRANTE - FORNECIMENTO E INSTALAÇÃO. AF_10/2020</v>
          </cell>
          <cell r="D4166">
            <v>92636</v>
          </cell>
          <cell r="E4166">
            <v>147</v>
          </cell>
        </row>
        <row r="4167">
          <cell r="A4167">
            <v>92637</v>
          </cell>
          <cell r="B4167" t="str">
            <v>TÊ, EM FERRO GALVANIZADO, CONEXÃO ROSQUEADA, DN 25 (1"), INSTALADO EM REDE DE ALIMENTAÇÃO PARA HIDRANTE - FORNECIMENTO E INSTALAÇÃO. AF_10/2020</v>
          </cell>
          <cell r="D4167">
            <v>92637</v>
          </cell>
          <cell r="E4167">
            <v>53.14</v>
          </cell>
        </row>
        <row r="4168">
          <cell r="A4168">
            <v>92638</v>
          </cell>
          <cell r="B4168" t="str">
            <v>TÊ, EM FERRO GALVANIZADO, CONEXÃO ROSQUEADA, DN 32 (1 1/4"), INSTALADO EM REDE DE ALIMENTAÇÃO PARA HIDRANTE - FORNECIMENTO E INSTALAÇÃO. AF_10/2020</v>
          </cell>
          <cell r="D4168">
            <v>92638</v>
          </cell>
          <cell r="E4168">
            <v>65.430000000000007</v>
          </cell>
        </row>
        <row r="4169">
          <cell r="A4169">
            <v>92639</v>
          </cell>
          <cell r="B4169" t="str">
            <v>TÊ, EM FERRO GALVANIZADO, CONEXÃO ROSQUEADA, DN 40 (1 1/2"), INSTALADO EM REDE DE ALIMENTAÇÃO PARA HIDRANTE - FORNECIMENTO E INSTALAÇÃO. AF_10/2020</v>
          </cell>
          <cell r="D4169">
            <v>92639</v>
          </cell>
          <cell r="E4169">
            <v>76.040000000000006</v>
          </cell>
        </row>
        <row r="4170">
          <cell r="A4170">
            <v>92640</v>
          </cell>
          <cell r="B4170" t="str">
            <v>TÊ, EM FERRO GALVANIZADO, CONEXÃO ROSQUEADA, DN 50 (2"), INSTALADO EM REDE DE ALIMENTAÇÃO PARA HIDRANTE - FORNECIMENTO E INSTALAÇÃO. AF_10/2020</v>
          </cell>
          <cell r="D4170">
            <v>92640</v>
          </cell>
          <cell r="E4170">
            <v>100</v>
          </cell>
        </row>
        <row r="4171">
          <cell r="A4171">
            <v>92642</v>
          </cell>
          <cell r="B4171" t="str">
            <v>TÊ, EM FERRO GALVANIZADO, CONEXÃO ROSQUEADA, DN 65 (2 1/2"), INSTALADO EM REDE DE ALIMENTAÇÃO PARA HIDRANTE - FORNECIMENTO E INSTALAÇÃO. AF_10/2020</v>
          </cell>
          <cell r="D4171">
            <v>92642</v>
          </cell>
          <cell r="E4171">
            <v>153.91</v>
          </cell>
        </row>
        <row r="4172">
          <cell r="A4172">
            <v>92644</v>
          </cell>
          <cell r="B4172" t="str">
            <v>TÊ, EM FERRO GALVANIZADO, CONEXÃO ROSQUEADA, DN 80 (3"), INSTALADO EM REDE DE ALIMENTAÇÃO PARA HIDRANTE - FORNECIMENTO E INSTALAÇÃO. AF_10/2020</v>
          </cell>
          <cell r="D4172">
            <v>92644</v>
          </cell>
          <cell r="E4172">
            <v>194.56</v>
          </cell>
        </row>
        <row r="4173">
          <cell r="A4173">
            <v>92657</v>
          </cell>
          <cell r="B4173" t="str">
            <v>NIPLE, EM FERRO GALVANIZADO, CONEXÃO ROSQUEADA, DN 25 (1"), INSTALADO EM REDE DE ALIMENTAÇÃO PARA SPRINKLER - FORNECIMENTO E INSTALAÇÃO. AF_10/2020</v>
          </cell>
          <cell r="D4173">
            <v>92657</v>
          </cell>
          <cell r="E4173">
            <v>20.36</v>
          </cell>
        </row>
        <row r="4174">
          <cell r="A4174">
            <v>92658</v>
          </cell>
          <cell r="B4174" t="str">
            <v>LUVA, EM FERRO GALVANIZADO, CONEXÃO ROSQUEADA, DN 25 (1"), INSTALADO EM REDE DE ALIMENTAÇÃO PARA SPRINKLER - FORNECIMENTO E INSTALAÇÃO. AF_10/2020</v>
          </cell>
          <cell r="D4174">
            <v>92658</v>
          </cell>
          <cell r="E4174">
            <v>21.82</v>
          </cell>
        </row>
        <row r="4175">
          <cell r="A4175">
            <v>92659</v>
          </cell>
          <cell r="B4175" t="str">
            <v>NIPLE, EM FERRO GALVANIZADO, CONEXÃO ROSQUEADA, DN 32 (1 1/4"), INSTALADO EM REDE DE ALIMENTAÇÃO PARA SPRINKLER - FORNECIMENTO E INSTALAÇÃO. AF_10/2020</v>
          </cell>
          <cell r="D4175">
            <v>92659</v>
          </cell>
          <cell r="E4175">
            <v>25.4</v>
          </cell>
        </row>
        <row r="4176">
          <cell r="A4176">
            <v>92660</v>
          </cell>
          <cell r="B4176" t="str">
            <v>LUVA, EM FERRO GALVANIZADO, CONEXÃO ROSQUEADA, DN 32 (1 1/4"), INSTALADO EM REDE DE ALIMENTAÇÃO PARA SPRINKLER - FORNECIMENTO E INSTALAÇÃO. AF_10/2020</v>
          </cell>
          <cell r="D4176">
            <v>92660</v>
          </cell>
          <cell r="E4176">
            <v>26.75</v>
          </cell>
        </row>
        <row r="4177">
          <cell r="A4177">
            <v>92661</v>
          </cell>
          <cell r="B4177" t="str">
            <v>NIPLE, EM FERRO GALVANIZADO, CONEXÃO ROSQUEADA, DN 40 (1 1/2"), INSTALADO EM REDE DE ALIMENTAÇÃO PARA SPRINKLER - FORNECIMENTO E INSTALAÇÃO. AF_10/2020</v>
          </cell>
          <cell r="D4177">
            <v>92661</v>
          </cell>
          <cell r="E4177">
            <v>30.55</v>
          </cell>
        </row>
        <row r="4178">
          <cell r="A4178">
            <v>92662</v>
          </cell>
          <cell r="B4178" t="str">
            <v>LUVA, EM FERRO GALVANIZADO, CONEXÃO ROSQUEADA, DN 40 (1 1/2"), INSTALADO EM REDE DE ALIMENTAÇÃO PARA SPRINKLER - FORNECIMENTO E INSTALAÇÃO. AF_10/2020</v>
          </cell>
          <cell r="D4178">
            <v>92662</v>
          </cell>
          <cell r="E4178">
            <v>30.81</v>
          </cell>
        </row>
        <row r="4179">
          <cell r="A4179">
            <v>92663</v>
          </cell>
          <cell r="B4179" t="str">
            <v>NIPLE, EM FERRO GALVANIZADO, CONEXÃO ROSQUEADA, DN 50 (2"), INSTALADO EM REDE DE ALIMENTAÇÃO PARA SPRINKLER - FORNECIMENTO E INSTALAÇÃO. AF_10/2020</v>
          </cell>
          <cell r="D4179">
            <v>92663</v>
          </cell>
          <cell r="E4179">
            <v>41.48</v>
          </cell>
        </row>
        <row r="4180">
          <cell r="A4180">
            <v>92664</v>
          </cell>
          <cell r="B4180" t="str">
            <v>LUVA, EM FERRO GALVANIZADO, CONEXÃO ROSQUEADA, DN 50 (2"), INSTALADO EM REDE DE ALIMENTAÇÃO PARA SPRINKLER - FORNECIMENTO E INSTALAÇÃO. AF_10/2020</v>
          </cell>
          <cell r="D4180">
            <v>92664</v>
          </cell>
          <cell r="E4180">
            <v>41.46</v>
          </cell>
        </row>
        <row r="4181">
          <cell r="A4181">
            <v>92665</v>
          </cell>
          <cell r="B4181" t="str">
            <v>NIPLE, EM FERRO GALVANIZADO, CONEXÃO ROSQUEADA, DN 65 (2 1/2"), INSTALADO EM REDE DE ALIMENTAÇÃO PARA SPRINKLER - FORNECIMENTO E INSTALAÇÃO. AF_10/2020</v>
          </cell>
          <cell r="D4181">
            <v>92665</v>
          </cell>
          <cell r="E4181">
            <v>57.63</v>
          </cell>
        </row>
        <row r="4182">
          <cell r="A4182">
            <v>92666</v>
          </cell>
          <cell r="B4182" t="str">
            <v>LUVA, EM FERRO GALVANIZADO, CONEXÃO ROSQUEADA, DN 65 (2 1/2"), INSTALADO EM REDE DE ALIMENTAÇÃO PARA SPRINKLER - FORNECIMENTO E INSTALAÇÃO. AF_10/2020</v>
          </cell>
          <cell r="D4182">
            <v>92666</v>
          </cell>
          <cell r="E4182">
            <v>65.739999999999995</v>
          </cell>
        </row>
        <row r="4183">
          <cell r="A4183">
            <v>92667</v>
          </cell>
          <cell r="B4183" t="str">
            <v>NIPLE, EM FERRO GALVANIZADO, CONEXÃO ROSQUEADA, DN 80 (3"), INSTALADO EM REDE DE ALIMENTAÇÃO PARA SPRINKLER - FORNECIMENTO E INSTALAÇÃO. AF_10/2020</v>
          </cell>
          <cell r="D4183">
            <v>92667</v>
          </cell>
          <cell r="E4183">
            <v>85.68</v>
          </cell>
        </row>
        <row r="4184">
          <cell r="A4184">
            <v>92668</v>
          </cell>
          <cell r="B4184" t="str">
            <v>LUVA, EM FERRO GALVANIZADO, CONEXÃO ROSQUEADA, DN 80 (3"), INSTALADO EM REDE DE ALIMENTAÇÃO PARA SPRINKLER - FORNECIMENTO E INSTALAÇÃO. AF_10/2020</v>
          </cell>
          <cell r="D4184">
            <v>92668</v>
          </cell>
          <cell r="E4184">
            <v>92.89</v>
          </cell>
        </row>
        <row r="4185">
          <cell r="A4185">
            <v>92669</v>
          </cell>
          <cell r="B4185" t="str">
            <v>JOELHO 45 GRAUS, EM FERRO GALVANIZADO, CONEXÃO ROSQUEADA, DN 25 (1"), INSTALADO EM REDE DE ALIMENTAÇÃO PARA SPRINKLER - FORNECIMENTO E INSTALAÇÃO. AF_10/2020</v>
          </cell>
          <cell r="D4185">
            <v>92669</v>
          </cell>
          <cell r="E4185">
            <v>30.91</v>
          </cell>
        </row>
        <row r="4186">
          <cell r="A4186">
            <v>92670</v>
          </cell>
          <cell r="B4186" t="str">
            <v>JOELHO 90 GRAUS, EM FERRO GALVANIZADO, CONEXÃO ROSQUEADA, DN 25 (1"), INSTALADO EM REDE DE ALIMENTAÇÃO PARA SPRINKLER - FORNECIMENTO E INSTALAÇÃO. AF_10/2020</v>
          </cell>
          <cell r="D4186">
            <v>92670</v>
          </cell>
          <cell r="E4186">
            <v>28.97</v>
          </cell>
        </row>
        <row r="4187">
          <cell r="A4187">
            <v>92671</v>
          </cell>
          <cell r="B4187" t="str">
            <v>JOELHO 45 GRAUS, EM FERRO GALVANIZADO, CONEXÃO ROSQUEADA, DN 32 (1 1/4"), INSTALADO EM REDE DE ALIMENTAÇÃO PARA SPRINKLER - FORNECIMENTO E INSTALAÇÃO. AF_10/2020</v>
          </cell>
          <cell r="D4187">
            <v>92671</v>
          </cell>
          <cell r="E4187">
            <v>40.85</v>
          </cell>
        </row>
        <row r="4188">
          <cell r="A4188">
            <v>92672</v>
          </cell>
          <cell r="B4188" t="str">
            <v>JOELHO 90 GRAUS, EM FERRO GALVANIZADO, CONEXÃO ROSQUEADA, DN 32 (1 1/4"), INSTALADO EM REDE DE ALIMENTAÇÃO PARA SPRINKLER - FORNECIMENTO E INSTALAÇÃO. AF_10/2020</v>
          </cell>
          <cell r="D4188">
            <v>92672</v>
          </cell>
          <cell r="E4188">
            <v>37</v>
          </cell>
        </row>
        <row r="4189">
          <cell r="A4189">
            <v>92673</v>
          </cell>
          <cell r="B4189" t="str">
            <v>JOELHO 45 GRAUS, EM FERRO GALVANIZADO, CONEXÃO ROSQUEADA, DN 40 (1 1/2"), INSTALADO EM REDE DE ALIMENTAÇÃO PARA SPRINKLER - FORNECIMENTO E INSTALAÇÃO. AF_10/2020</v>
          </cell>
          <cell r="D4189">
            <v>92673</v>
          </cell>
          <cell r="E4189">
            <v>47.09</v>
          </cell>
        </row>
        <row r="4190">
          <cell r="A4190">
            <v>92674</v>
          </cell>
          <cell r="B4190" t="str">
            <v>JOELHO 90 GRAUS, EM FERRO GALVANIZADO, CONEXÃO ROSQUEADA, DN 40 (1 1/2"), INSTALADO EM REDE DE ALIMENTAÇÃO PARA SPRINKLER - FORNECIMENTO E INSTALAÇÃO. AF_10/2020</v>
          </cell>
          <cell r="D4190">
            <v>92674</v>
          </cell>
          <cell r="E4190">
            <v>44.44</v>
          </cell>
        </row>
        <row r="4191">
          <cell r="A4191">
            <v>92675</v>
          </cell>
          <cell r="B4191" t="str">
            <v>JOELHO 45 GRAUS, EM FERRO GALVANIZADO, CONEXÃO ROSQUEADA, DN 50 (2"), INSTALADO EM REDE DE ALIMENTAÇÃO PARA SPRINKLER - FORNECIMENTO E INSTALAÇÃO. AF_10/2020</v>
          </cell>
          <cell r="D4191">
            <v>92675</v>
          </cell>
          <cell r="E4191">
            <v>61.49</v>
          </cell>
        </row>
        <row r="4192">
          <cell r="A4192">
            <v>92676</v>
          </cell>
          <cell r="B4192" t="str">
            <v>JOELHO 90 GRAUS, EM FERRO GALVANIZADO, CONEXÃO ROSQUEADA, DN 50 (2"), INSTALADO EM REDE DE ALIMENTAÇÃO PARA SPRINKLER - FORNECIMENTO E INSTALAÇÃO. AF_10/2020</v>
          </cell>
          <cell r="D4192">
            <v>92676</v>
          </cell>
          <cell r="E4192">
            <v>59.68</v>
          </cell>
        </row>
        <row r="4193">
          <cell r="A4193">
            <v>92677</v>
          </cell>
          <cell r="B4193" t="str">
            <v>JOELHO 45 GRAUS, EM FERRO GALVANIZADO, CONEXÃO ROSQUEADA, DN 65 (2 1/2"), INSTALADO EM REDE DE ALIMENTAÇÃO PARA SPRINKLER - FORNECIMENTO E INSTALAÇÃO. AF_10/2020</v>
          </cell>
          <cell r="D4193">
            <v>92677</v>
          </cell>
          <cell r="E4193">
            <v>102</v>
          </cell>
        </row>
        <row r="4194">
          <cell r="A4194">
            <v>92678</v>
          </cell>
          <cell r="B4194" t="str">
            <v>JOELHO 90 GRAUS, EM FERRO GALVANIZADO, CONEXÃO ROSQUEADA, DN 65 (2 1/2"), INSTALADO EM REDE DE ALIMENTAÇÃO PARA SPRINKLER - FORNECIMENTO E INSTALAÇÃO. AF_10/2020</v>
          </cell>
          <cell r="D4194">
            <v>92678</v>
          </cell>
          <cell r="E4194">
            <v>94.07</v>
          </cell>
        </row>
        <row r="4195">
          <cell r="A4195">
            <v>92679</v>
          </cell>
          <cell r="B4195" t="str">
            <v>JOELHO 45 GRAUS, EM FERRO GALVANIZADO, CONEXÃO ROSQUEADA, DN 80 (3"), INSTALADO EM REDE DE ALIMENTAÇÃO PARA SPRINKLER - FORNECIMENTO E INSTALAÇÃO. AF_10/2020</v>
          </cell>
          <cell r="D4195">
            <v>92679</v>
          </cell>
          <cell r="E4195">
            <v>140.88</v>
          </cell>
        </row>
        <row r="4196">
          <cell r="A4196">
            <v>92680</v>
          </cell>
          <cell r="B4196" t="str">
            <v>JOELHO 90 GRAUS, EM FERRO GALVANIZADO, CONEXÃO ROSQUEADA, DN 80 (3"), INSTALADO EM REDE DE ALIMENTAÇÃO PARA SPRINKLER - FORNECIMENTO E INSTALAÇÃO. AF_10/2020</v>
          </cell>
          <cell r="D4196">
            <v>92680</v>
          </cell>
          <cell r="E4196">
            <v>125.6</v>
          </cell>
        </row>
        <row r="4197">
          <cell r="A4197">
            <v>92681</v>
          </cell>
          <cell r="B4197" t="str">
            <v>TÊ, EM FERRO GALVANIZADO, CONEXÃO ROSQUEADA, DN 25 (1"), INSTALADO EM REDE DE ALIMENTAÇÃO PARA SPRINKLER - FORNECIMENTO E INSTALAÇÃO. AF_10/2020</v>
          </cell>
          <cell r="D4197">
            <v>92681</v>
          </cell>
          <cell r="E4197">
            <v>39.36</v>
          </cell>
        </row>
        <row r="4198">
          <cell r="A4198">
            <v>92682</v>
          </cell>
          <cell r="B4198" t="str">
            <v>TÊ, EM FERRO GALVANIZADO, CONEXÃO ROSQUEADA, DN 32 (1 1/4"), INSTALADO EM REDE DE ALIMENTAÇÃO PARA SPRINKLER - FORNECIMENTO E INSTALAÇÃO. AF_10/2020</v>
          </cell>
          <cell r="D4198">
            <v>92682</v>
          </cell>
          <cell r="E4198">
            <v>49.77</v>
          </cell>
        </row>
        <row r="4199">
          <cell r="A4199">
            <v>92683</v>
          </cell>
          <cell r="B4199" t="str">
            <v>TÊ, EM FERRO GALVANIZADO, CONEXÃO ROSQUEADA, DN 40 (1 1/2"), INSTALADO EM REDE DE ALIMENTAÇÃO PARA SPRINKLER - FORNECIMENTO E INSTALAÇÃO. AF_10/2020</v>
          </cell>
          <cell r="D4199">
            <v>92683</v>
          </cell>
          <cell r="E4199">
            <v>58.27</v>
          </cell>
        </row>
        <row r="4200">
          <cell r="A4200">
            <v>92684</v>
          </cell>
          <cell r="B4200" t="str">
            <v>TÊ, EM FERRO GALVANIZADO, CONEXÃO ROSQUEADA, DN 50 (2"), INSTALADO EM REDE DE ALIMENTAÇÃO PARA SPRINKLER - FORNECIMENTO E INSTALAÇÃO. AF_10/2020</v>
          </cell>
          <cell r="D4200">
            <v>92684</v>
          </cell>
          <cell r="E4200">
            <v>79.540000000000006</v>
          </cell>
        </row>
        <row r="4201">
          <cell r="A4201">
            <v>92685</v>
          </cell>
          <cell r="B4201" t="str">
            <v>TÊ, EM FERRO GALVANIZADO, CONEXÃO ROSQUEADA, DN 65 (2 1/2"), INSTALADO EM REDE DE ALIMENTAÇÃO PARA SPRINKLER - FORNECIMENTO E INSTALAÇÃO. AF_10/2020</v>
          </cell>
          <cell r="D4201">
            <v>92685</v>
          </cell>
          <cell r="E4201">
            <v>129.43</v>
          </cell>
        </row>
        <row r="4202">
          <cell r="A4202">
            <v>92686</v>
          </cell>
          <cell r="B4202" t="str">
            <v>TÊ, EM FERRO GALVANIZADO, CONEXÃO ROSQUEADA, DN 80 (3"), INSTALADO EM REDE DE ALIMENTAÇÃO PARA SPRINKLER - FORNECIMENTO E INSTALAÇÃO. AF_10/2020</v>
          </cell>
          <cell r="D4202">
            <v>92686</v>
          </cell>
          <cell r="E4202">
            <v>166</v>
          </cell>
        </row>
        <row r="4203">
          <cell r="A4203">
            <v>92692</v>
          </cell>
          <cell r="B4203" t="str">
            <v>NIPLE, EM FERRO GALVANIZADO, CONEXÃO ROSQUEADA, DN 15 (1/2"), INSTALADO EM RAMAIS E SUB-RAMAIS DE GÁS - FORNECIMENTO E INSTALAÇÃO. AF_10/2020</v>
          </cell>
          <cell r="D4203">
            <v>92692</v>
          </cell>
          <cell r="E4203">
            <v>10.92</v>
          </cell>
        </row>
        <row r="4204">
          <cell r="A4204">
            <v>92693</v>
          </cell>
          <cell r="B4204" t="str">
            <v>LUVA, EM FERRO GALVANIZADO, CONEXÃO ROSQUEADA, DN 15 (1/2"), INSTALADO EM RAMAIS E SUB-RAMAIS DE GÁS - FORNECIMENTO E INSTALAÇÃO. AF_10/2020</v>
          </cell>
          <cell r="D4204">
            <v>92693</v>
          </cell>
          <cell r="E4204">
            <v>11.25</v>
          </cell>
        </row>
        <row r="4205">
          <cell r="A4205">
            <v>92694</v>
          </cell>
          <cell r="B4205" t="str">
            <v>NIPLE, EM FERRO GALVANIZADO, CONEXÃO ROSQUEADA, DN 20 (3/4"), INSTALADO EM RAMAIS E SUB-RAMAIS DE GÁS - FORNECIMENTO E INSTALAÇÃO. AF_10/2020</v>
          </cell>
          <cell r="D4205">
            <v>92694</v>
          </cell>
          <cell r="E4205">
            <v>17.239999999999998</v>
          </cell>
        </row>
        <row r="4206">
          <cell r="A4206">
            <v>92695</v>
          </cell>
          <cell r="B4206" t="str">
            <v>LUVA, EM FERRO GALVANIZADO, CONEXÃO ROSQUEADA, DN 20 (3/4"), INSTALADO EM RAMAIS E SUB-RAMAIS DE GÁS - FORNECIMENTO E INSTALAÇÃO. AF_10/2020</v>
          </cell>
          <cell r="D4206">
            <v>92695</v>
          </cell>
          <cell r="E4206">
            <v>17.57</v>
          </cell>
        </row>
        <row r="4207">
          <cell r="A4207">
            <v>92696</v>
          </cell>
          <cell r="B4207" t="str">
            <v>NIPLE, EM FERRO GALVANIZADO, CONEXÃO ROSQUEADA, DN 25 (1"), INSTALADO EM RAMAIS E SUB-RAMAIS DE GÁS - FORNECIMENTO E INSTALAÇÃO. AF_10/2020</v>
          </cell>
          <cell r="D4207">
            <v>92696</v>
          </cell>
          <cell r="E4207">
            <v>26.93</v>
          </cell>
        </row>
        <row r="4208">
          <cell r="A4208">
            <v>92697</v>
          </cell>
          <cell r="B4208" t="str">
            <v>LUVA, EM FERRO GALVANIZADO, CONEXÃO ROSQUEADA, DN 25 (1"), INSTALADO EM RAMAIS E SUB-RAMAIS DE GÁS - FORNECIMENTO E INSTALAÇÃO. AF_10/2020</v>
          </cell>
          <cell r="D4208">
            <v>92697</v>
          </cell>
          <cell r="E4208">
            <v>28.39</v>
          </cell>
        </row>
        <row r="4209">
          <cell r="A4209">
            <v>92698</v>
          </cell>
          <cell r="B4209" t="str">
            <v>JOELHO 45 GRAUS, EM FERRO GALVANIZADO, CONEXÃO ROSQUEADA, DN 15 (1/2"), INSTALADO EM RAMAIS E SUB-RAMAIS DE GÁS - FORNECIMENTO E INSTALAÇÃO. AF_10/2020</v>
          </cell>
          <cell r="D4209">
            <v>92698</v>
          </cell>
          <cell r="E4209">
            <v>16.12</v>
          </cell>
        </row>
        <row r="4210">
          <cell r="A4210">
            <v>92699</v>
          </cell>
          <cell r="B4210" t="str">
            <v>JOELHO 90 GRAUS, EM FERRO GALVANIZADO, CONEXÃO ROSQUEADA, DN 15 (1/2"), INSTALADO EM RAMAIS E SUB-RAMAIS DE GÁS - FORNECIMENTO E INSTALAÇÃO. AF_10/2020</v>
          </cell>
          <cell r="D4210">
            <v>92699</v>
          </cell>
          <cell r="E4210">
            <v>15.06</v>
          </cell>
        </row>
        <row r="4211">
          <cell r="A4211">
            <v>92700</v>
          </cell>
          <cell r="B4211" t="str">
            <v>JOELHO 45 GRAUS, EM FERRO GALVANIZADO, CONEXÃO ROSQUEADA, DN 20 (3/4"), INSTALADO EM RAMAIS E SUB-RAMAIS DE GÁS - FORNECIMENTO E INSTALAÇÃO. AF_10/2020</v>
          </cell>
          <cell r="D4211">
            <v>92700</v>
          </cell>
          <cell r="E4211">
            <v>26.2</v>
          </cell>
        </row>
        <row r="4212">
          <cell r="A4212">
            <v>92701</v>
          </cell>
          <cell r="B4212" t="str">
            <v>JOELHO 90 GRAUS, EM FERRO GALVANIZADO, CONEXÃO ROSQUEADA, DN 20 (3/4"), INSTALADO EM RAMAIS E SUB-RAMAIS DE GÁS - FORNECIMENTO E INSTALAÇÃO. AF_10/2020</v>
          </cell>
          <cell r="D4212">
            <v>92701</v>
          </cell>
          <cell r="E4212">
            <v>24.63</v>
          </cell>
        </row>
        <row r="4213">
          <cell r="A4213">
            <v>92702</v>
          </cell>
          <cell r="B4213" t="str">
            <v>JOELHO 45 GRAUS, EM FERRO GALVANIZADO, CONEXÃO ROSQUEADA, DN 25 (1"), INSTALADO EM RAMAIS E SUB-RAMAIS DE GÁS - FORNECIMENTO E INSTALAÇÃO. AF_10/2020</v>
          </cell>
          <cell r="D4213">
            <v>92702</v>
          </cell>
          <cell r="E4213">
            <v>40.83</v>
          </cell>
        </row>
        <row r="4214">
          <cell r="A4214">
            <v>92703</v>
          </cell>
          <cell r="B4214" t="str">
            <v>JOELHO 90 GRAUS, EM FERRO GALVANIZADO, CONEXÃO ROSQUEADA, DN 25 (1"), INSTALADO EM RAMAIS E SUB-RAMAIS DE GÁS - FORNECIMENTO E INSTALAÇÃO. AF_10/2020</v>
          </cell>
          <cell r="D4214">
            <v>92703</v>
          </cell>
          <cell r="E4214">
            <v>38.89</v>
          </cell>
        </row>
        <row r="4215">
          <cell r="A4215">
            <v>92704</v>
          </cell>
          <cell r="B4215" t="str">
            <v>TÊ, EM FERRO GALVANIZADO, CONEXÃO ROSQUEADA, DN 15 (1/2"), INSTALADO EM RAMAIS E SUB-RAMAIS DE GÁS - FORNECIMENTO E INSTALAÇÃO. AF_10/2020</v>
          </cell>
          <cell r="D4215">
            <v>92704</v>
          </cell>
          <cell r="E4215">
            <v>20.309999999999999</v>
          </cell>
        </row>
        <row r="4216">
          <cell r="A4216">
            <v>92705</v>
          </cell>
          <cell r="B4216" t="str">
            <v>TÊ, EM FERRO GALVANIZADO, CONEXÃO ROSQUEADA, DN 20 (3/4"), INSTALADO EM RAMAIS E SUB-RAMAIS DE GÁS - FORNECIMENTO E INSTALAÇÃO. AF_10/2020</v>
          </cell>
          <cell r="D4216">
            <v>92705</v>
          </cell>
          <cell r="E4216">
            <v>32.520000000000003</v>
          </cell>
        </row>
        <row r="4217">
          <cell r="A4217">
            <v>92706</v>
          </cell>
          <cell r="B4217" t="str">
            <v>TÊ, EM FERRO GALVANIZADO, CONEXÃO ROSQUEADA, DN 25 (1"), INSTALADO EM RAMAIS E SUB-RAMAIS DE GÁS - FORNECIMENTO E INSTALAÇÃO. AF_10/2020</v>
          </cell>
          <cell r="D4217">
            <v>92706</v>
          </cell>
          <cell r="E4217">
            <v>52.59</v>
          </cell>
        </row>
        <row r="4218">
          <cell r="A4218">
            <v>92889</v>
          </cell>
          <cell r="B4218" t="str">
            <v>UNIÃO, EM FERRO GALVANIZADO, DN 50 (2"), CONEXÃO ROSQUEADA, INSTALADO EM PRUMADAS - FORNECIMENTO E INSTALAÇÃO. AF_10/2020</v>
          </cell>
          <cell r="D4218">
            <v>92889</v>
          </cell>
          <cell r="E4218">
            <v>104.36</v>
          </cell>
        </row>
        <row r="4219">
          <cell r="A4219">
            <v>92890</v>
          </cell>
          <cell r="B4219" t="str">
            <v>UNIÃO, EM FERRO GALVANIZADO, DN 65 (2 1/2"), CONEXÃO ROSQUEADA, INSTALADO EM PRUMADAS - FORNECIMENTO E INSTALAÇÃO. AF_10/2020</v>
          </cell>
          <cell r="D4219">
            <v>92890</v>
          </cell>
          <cell r="E4219">
            <v>159.13</v>
          </cell>
        </row>
        <row r="4220">
          <cell r="A4220">
            <v>92891</v>
          </cell>
          <cell r="B4220" t="str">
            <v>UNIÃO, EM FERRO GALVANIZADO, DN 80 (3"), CONEXÃO ROSQUEADA, INSTALADO EM PRUMADAS - FORNECIMENTO E INSTALAÇÃO. AF_10/2020</v>
          </cell>
          <cell r="D4220">
            <v>92891</v>
          </cell>
          <cell r="E4220">
            <v>234.26</v>
          </cell>
        </row>
        <row r="4221">
          <cell r="A4221">
            <v>92892</v>
          </cell>
          <cell r="B4221" t="str">
            <v>UNIÃO, EM FERRO GALVANIZADO, DN 25 (1"), CONEXÃO ROSQUEADA, INSTALADO EM REDE DE ALIMENTAÇÃO PARA HIDRANTE - FORNECIMENTO E INSTALAÇÃO. AF_10/2020</v>
          </cell>
          <cell r="D4221">
            <v>92892</v>
          </cell>
          <cell r="E4221">
            <v>44.35</v>
          </cell>
        </row>
        <row r="4222">
          <cell r="A4222">
            <v>92893</v>
          </cell>
          <cell r="B4222" t="str">
            <v>UNIÃO, EM FERRO GALVANIZADO, DN 32 (1 1/4"), CONEXÃO ROSQUEADA, INSTALADO EM REDE DE ALIMENTAÇÃO PARA HIDRANTE - FORNECIMENTO E INSTALAÇÃO. AF_10/2020</v>
          </cell>
          <cell r="D4222">
            <v>92893</v>
          </cell>
          <cell r="E4222">
            <v>63.66</v>
          </cell>
        </row>
        <row r="4223">
          <cell r="A4223">
            <v>92894</v>
          </cell>
          <cell r="B4223" t="str">
            <v>UNIÃO, EM FERRO GALVANIZADO, DN 40 (1 1/2"), CONEXÃO ROSQUEADA, INSTALADO EM REDE DE ALIMENTAÇÃO PARA HIDRANTE - FORNECIMENTO E INSTALAÇÃO. AF_10/2020</v>
          </cell>
          <cell r="D4223">
            <v>92894</v>
          </cell>
          <cell r="E4223">
            <v>76.260000000000005</v>
          </cell>
        </row>
        <row r="4224">
          <cell r="A4224">
            <v>92895</v>
          </cell>
          <cell r="B4224" t="str">
            <v>UNIÃO, EM FERRO GALVANIZADO, DN 50 (2"), CONEXÃO ROSQUEADA, INSTALADO EM REDE DE ALIMENTAÇÃO PARA HIDRANTE - FORNECIMENTO E INSTALAÇÃO. AF_10/2020</v>
          </cell>
          <cell r="D4224">
            <v>92895</v>
          </cell>
          <cell r="E4224">
            <v>104.32</v>
          </cell>
        </row>
        <row r="4225">
          <cell r="A4225">
            <v>92896</v>
          </cell>
          <cell r="B4225" t="str">
            <v>UNIÃO, EM FERRO GALVANIZADO, DN 65 (2 1/2"), CONEXÃO ROSQUEADA, INSTALADO EM REDE DE ALIMENTAÇÃO PARA HIDRANTE - FORNECIMENTO E INSTALAÇÃO. AF_10/2020</v>
          </cell>
          <cell r="D4225">
            <v>92896</v>
          </cell>
          <cell r="E4225">
            <v>160.37</v>
          </cell>
        </row>
        <row r="4226">
          <cell r="A4226">
            <v>92897</v>
          </cell>
          <cell r="B4226" t="str">
            <v>UNIÃO, EM FERRO GALVANIZADO, DN 80 (3"), CONEXÃO ROSQUEADA, INSTALADO EM REDE DE ALIMENTAÇÃO PARA HIDRANTE - FORNECIMENTO E INSTALAÇÃO. AF_10/2020</v>
          </cell>
          <cell r="D4226">
            <v>92897</v>
          </cell>
          <cell r="E4226">
            <v>236.82</v>
          </cell>
        </row>
        <row r="4227">
          <cell r="A4227">
            <v>92898</v>
          </cell>
          <cell r="B4227" t="str">
            <v>UNIÃO, EM FERRO GALVANIZADO, CONEXÃO ROSQUEADA, DN 25 (1"), INSTALADO EM REDE DE ALIMENTAÇÃO PARA SPRINKLER - FORNECIMENTO E INSTALAÇÃO. AF_10/2020</v>
          </cell>
          <cell r="D4227">
            <v>92898</v>
          </cell>
          <cell r="E4227">
            <v>37.479999999999997</v>
          </cell>
        </row>
        <row r="4228">
          <cell r="A4228">
            <v>92899</v>
          </cell>
          <cell r="B4228" t="str">
            <v>UNIÃO, EM FERRO GALVANIZADO, CONEXÃO ROSQUEADA, DN 32 (1 1/4"), INSTALADO EM REDE DE ALIMENTAÇÃO PARA SPRINKLER - FORNECIMENTO E INSTALAÇÃO. AF_10/2020</v>
          </cell>
          <cell r="D4228">
            <v>92899</v>
          </cell>
          <cell r="E4228">
            <v>55.86</v>
          </cell>
        </row>
        <row r="4229">
          <cell r="A4229">
            <v>92900</v>
          </cell>
          <cell r="B4229" t="str">
            <v>UNIÃO, EM FERRO GALVANIZADO, CONEXÃO ROSQUEADA, DN 40 (1 1/2"), INSTALADO EM REDE DE ALIMENTAÇÃO PARA SPRINKLER - FORNECIMENTO E INSTALAÇÃO. AF_10/2020</v>
          </cell>
          <cell r="D4229">
            <v>92900</v>
          </cell>
          <cell r="E4229">
            <v>67.349999999999994</v>
          </cell>
        </row>
        <row r="4230">
          <cell r="A4230">
            <v>92901</v>
          </cell>
          <cell r="B4230" t="str">
            <v>UNIÃO, EM FERRO GALVANIZADO, CONEXÃO ROSQUEADA, DN 50 (2"), INSTALADO EM REDE DE ALIMENTAÇÃO PARA SPRINKLER - FORNECIMENTO E INSTALAÇÃO. AF_10/2020</v>
          </cell>
          <cell r="D4230">
            <v>92901</v>
          </cell>
          <cell r="E4230">
            <v>94.07</v>
          </cell>
        </row>
        <row r="4231">
          <cell r="A4231">
            <v>92902</v>
          </cell>
          <cell r="B4231" t="str">
            <v>UNIÃO, EM FERRO GALVANIZADO, CONEXÃO ROSQUEADA, DN 65 (2 1/2"), INSTALADO EM REDE DE ALIMENTAÇÃO PARA SPRINKLER - FORNECIMENTO E INSTALAÇÃO. AF_10/2020</v>
          </cell>
          <cell r="D4231">
            <v>92902</v>
          </cell>
          <cell r="E4231">
            <v>148.09</v>
          </cell>
        </row>
        <row r="4232">
          <cell r="A4232">
            <v>92903</v>
          </cell>
          <cell r="B4232" t="str">
            <v>UNIÃO, EM FERRO GALVANIZADO, CONEXÃO ROSQUEADA, DN 80 (3"), INSTALADO EM REDE DE ALIMENTAÇÃO PARA SPRINKLER - FORNECIMENTO E INSTALAÇÃO. AF_10/2020</v>
          </cell>
          <cell r="D4232">
            <v>92903</v>
          </cell>
          <cell r="E4232">
            <v>222.53</v>
          </cell>
        </row>
        <row r="4233">
          <cell r="A4233">
            <v>92904</v>
          </cell>
          <cell r="B4233" t="str">
            <v>UNIÃO, EM FERRO GALVANIZADO, CONEXÃO ROSQUEADA, DN 15 (1/2"), INSTALADO EM RAMAIS E SUB-RAMAIS DE GÁS - FORNECIMENTO E INSTALAÇÃO. AF_10/2020</v>
          </cell>
          <cell r="D4233">
            <v>92904</v>
          </cell>
          <cell r="E4233">
            <v>25.62</v>
          </cell>
        </row>
        <row r="4234">
          <cell r="A4234">
            <v>92905</v>
          </cell>
          <cell r="B4234" t="str">
            <v>UNIÃO, EM FERRO GALVANIZADO, CONEXÃO ROSQUEADA, DN 20 (3/4"), INSTALADO EM RAMAIS E SUB-RAMAIS DE GÁS - FORNECIMENTO E INSTALAÇÃO. AF_10/2020</v>
          </cell>
          <cell r="D4234">
            <v>92905</v>
          </cell>
          <cell r="E4234">
            <v>36.43</v>
          </cell>
        </row>
        <row r="4235">
          <cell r="A4235">
            <v>92906</v>
          </cell>
          <cell r="B4235" t="str">
            <v>UNIÃO, EM FERRO GALVANIZADO, CONEXÃO ROSQUEADA, DN 25 (1"), INSTALADO EM RAMAIS E SUB-RAMAIS DE GÁS - FORNECIMENTO E INSTALAÇÃO. AF_10/2020</v>
          </cell>
          <cell r="D4235">
            <v>92906</v>
          </cell>
          <cell r="E4235">
            <v>44.05</v>
          </cell>
        </row>
        <row r="4236">
          <cell r="A4236">
            <v>92907</v>
          </cell>
          <cell r="B4236" t="str">
            <v>LUVA DE REDUÇÃO, EM FERRO GALVANIZADO, 2" X 1 1/2", CONEXÃO ROSQUEADA, INSTALADO EM PRUMADAS - FORNECIMENTO E INSTALAÇÃO. AF_10/2020</v>
          </cell>
          <cell r="D4236">
            <v>92907</v>
          </cell>
          <cell r="E4236">
            <v>54.8</v>
          </cell>
        </row>
        <row r="4237">
          <cell r="A4237">
            <v>92908</v>
          </cell>
          <cell r="B4237" t="str">
            <v>LUVA DE REDUÇÃO, EM FERRO GALVANIZADO, 2" X 1 1/4", CONEXÃO ROSQUEADA, INSTALADO EM PRUMADAS - FORNECIMENTO E INSTALAÇÃO. AF_10/2020</v>
          </cell>
          <cell r="D4237">
            <v>92908</v>
          </cell>
          <cell r="E4237">
            <v>54.8</v>
          </cell>
        </row>
        <row r="4238">
          <cell r="A4238">
            <v>92909</v>
          </cell>
          <cell r="B4238" t="str">
            <v>LUVA DE REDUÇÃO, EM FERRO GALVANIZADO, 2" X 1", CONEXÃO ROSQUEADA, INSTALADO EM PRUMADAS - FORNECIMENTO E INSTALAÇÃO. AF_10/2020</v>
          </cell>
          <cell r="D4238">
            <v>92909</v>
          </cell>
          <cell r="E4238">
            <v>54.8</v>
          </cell>
        </row>
        <row r="4239">
          <cell r="A4239">
            <v>92910</v>
          </cell>
          <cell r="B4239" t="str">
            <v>LUVA DE REDUÇÃO, EM FERRO GALVANIZADO, 2 1/2" X 1 1/2", CONEXÃO ROSQUEADA, INSTALADO EM PRUMADAS - FORNECIMENTO E INSTALAÇÃO. AF_10/2020</v>
          </cell>
          <cell r="D4239">
            <v>92910</v>
          </cell>
          <cell r="E4239">
            <v>80.2</v>
          </cell>
        </row>
        <row r="4240">
          <cell r="A4240">
            <v>92911</v>
          </cell>
          <cell r="B4240" t="str">
            <v>LUVA DE REDUÇÃO, EM FERRO GALVANIZADO, 2 1/2" X 2", CONEXÃO ROSQUEADA, INSTALADO EM PRUMADAS - FORNECIMENTO E INSTALAÇÃO. AF_10/2020</v>
          </cell>
          <cell r="D4240">
            <v>92911</v>
          </cell>
          <cell r="E4240">
            <v>80.2</v>
          </cell>
        </row>
        <row r="4241">
          <cell r="A4241">
            <v>92912</v>
          </cell>
          <cell r="B4241" t="str">
            <v>LUVA DE REDUÇÃO, EM FERRO GALVANIZADO, 3" X 1 1/2", CONEXÃO ROSQUEADA, INSTALADO EM PRUMADAS - FORNECIMENTO E INSTALAÇÃO. AF_10/2020</v>
          </cell>
          <cell r="D4241">
            <v>92912</v>
          </cell>
          <cell r="E4241">
            <v>108.45</v>
          </cell>
        </row>
        <row r="4242">
          <cell r="A4242">
            <v>92913</v>
          </cell>
          <cell r="B4242" t="str">
            <v>LUVA DE REDUÇÃO, EM FERRO GALVANIZADO, 3" X 2 1/2", CONEXÃO ROSQUEADA, INSTALADO EM PRUMADAS - FORNECIMENTO E INSTALAÇÃO. AF_10/2020</v>
          </cell>
          <cell r="D4242">
            <v>92913</v>
          </cell>
          <cell r="E4242">
            <v>110.6</v>
          </cell>
        </row>
        <row r="4243">
          <cell r="A4243">
            <v>92914</v>
          </cell>
          <cell r="B4243" t="str">
            <v>LUVA DE REDUÇÃO, EM FERRO GALVANIZADO, 3" X 2", CONEXÃO ROSQUEADA, INSTALADO EM PRUMADAS - FORNECIMENTO E INSTALAÇÃO. AF_10/2020</v>
          </cell>
          <cell r="D4243">
            <v>92914</v>
          </cell>
          <cell r="E4243">
            <v>110.6</v>
          </cell>
        </row>
        <row r="4244">
          <cell r="A4244">
            <v>92918</v>
          </cell>
          <cell r="B4244" t="str">
            <v>LUVA DE REDUÇÃO, EM FERRO GALVANIZADO, 1" X 1/2", CONEXÃO ROSQUEADA, INSTALADO EM REDE DE ALIMENTAÇÃO PARA HIDRANTE - FORNECIMENTO E INSTALAÇÃO. AF_10/2020</v>
          </cell>
          <cell r="D4244">
            <v>92918</v>
          </cell>
          <cell r="E4244">
            <v>28.57</v>
          </cell>
        </row>
        <row r="4245">
          <cell r="A4245">
            <v>92920</v>
          </cell>
          <cell r="B4245" t="str">
            <v>LUVA DE REDUÇÃO, EM FERRO GALVANIZADO, 1" X 3/4", CONEXÃO ROSQUEADA, INSTALADO EM REDE DE ALIMENTAÇÃO PARA HIDRANTE - FORNECIMENTO E INSTALAÇÃO. AF_10/2020</v>
          </cell>
          <cell r="D4245">
            <v>92920</v>
          </cell>
          <cell r="E4245">
            <v>28.77</v>
          </cell>
        </row>
        <row r="4246">
          <cell r="A4246">
            <v>92925</v>
          </cell>
          <cell r="B4246" t="str">
            <v>LUVA DE REDUÇÃO, EM FERRO GALVANIZADO, 1 1/4" X 1", CONEXÃO ROSQUEADA, INSTALADO EM REDE DE ALIMENTAÇÃO PARA HIDRANTE - FORNECIMENTO E INSTALAÇÃO. AF_10/2020</v>
          </cell>
          <cell r="D4246">
            <v>92925</v>
          </cell>
          <cell r="E4246">
            <v>35.64</v>
          </cell>
        </row>
        <row r="4247">
          <cell r="A4247">
            <v>92926</v>
          </cell>
          <cell r="B4247" t="str">
            <v>LUVA DE REDUÇÃO, EM FERRO GALVANIZADO, 1 1/4" X 1/2", CONEXÃO ROSQUEADA, INSTALADO EM REDE DE ALIMENTAÇÃO PARA HIDRANTE - FORNECIMENTO E INSTALAÇÃO. AF_10/2020</v>
          </cell>
          <cell r="D4247">
            <v>92926</v>
          </cell>
          <cell r="E4247">
            <v>35.630000000000003</v>
          </cell>
        </row>
        <row r="4248">
          <cell r="A4248">
            <v>92927</v>
          </cell>
          <cell r="B4248" t="str">
            <v>LUVA DE REDUÇÃO, EM FERRO GALVANIZADO, 1 1/4" X 3/4", CONEXÃO ROSQUEADA, INSTALADO EM REDE DE ALIMENTAÇÃO PARA HIDRANTE - FORNECIMENTO E INSTALAÇÃO. AF_10/2020</v>
          </cell>
          <cell r="D4248">
            <v>92927</v>
          </cell>
          <cell r="E4248">
            <v>35.630000000000003</v>
          </cell>
        </row>
        <row r="4249">
          <cell r="A4249">
            <v>92928</v>
          </cell>
          <cell r="B4249" t="str">
            <v>LUVA DE REDUÇÃO, EM FERRO GALVANIZADO, 1 1/2" X 1 1/4", CONEXÃO ROSQUEADA, INSTALADO EM REDE DE ALIMENTAÇÃO PARA HIDRANTE - FORNECIMENTO E INSTALAÇÃO. AF_10/2020</v>
          </cell>
          <cell r="D4249">
            <v>92928</v>
          </cell>
          <cell r="E4249">
            <v>40.85</v>
          </cell>
        </row>
        <row r="4250">
          <cell r="A4250">
            <v>92929</v>
          </cell>
          <cell r="B4250" t="str">
            <v>LUVA DE REDUÇÃO, EM FERRO GALVANIZADO, 1 1/2" X 1", CONEXÃO ROSQUEADA, INSTALADO EM REDE DE ALIMENTAÇÃO PARA HIDRANTE - FORNECIMENTO E INSTALAÇÃO. AF_10/2020</v>
          </cell>
          <cell r="D4250">
            <v>92929</v>
          </cell>
          <cell r="E4250">
            <v>40.85</v>
          </cell>
        </row>
        <row r="4251">
          <cell r="A4251">
            <v>92930</v>
          </cell>
          <cell r="B4251" t="str">
            <v>LUVA DE REDUÇÃO, EM FERRO GALVANIZADO, 1 1/2" X 3/4", CONEXÃO ROSQUEADA, INSTALADO EM REDE DE ALIMENTAÇÃO PARA HIDRANTE - FORNECIMENTO E INSTALAÇÃO. AF_10/2020</v>
          </cell>
          <cell r="D4251">
            <v>92930</v>
          </cell>
          <cell r="E4251">
            <v>40.85</v>
          </cell>
        </row>
        <row r="4252">
          <cell r="A4252">
            <v>92931</v>
          </cell>
          <cell r="B4252" t="str">
            <v>LUVA DE REDUÇÃO, EM FERRO GALVANIZADO, 2" X 1 1/2", CONEXÃO ROSQUEADA, INSTALADO EM REDE DE ALIMENTAÇÃO PARA HIDRANTE - FORNECIMENTO E INSTALAÇÃO. AF_10/2020</v>
          </cell>
          <cell r="D4252">
            <v>92931</v>
          </cell>
          <cell r="E4252">
            <v>54.76</v>
          </cell>
        </row>
        <row r="4253">
          <cell r="A4253">
            <v>92932</v>
          </cell>
          <cell r="B4253" t="str">
            <v>LUVA DE REDUÇÃO, EM FERRO GALVANIZADO, 2" X 1 1/4", CONEXÃO ROSQUEADA, INSTALADO EM REDE DE ALIMENTAÇÃO PARA HIDRANTE - FORNECIMENTO E INSTALAÇÃO. AF_10/2020</v>
          </cell>
          <cell r="D4253">
            <v>92932</v>
          </cell>
          <cell r="E4253">
            <v>54.76</v>
          </cell>
        </row>
        <row r="4254">
          <cell r="A4254">
            <v>92933</v>
          </cell>
          <cell r="B4254" t="str">
            <v>LUVA DE REDUÇÃO, EM FERRO GALVANIZADO, 2" X 1", CONEXÃO ROSQUEADA, INSTALADO EM REDE DE ALIMENTAÇÃO PARA HIDRANTE - FORNECIMENTO E INSTALAÇÃO. AF_10/2020</v>
          </cell>
          <cell r="D4254">
            <v>92933</v>
          </cell>
          <cell r="E4254">
            <v>54.76</v>
          </cell>
        </row>
        <row r="4255">
          <cell r="A4255">
            <v>92934</v>
          </cell>
          <cell r="B4255" t="str">
            <v>LUVA DE REDUÇÃO, EM FERRO GALVANIZADO, 2 1/2" X 1 1/2", CONEXÃO ROSQUEADA, INSTALADO EM REDE DE ALIMENTAÇÃO PARA HIDRANTE - FORNECIMENTO E INSTALAÇÃO. AF_10/2020</v>
          </cell>
          <cell r="D4255">
            <v>92934</v>
          </cell>
          <cell r="E4255">
            <v>81.44</v>
          </cell>
        </row>
        <row r="4256">
          <cell r="A4256">
            <v>92935</v>
          </cell>
          <cell r="B4256" t="str">
            <v>LUVA DE REDUÇÃO, EM FERRO GALVANIZADO, 2 1/2" X 2", CONEXÃO ROSQUEADA, INSTALADO EM REDE DE ALIMENTAÇÃO PARA HIDRANTE - FORNECIMENTO E INSTALAÇÃO. AF_10/2020</v>
          </cell>
          <cell r="D4256">
            <v>92935</v>
          </cell>
          <cell r="E4256">
            <v>81.44</v>
          </cell>
        </row>
        <row r="4257">
          <cell r="A4257">
            <v>92936</v>
          </cell>
          <cell r="B4257" t="str">
            <v>LUVA DE REDUÇÃO, EM FERRO GALVANIZADO, 3" X 2 1/2", CONEXÃO ROSQUEADA, INSTALADO EM REDE DE ALIMENTAÇÃO PARA HIDRANTE - FORNECIMENTO E INSTALAÇÃO. AF_10/2020</v>
          </cell>
          <cell r="D4257">
            <v>92936</v>
          </cell>
          <cell r="E4257">
            <v>113.16</v>
          </cell>
        </row>
        <row r="4258">
          <cell r="A4258">
            <v>92937</v>
          </cell>
          <cell r="B4258" t="str">
            <v>LUVA DE REDUÇÃO, EM FERRO GALVANIZADO, 3" X 2", CONEXÃO ROSQUEADA, INSTALADO EM REDE DE ALIMENTAÇÃO PARA HIDRANTE - FORNECIMENTO E INSTALAÇÃO. AF_10/2020</v>
          </cell>
          <cell r="D4258">
            <v>92937</v>
          </cell>
          <cell r="E4258">
            <v>113.16</v>
          </cell>
        </row>
        <row r="4259">
          <cell r="A4259">
            <v>92938</v>
          </cell>
          <cell r="B4259" t="str">
            <v>LUVA DE REDUÇÃO, EM FERRO GALVANIZADO, 1" X 1/2", CONEXÃO ROSQUEADA, INSTALADO EM REDE DE ALIMENTAÇÃO PARA SPRINKLER - FORNECIMENTO E INSTALAÇÃO. AF_10/2020</v>
          </cell>
          <cell r="D4259">
            <v>92938</v>
          </cell>
          <cell r="E4259">
            <v>21.7</v>
          </cell>
        </row>
        <row r="4260">
          <cell r="A4260">
            <v>92939</v>
          </cell>
          <cell r="B4260" t="str">
            <v>LUVA DE REDUÇÃO, EM FERRO GALVANIZADO, 1" X 3/4", CONEXÃO ROSQUEADA, INSTALADO EM REDE DE ALIMENTAÇÃO PARA SPRINKLER - FORNECIMENTO E INSTALAÇÃO. AF_10/2020</v>
          </cell>
          <cell r="D4260">
            <v>92939</v>
          </cell>
          <cell r="E4260">
            <v>21.9</v>
          </cell>
        </row>
        <row r="4261">
          <cell r="A4261">
            <v>92940</v>
          </cell>
          <cell r="B4261" t="str">
            <v>LUVA DE REDUÇÃO, EM FERRO GALVANIZADO, 1 1/4" X 1", CONEXÃO ROSQUEADA, INSTALADO EM REDE DE ALIMENTAÇÃO PARA SPRINKLER - FORNECIMENTO E INSTALAÇÃO. AF_10/2020</v>
          </cell>
          <cell r="D4261">
            <v>92940</v>
          </cell>
          <cell r="E4261">
            <v>27.84</v>
          </cell>
        </row>
        <row r="4262">
          <cell r="A4262">
            <v>92941</v>
          </cell>
          <cell r="B4262" t="str">
            <v>LUVA DE REDUÇÃO, EM FERRO GALVANIZADO, 1 1/4" X 1/2", CONEXÃO ROSQUEADA, INSTALADO EM REDE DE ALIMENTAÇÃO PARA SPRINKLER - FORNECIMENTO E INSTALAÇÃO. AF_10/2020</v>
          </cell>
          <cell r="D4262">
            <v>92941</v>
          </cell>
          <cell r="E4262">
            <v>27.83</v>
          </cell>
        </row>
        <row r="4263">
          <cell r="A4263">
            <v>92942</v>
          </cell>
          <cell r="B4263" t="str">
            <v>LUVA DE REDUÇÃO, EM FERRO GALVANIZADO, 1 1/4" X 3/4", CONEXÃO ROSQUEADA, INSTALADO EM REDE DE ALIMENTAÇÃO PARA SPRINKLER - FORNECIMENTO E INSTALAÇÃO. AF_10/2020</v>
          </cell>
          <cell r="D4263">
            <v>92942</v>
          </cell>
          <cell r="E4263">
            <v>27.83</v>
          </cell>
        </row>
        <row r="4264">
          <cell r="A4264">
            <v>92943</v>
          </cell>
          <cell r="B4264" t="str">
            <v>LUVA DE REDUÇÃO, EM FERRO GALVANIZADO, 1 1/2" X 1 1/4", CONEXÃO ROSQUEADA, INSTALADO EM REDE DE ALIMENTAÇÃO PARA SPRINKLER - FORNECIMENTO E INSTALAÇÃO. AF_10/2020</v>
          </cell>
          <cell r="D4264">
            <v>92943</v>
          </cell>
          <cell r="E4264">
            <v>31.94</v>
          </cell>
        </row>
        <row r="4265">
          <cell r="A4265">
            <v>92944</v>
          </cell>
          <cell r="B4265" t="str">
            <v>LUVA DE REDUÇÃO, EM FERRO GALVANIZADO, 1 1/2" X 1", CONEXÃO ROSQUEADA, INSTALADO EM REDE DE ALIMENTAÇÃO PARA SPRINKLER - FORNECIMENTO E INSTALAÇÃO. AF_10/2020</v>
          </cell>
          <cell r="D4265">
            <v>92944</v>
          </cell>
          <cell r="E4265">
            <v>31.94</v>
          </cell>
        </row>
        <row r="4266">
          <cell r="A4266">
            <v>92945</v>
          </cell>
          <cell r="B4266" t="str">
            <v>LUVA DE REDUÇÃO, EM FERRO GALVANIZADO, 1 1/2" X 3/4", CONEXÃO ROSQUEADA, INSTALADO EM REDE DE ALIMENTAÇÃO PARA SPRINKLER - FORNECIMENTO E INSTALAÇÃO. AF_10/2020</v>
          </cell>
          <cell r="D4266">
            <v>92945</v>
          </cell>
          <cell r="E4266">
            <v>31.94</v>
          </cell>
        </row>
        <row r="4267">
          <cell r="A4267">
            <v>92946</v>
          </cell>
          <cell r="B4267" t="str">
            <v>LUVA DE REDUÇÃO, EM FERRO GALVANIZADO, 2" X 1 1/2", CONEXÃO ROSQUEADA, INSTALADO EM REDE DE ALIMENTAÇÃO PARA SPRINKLER - FORNECIMENTO E INSTALAÇÃO. AF_10/2020</v>
          </cell>
          <cell r="D4267">
            <v>92946</v>
          </cell>
          <cell r="E4267">
            <v>44.51</v>
          </cell>
        </row>
        <row r="4268">
          <cell r="A4268">
            <v>92947</v>
          </cell>
          <cell r="B4268" t="str">
            <v>LUVA DE REDUÇÃO, EM FERRO GALVANIZADO, 2" X 1 1/4", CONEXÃO ROSQUEADA, INSTALADO EM REDE DE ALIMENTAÇÃO PARA SPRINKLER - FORNECIMENTO E INSTALAÇÃO. AF_10/2020</v>
          </cell>
          <cell r="D4268">
            <v>92947</v>
          </cell>
          <cell r="E4268">
            <v>44.51</v>
          </cell>
        </row>
        <row r="4269">
          <cell r="A4269">
            <v>92948</v>
          </cell>
          <cell r="B4269" t="str">
            <v>LUVA DE REDUÇÃO, EM FERRO GALVANIZADO, 2" X 1", CONEXÃO ROSQUEADA, INSTALADO EM REDE DE ALIMENTAÇÃO PARA SPRINKLER - FORNECIMENTO E INSTALAÇÃO. AF_10/2020</v>
          </cell>
          <cell r="D4269">
            <v>92948</v>
          </cell>
          <cell r="E4269">
            <v>44.51</v>
          </cell>
        </row>
        <row r="4270">
          <cell r="A4270">
            <v>92949</v>
          </cell>
          <cell r="B4270" t="str">
            <v>LUVA DE REDUÇÃO, EM FERRO GALVANIZADO, 2 1/2" X 1 1/2", CONEXÃO ROSQUEADA, INSTALADO EM REDE DE ALIMENTAÇÃO PARA SPRINKLER - FORNECIMENTO E INSTALAÇÃO. AF_10/2020</v>
          </cell>
          <cell r="D4270">
            <v>92949</v>
          </cell>
          <cell r="E4270">
            <v>69.16</v>
          </cell>
        </row>
        <row r="4271">
          <cell r="A4271">
            <v>92950</v>
          </cell>
          <cell r="B4271" t="str">
            <v>LUVA DE REDUÇÃO, EM FERRO GALVANIZADO, 2 1/2" X 2", CONEXÃO ROSQUEADA, INSTALADO EM REDE DE ALIMENTAÇÃO PARA SPRINKLER - FORNECIMENTO E INSTALAÇÃO. AF_10/2020</v>
          </cell>
          <cell r="D4271">
            <v>92950</v>
          </cell>
          <cell r="E4271">
            <v>69.16</v>
          </cell>
        </row>
        <row r="4272">
          <cell r="A4272">
            <v>92951</v>
          </cell>
          <cell r="B4272" t="str">
            <v>LUVA DE REDUÇÃO, EM FERRO GALVANIZADO, 3" X 2 1/2", CONEXÃO ROSQUEADA, INSTALADO EM REDE DE ALIMENTAÇÃO PARA SPRINKLER - FORNECIMENTO E INSTALAÇÃO. AF_10/2020</v>
          </cell>
          <cell r="D4272">
            <v>92951</v>
          </cell>
          <cell r="E4272">
            <v>98.87</v>
          </cell>
        </row>
        <row r="4273">
          <cell r="A4273">
            <v>92952</v>
          </cell>
          <cell r="B4273" t="str">
            <v>LUVA DE REDUÇÃO, EM FERRO GALVANIZADO, 3" X 2", CONEXÃO ROSQUEADA, INSTALADO EM REDE DE ALIMENTAÇÃO PARA SPRINKLER - FORNECIMENTO E INSTALAÇÃO. AF_10/2020</v>
          </cell>
          <cell r="D4273">
            <v>92952</v>
          </cell>
          <cell r="E4273">
            <v>98.87</v>
          </cell>
        </row>
        <row r="4274">
          <cell r="A4274">
            <v>92953</v>
          </cell>
          <cell r="B4274" t="str">
            <v>LUVA DE REDUÇÃO, EM FERRO GALVANIZADO, 3/4" X 1/2", CONEXÃO ROSQUEADA, INSTALADO EM RAMAIS E SUB-RAMAIS DE GÁS - FORNECIMENTO E INSTALAÇÃO. AF_10/2020</v>
          </cell>
          <cell r="D4274">
            <v>92953</v>
          </cell>
          <cell r="E4274">
            <v>18.62</v>
          </cell>
        </row>
        <row r="4275">
          <cell r="A4275">
            <v>93050</v>
          </cell>
          <cell r="B4275" t="str">
            <v>LUVA PASSANTE EM COBRE, DN 22 MM, SEM ANEL DE SOLDA, INSTALADO EM PRUMADA  FORNECIMENTO E INSTALAÇÃO. AF_01/2016</v>
          </cell>
          <cell r="D4275">
            <v>93050</v>
          </cell>
          <cell r="E4275">
            <v>12.25</v>
          </cell>
        </row>
        <row r="4276">
          <cell r="A4276">
            <v>93051</v>
          </cell>
          <cell r="B4276" t="str">
            <v>BUCHA DE REDUÇÃO EM COBRE, DN 22 MM X 15 MM, SEM ANEL DE SOLDA, BOLSA X BOLSA, INSTALADO EM PRUMADA  FORNECIMENTO E INSTALAÇÃO. AF_01/2016</v>
          </cell>
          <cell r="D4276">
            <v>93051</v>
          </cell>
          <cell r="E4276">
            <v>11.21</v>
          </cell>
        </row>
        <row r="4277">
          <cell r="A4277">
            <v>93052</v>
          </cell>
          <cell r="B4277" t="str">
            <v>JUNTA DE EXPANSÃO EM COBRE, DN 22 MM, PONTA X PONTA, INSTALADO EM PRUMADA  FORNECIMENTO E INSTALAÇÃO. AF_01/2016</v>
          </cell>
          <cell r="D4277">
            <v>93052</v>
          </cell>
          <cell r="E4277">
            <v>597.75</v>
          </cell>
        </row>
        <row r="4278">
          <cell r="A4278">
            <v>93054</v>
          </cell>
          <cell r="B4278" t="str">
            <v>CONECTOR EM BRONZE/LATÃO, DN 22 MM X 3/4", SEM ANEL DE SOLDA, BOLSA X ROSCA F, INSTALADO EM PRUMADA  FORNECIMENTO E INSTALAÇÃO. AF_01/2016</v>
          </cell>
          <cell r="D4278">
            <v>93054</v>
          </cell>
          <cell r="E4278">
            <v>24.46</v>
          </cell>
        </row>
        <row r="4279">
          <cell r="A4279">
            <v>93055</v>
          </cell>
          <cell r="B4279" t="str">
            <v>CURVA DE TRANSPOSIÇÃO EM BRONZE/LATÃO, DN 22 MM, SEM ANEL DE SOLDA, BOLSA X BOLSA, INSTALADO EM PRUMADA  FORNECIMENTO E INSTALAÇÃO. AF_01/2016</v>
          </cell>
          <cell r="D4279">
            <v>93055</v>
          </cell>
          <cell r="E4279">
            <v>51.03</v>
          </cell>
        </row>
        <row r="4280">
          <cell r="A4280">
            <v>93056</v>
          </cell>
          <cell r="B4280" t="str">
            <v>LUVA PASSANTE EM COBRE, DN 28 MM, SEM ANEL DE SOLDA, INSTALADO EM PRUMADA  FORNECIMENTO E INSTALAÇÃO. AF_01/2016</v>
          </cell>
          <cell r="D4280">
            <v>93056</v>
          </cell>
          <cell r="E4280">
            <v>18.22</v>
          </cell>
        </row>
        <row r="4281">
          <cell r="A4281">
            <v>93057</v>
          </cell>
          <cell r="B4281" t="str">
            <v>BUCHA DE REDUÇÃO EM COBRE, DN 28 MM X 22 MM, SEM ANEL DE SOLDA, PONTA X BOLSA, INSTALADO EM PRUMADA  FORNECIMENTO E INSTALAÇÃO. AF_01/2016</v>
          </cell>
          <cell r="D4281">
            <v>93057</v>
          </cell>
          <cell r="E4281">
            <v>15.74</v>
          </cell>
        </row>
        <row r="4282">
          <cell r="A4282">
            <v>93058</v>
          </cell>
          <cell r="B4282" t="str">
            <v>JUNTA DE EXPANSÃO EM COBRE, DN 28 MM, PONTA X PONTA, INSTALADO EM PRUMADA  FORNECIMENTO E INSTALAÇÃO. AF_01/2016</v>
          </cell>
          <cell r="D4282">
            <v>93058</v>
          </cell>
          <cell r="E4282">
            <v>657.22</v>
          </cell>
        </row>
        <row r="4283">
          <cell r="A4283">
            <v>93059</v>
          </cell>
          <cell r="B4283" t="str">
            <v>CONECTOR EM BRONZE/LATÃO, DN 28 MM X 1/2", SEM ANEL DE SOLDA, BOLSA X ROSCA F, INSTALADO EM PRUMADA  FORNECIMENTO E INSTALAÇÃO. AF_01/2016</v>
          </cell>
          <cell r="D4283">
            <v>93059</v>
          </cell>
          <cell r="E4283">
            <v>33.79</v>
          </cell>
        </row>
        <row r="4284">
          <cell r="A4284">
            <v>93060</v>
          </cell>
          <cell r="B4284" t="str">
            <v>CURVA DE TRANSPOSIÇÃO EM BRONZE/LATÃO, DN 28 MM, SEM ANEL DE SOLDA, BOLSA X BOLSA, INSTALADO EM PRUMADA  FORNECIMENTO E INSTALAÇÃO. AF_01/2016</v>
          </cell>
          <cell r="D4284">
            <v>93060</v>
          </cell>
          <cell r="E4284">
            <v>89.52</v>
          </cell>
        </row>
        <row r="4285">
          <cell r="A4285">
            <v>93061</v>
          </cell>
          <cell r="B4285" t="str">
            <v>LUVA PASSANTE EM COBRE, DN 35 MM, SEM ANEL DE SOLDA, INSTALADO EM PRUMADA  FORNECIMENTO E INSTALAÇÃO. AF_01/2016</v>
          </cell>
          <cell r="D4285">
            <v>93061</v>
          </cell>
          <cell r="E4285">
            <v>35.04</v>
          </cell>
        </row>
        <row r="4286">
          <cell r="A4286">
            <v>93062</v>
          </cell>
          <cell r="B4286" t="str">
            <v>BUCHA DE REDUÇÃO EM COBRE, DN 35 MM X 28 MM, SEM ANEL DE SOLDA, PONTA X BOLSA, INSTALADO EM PRUMADA  FORNECIMENTO E INSTALAÇÃO. AF_01/2016</v>
          </cell>
          <cell r="D4286">
            <v>93062</v>
          </cell>
          <cell r="E4286">
            <v>30.22</v>
          </cell>
        </row>
        <row r="4287">
          <cell r="A4287">
            <v>93063</v>
          </cell>
          <cell r="B4287" t="str">
            <v>JUNTA DE EXPANSÃO EM BRONZE/LATÃO, DN 35 MM, PONTA X PONTA, INSTALADO EM PRUMADA  FORNECIMENTO E INSTALAÇÃO. AF_01/2016</v>
          </cell>
          <cell r="D4287">
            <v>93063</v>
          </cell>
          <cell r="E4287">
            <v>752.74</v>
          </cell>
        </row>
        <row r="4288">
          <cell r="A4288">
            <v>93064</v>
          </cell>
          <cell r="B4288" t="str">
            <v>LUVA PASSANTE EM COBRE, DN 42 MM, SEM ANEL DE SOLDA, INSTALADO EM PRUMADA  FORNECIMENTO E INSTALAÇÃO. AF_01/2016</v>
          </cell>
          <cell r="D4288">
            <v>93064</v>
          </cell>
          <cell r="E4288">
            <v>54.67</v>
          </cell>
        </row>
        <row r="4289">
          <cell r="A4289">
            <v>93065</v>
          </cell>
          <cell r="B4289" t="str">
            <v>BUCHA DE REDUÇÃO EM COBRE, DN 42 MM X 35 MM, SEM ANEL DE SOLDA, PONTA X BOLSA, INSTALADO EM PRUMADA  FORNECIMENTO E INSTALAÇÃO. AF_01/2016</v>
          </cell>
          <cell r="D4289">
            <v>93065</v>
          </cell>
          <cell r="E4289">
            <v>51.11</v>
          </cell>
        </row>
        <row r="4290">
          <cell r="A4290">
            <v>93066</v>
          </cell>
          <cell r="B4290" t="str">
            <v>JUNTA DE EXPANSÃO EM BRONZE/LATÃO, DN 42 MM, PONTA X PONTA, INSTALADO EM PRUMADA  FORNECIMENTO E INSTALAÇÃO. AF_01/2016</v>
          </cell>
          <cell r="D4290">
            <v>93066</v>
          </cell>
          <cell r="E4290">
            <v>945.05</v>
          </cell>
        </row>
        <row r="4291">
          <cell r="A4291">
            <v>93067</v>
          </cell>
          <cell r="B4291" t="str">
            <v>LUVA PASSANTE EM COBRE, DN 54 MM, SEM ANEL DE SOLDA, INSTALADO EM PRUMADA  FORNECIMENTO E INSTALAÇÃO. AF_01/2016</v>
          </cell>
          <cell r="D4291">
            <v>93067</v>
          </cell>
          <cell r="E4291">
            <v>81.48</v>
          </cell>
        </row>
        <row r="4292">
          <cell r="A4292">
            <v>93068</v>
          </cell>
          <cell r="B4292" t="str">
            <v>BUCHA DE REDUÇÃO EM COBRE, DN 54 MM X 42 MM, SEM ANEL DE SOLDA, PONTA X BOLSA, INSTALADO EM PRUMADA  FORNECIMENTO E INSTALAÇÃO. AF_01/2016</v>
          </cell>
          <cell r="D4292">
            <v>93068</v>
          </cell>
          <cell r="E4292">
            <v>71.040000000000006</v>
          </cell>
        </row>
        <row r="4293">
          <cell r="A4293">
            <v>93069</v>
          </cell>
          <cell r="B4293" t="str">
            <v>JUNTA DE EXPANSÃO EM BRONZE/LATÃO, DN 54 MM, PONTA X PONTA, INSTALADO EM PRUMADA  FORNECIMENTO E INSTALAÇÃO. AF_01/2016</v>
          </cell>
          <cell r="D4293">
            <v>93069</v>
          </cell>
          <cell r="E4293">
            <v>1309.98</v>
          </cell>
        </row>
        <row r="4294">
          <cell r="A4294">
            <v>93070</v>
          </cell>
          <cell r="B4294" t="str">
            <v>LUVA PASSANTE EM COBRE, DN 66 MM, SEM ANEL DE SOLDA, INSTALADO EM PRUMADA  FORNECIMENTO E INSTALAÇÃO. AF_01/2016</v>
          </cell>
          <cell r="D4294">
            <v>93070</v>
          </cell>
          <cell r="E4294">
            <v>208.5</v>
          </cell>
        </row>
        <row r="4295">
          <cell r="A4295">
            <v>93071</v>
          </cell>
          <cell r="B4295" t="str">
            <v>BUCHA DE REDUÇÃO EM COBRE, DN 66 MM X 54 MM, SEM ANEL DE SOLDA, PONTA X BOLSA, INSTALADO EM PRUMADA  FORNECIMENTO E INSTALAÇÃO. AF_01/2016</v>
          </cell>
          <cell r="D4295">
            <v>93071</v>
          </cell>
          <cell r="E4295">
            <v>193.43</v>
          </cell>
        </row>
        <row r="4296">
          <cell r="A4296">
            <v>93072</v>
          </cell>
          <cell r="B4296" t="str">
            <v>JUNTA DE EXPANSÃO EM BRONZE/LATÃO, DN 66 MM, PONTA X PONTA, INSTALADO EM PRUMADA  FORNECIMENTO E INSTALAÇÃO. AF_01/2016</v>
          </cell>
          <cell r="D4296">
            <v>93072</v>
          </cell>
          <cell r="E4296">
            <v>1728.68</v>
          </cell>
        </row>
        <row r="4297">
          <cell r="A4297">
            <v>93073</v>
          </cell>
          <cell r="B4297" t="str">
            <v>TE DUPLA CURVA EM BRONZE/LATÃO, DN 3/4" X 22 MM X 3/4", SEM ANEL DE SOLDA, ROSCA F X BOLSA X ROSCA F, INSTALADO EM PRUMADA  FORNECIMENTO E INSTALAÇÃO. AF_01/2016</v>
          </cell>
          <cell r="D4297">
            <v>93073</v>
          </cell>
          <cell r="E4297">
            <v>93.12</v>
          </cell>
        </row>
        <row r="4298">
          <cell r="A4298">
            <v>93074</v>
          </cell>
          <cell r="B4298" t="str">
            <v>CURVA EM COBRE, DN 15 MM, 45 GRAUS, SEM ANEL DE SOLDA, BOLSA X BOLSA, INSTALADO EM RAMAL DE DISTRIBUIÇÃO  FORNECIMENTO E INSTALAÇÃO. AF_01/2016</v>
          </cell>
          <cell r="D4298">
            <v>93074</v>
          </cell>
          <cell r="E4298">
            <v>12.12</v>
          </cell>
        </row>
        <row r="4299">
          <cell r="A4299">
            <v>93075</v>
          </cell>
          <cell r="B4299" t="str">
            <v>COTOVELO EM BRONZE/LATÃO, DN 15 MM X 1/2", 90 GRAUS, SEM ANEL DE SOLDA, BOLSA X ROSCA F, INSTALADO EM RAMAL DE DISTRIBUIÇÃO  FORNECIMENTO E INSTALAÇÃO. AF_01/2016</v>
          </cell>
          <cell r="D4299">
            <v>93075</v>
          </cell>
          <cell r="E4299">
            <v>22.07</v>
          </cell>
        </row>
        <row r="4300">
          <cell r="A4300">
            <v>93076</v>
          </cell>
          <cell r="B4300" t="str">
            <v>CURVA EM COBRE, DN 22 MM, 45 GRAUS, SEM ANEL DE SOLDA, BOLSA X BOLSA, INSTALADO EM RAMAL DE DISTRIBUIÇÃO  FORNECIMENTO E INSTALAÇÃO. AF_01/2016</v>
          </cell>
          <cell r="D4300">
            <v>93076</v>
          </cell>
          <cell r="E4300">
            <v>20.88</v>
          </cell>
        </row>
        <row r="4301">
          <cell r="A4301">
            <v>93077</v>
          </cell>
          <cell r="B4301" t="str">
            <v>COTOVELO EM BRONZE/LATÃO, DN 22 MM X 1/2", 90 GRAUS, SEM ANEL DE SOLDA, BOLSA X ROSCA F, INSTALADO EM RAMAL DE DISTRIBUIÇÃO  FORNECIMENTO E INSTALAÇÃO. AF_01/2016</v>
          </cell>
          <cell r="D4301">
            <v>93077</v>
          </cell>
          <cell r="E4301">
            <v>32.04</v>
          </cell>
        </row>
        <row r="4302">
          <cell r="A4302">
            <v>93078</v>
          </cell>
          <cell r="B4302" t="str">
            <v>COTOVELO EM BRONZE/LATÃO, DN 22 MM X 3/4", 90 GRAUS, SEM ANEL DE SOLDA, BOLSA X ROSCA F, INSTALADO EM RAMAL DE DISTRIBUIÇÃO  FORNECIMENTO E INSTALAÇÃO. AF_01/2016</v>
          </cell>
          <cell r="D4302">
            <v>93078</v>
          </cell>
          <cell r="E4302">
            <v>34.979999999999997</v>
          </cell>
        </row>
        <row r="4303">
          <cell r="A4303">
            <v>93079</v>
          </cell>
          <cell r="B4303" t="str">
            <v>CURVA EM COBRE, DN 28 MM, 45 GRAUS, SEM ANEL DE SOLDA, BOLSA X BOLSA, INSTALADO EM RAMAL DE DISTRIBUIÇÃO  FORNECIMENTO E INSTALAÇÃO. AF_01/2016</v>
          </cell>
          <cell r="D4303">
            <v>93079</v>
          </cell>
          <cell r="E4303">
            <v>30.09</v>
          </cell>
        </row>
        <row r="4304">
          <cell r="A4304">
            <v>93080</v>
          </cell>
          <cell r="B4304" t="str">
            <v>LUVA PASSANTE EM COBRE, DN 15 MM, SEM ANEL DE SOLDA, INSTALADO EM RAMAL DE DISTRIBUIÇÃO  FORNECIMENTO E INSTALAÇÃO. AF_01/2016</v>
          </cell>
          <cell r="D4304">
            <v>93080</v>
          </cell>
          <cell r="E4304">
            <v>7.88</v>
          </cell>
        </row>
        <row r="4305">
          <cell r="A4305">
            <v>93081</v>
          </cell>
          <cell r="B4305" t="str">
            <v>CONECTOR EM BRONZE/LATÃO, DN 15 MM X 1/2", SEM ANEL DE SOLDA, BOLSA X ROSCA F, INSTALADO EM RAMAL DE DISTRIBUIÇÃO  FORNECIMENTO E INSTALAÇÃO. AF_01/2016</v>
          </cell>
          <cell r="D4305">
            <v>93081</v>
          </cell>
          <cell r="E4305">
            <v>20.5</v>
          </cell>
        </row>
        <row r="4306">
          <cell r="A4306">
            <v>93082</v>
          </cell>
          <cell r="B4306" t="str">
            <v>CURVA DE TRANSPOSIÇÃO EM BRONZE/LATÃO, DN 15 MM, SEM ANEL DE SOLDA, BOLSA X BOLSA, INSTALADO EM RAMAL DE DISTRIBUIÇÃO  FORNECIMENTO E INSTALAÇÃO. AF_01/2016</v>
          </cell>
          <cell r="D4306">
            <v>93082</v>
          </cell>
          <cell r="E4306">
            <v>25.53</v>
          </cell>
        </row>
        <row r="4307">
          <cell r="A4307">
            <v>93083</v>
          </cell>
          <cell r="B4307" t="str">
            <v>JUNTA DE EXPANSÃO EM COBRE, DN 15 MM, PONTA X PONTA, INSTALADO EM RAMAL DE DISTRIBUIÇÃO  FORNECIMENTO E INSTALAÇÃO. AF_01/2016</v>
          </cell>
          <cell r="D4307">
            <v>93083</v>
          </cell>
          <cell r="E4307">
            <v>516.09</v>
          </cell>
        </row>
        <row r="4308">
          <cell r="A4308">
            <v>93084</v>
          </cell>
          <cell r="B4308" t="str">
            <v>LUVA PASSANTE EM COBRE, DN 22 MM, SEM ANEL DE SOLDA, INSTALADO EM RAMAL DE DISTRIBUIÇÃO  FORNECIMENTO E INSTALAÇÃO. AF_01/2016</v>
          </cell>
          <cell r="D4308">
            <v>93084</v>
          </cell>
          <cell r="E4308">
            <v>13.79</v>
          </cell>
        </row>
        <row r="4309">
          <cell r="A4309">
            <v>93085</v>
          </cell>
          <cell r="B4309" t="str">
            <v>BUCHA DE REDUÇÃO EM COBRE, DN 22 MM X 15 MM, SEM ANEL DE SOLDA, PONTA X BOLSA, INSTALADO EM RAMAL DE DISTRIBUIÇÃO  FORNECIMENTO E INSTALAÇÃO. AF_01/2016</v>
          </cell>
          <cell r="D4309">
            <v>93085</v>
          </cell>
          <cell r="E4309">
            <v>12.75</v>
          </cell>
        </row>
        <row r="4310">
          <cell r="A4310">
            <v>93086</v>
          </cell>
          <cell r="B4310" t="str">
            <v>JUNTA DE EXPANSÃO EM COBRE, DN 22 MM, PONTA X PONTA, INSTALADO EM RAMAL DE DISTRIBUIÇÃO  FORNECIMENTO E INSTALAÇÃO. AF_01/2016</v>
          </cell>
          <cell r="D4310">
            <v>93086</v>
          </cell>
          <cell r="E4310">
            <v>599.29</v>
          </cell>
        </row>
        <row r="4311">
          <cell r="A4311">
            <v>93087</v>
          </cell>
          <cell r="B4311" t="str">
            <v>CONECTOR EM BRONZE/LATÃO, DN 22 MM X 1/2", SEM ANEL DE SOLDA, BOLSA X ROSCA F, INSTALADO EM RAMAL DE DISTRIBUIÇÃO  FORNECIMENTO E INSTALAÇÃO. AF_01/2016</v>
          </cell>
          <cell r="D4311">
            <v>93087</v>
          </cell>
          <cell r="E4311">
            <v>22.1</v>
          </cell>
        </row>
        <row r="4312">
          <cell r="A4312">
            <v>93088</v>
          </cell>
          <cell r="B4312" t="str">
            <v>CONECTOR EM BRONZE/LATÃO, DN 22 MM X 3/4", SEM ANEL DE SOLDA, BOLSA X ROSCA F, INSTALADO EM RAMAL DE DISTRIBUIÇÃO  FORNECIMENTO E INSTALAÇÃO. AF_01/2016</v>
          </cell>
          <cell r="D4312">
            <v>93088</v>
          </cell>
          <cell r="E4312">
            <v>26.2</v>
          </cell>
        </row>
        <row r="4313">
          <cell r="A4313">
            <v>93089</v>
          </cell>
          <cell r="B4313" t="str">
            <v>CURVA DE TRANSPOSIÇÃO EM BRONZE/LATÃO, DN 22 MM, SEM ANEL DE SOLDA, BOLSA X BOLSA, INSTALADO EM RAMAL DE DISTRIBUIÇÃO  FORNECIMENTO E INSTALAÇÃO. AF_01/2016</v>
          </cell>
          <cell r="D4313">
            <v>93089</v>
          </cell>
          <cell r="E4313">
            <v>52.57</v>
          </cell>
        </row>
        <row r="4314">
          <cell r="A4314">
            <v>93090</v>
          </cell>
          <cell r="B4314" t="str">
            <v>LUVA PASSANTE EM COBRE, DN 28 MM, SEM ANEL DE SOLDA, INSTALADO EM RAMAL DE DISTRIBUIÇÃO  FORNECIMENTO E INSTALAÇÃO. AF_01/2016</v>
          </cell>
          <cell r="D4314">
            <v>93090</v>
          </cell>
          <cell r="E4314">
            <v>19.75</v>
          </cell>
        </row>
        <row r="4315">
          <cell r="A4315">
            <v>93091</v>
          </cell>
          <cell r="B4315" t="str">
            <v>BUCHA DE REDUÇÃO EM COBRE, DN 28 MM X 22 MM, SEM ANEL DE SOLDA, INSTALADO EM RAMAL DE DISTRIBUIÇÃO  FORNECIMENTO E INSTALAÇÃO. AF_01/2016</v>
          </cell>
          <cell r="D4315">
            <v>93091</v>
          </cell>
          <cell r="E4315">
            <v>17.27</v>
          </cell>
        </row>
        <row r="4316">
          <cell r="A4316">
            <v>93092</v>
          </cell>
          <cell r="B4316" t="str">
            <v>JUNTA DE EXPANSÃO EM COBRE, DN 28 MM, PONTA X PONTA, INSTALADO EM RAMAL DE DISTRIBUIÇÃO  FORNECIMENTO E INSTALAÇÃO. AF_01/2016</v>
          </cell>
          <cell r="D4316">
            <v>93092</v>
          </cell>
          <cell r="E4316">
            <v>658.75</v>
          </cell>
        </row>
        <row r="4317">
          <cell r="A4317">
            <v>93093</v>
          </cell>
          <cell r="B4317" t="str">
            <v>CONECTOR EM BRONZE/LATÃO, DN 28 MM X 1/2", SEM ANEL DE SOLDA, BOLSA X ROSCA F, INSTALADO EM RAMAL DE DISTRIBUIÇÃO  FORNECIMENTO E INSTALAÇÃO. AF_01/2016</v>
          </cell>
          <cell r="D4317">
            <v>93093</v>
          </cell>
          <cell r="E4317">
            <v>35.32</v>
          </cell>
        </row>
        <row r="4318">
          <cell r="A4318">
            <v>93094</v>
          </cell>
          <cell r="B4318" t="str">
            <v>CURVA DE TRANSPOSIÇÃO EM BRONZE/LATÃO, DN 28 MM, SEM ANEL DE SOLDA, BOLSA X BOLSA, INSTALADO EM RAMAL DE DISTRIBUIÇÃO  FORNECIMENTO E INSTALAÇÃO. AF_01/2016</v>
          </cell>
          <cell r="D4318">
            <v>93094</v>
          </cell>
          <cell r="E4318">
            <v>91.05</v>
          </cell>
        </row>
        <row r="4319">
          <cell r="A4319">
            <v>93095</v>
          </cell>
          <cell r="B4319" t="str">
            <v>TE DUPLA CURVA EM BRONZE/LATÃO, DN 1/2" X 15 MM X 1/2", SEM ANEL DE SOLDA, ROSCA F X BOLSA X ROSCA F, INSTALADO EM RAMAL DE DISTRIBUIÇÃO  FORNECIMENTO E INSTALAÇÃO. AF_01/2016</v>
          </cell>
          <cell r="D4319">
            <v>93095</v>
          </cell>
          <cell r="E4319">
            <v>66.78</v>
          </cell>
        </row>
        <row r="4320">
          <cell r="A4320">
            <v>93096</v>
          </cell>
          <cell r="B4320" t="str">
            <v>TE DUPLA CURVA EM BRONZE/LATÃO, DN 3/4" X 22 MM X 3/4", SEM ANEL DE SOLDA, ROSCA F X BOLSA X ROSCA F, INSTALADO EM RAMAL DE DISTRIBUIÇÃO  FORNECIMENTO E INSTALAÇÃO. AF_01/2016</v>
          </cell>
          <cell r="D4320">
            <v>93096</v>
          </cell>
          <cell r="E4320">
            <v>96.17</v>
          </cell>
        </row>
        <row r="4321">
          <cell r="A4321">
            <v>93097</v>
          </cell>
          <cell r="B4321" t="str">
            <v>CURVA EM COBRE, DN 15 MM, 45 GRAUS, SEM ANEL DE SOLDA, BOLSA X BOLSA, INSTALADO EM RAMAL E SUB-RAMAL  FORNECIMENTO E INSTALAÇÃO. AF_01/2016</v>
          </cell>
          <cell r="D4321">
            <v>93097</v>
          </cell>
          <cell r="E4321">
            <v>12.3</v>
          </cell>
        </row>
        <row r="4322">
          <cell r="A4322">
            <v>93098</v>
          </cell>
          <cell r="B4322" t="str">
            <v>COTOVELO EM BRONZE/LATÃO, DN 15 MM X 1/2", 90 GRAUS, SEM ANEL DE SOLDA, BOLSA X ROSCA F, INSTALADO EM RAMAL E SUB-RAMAL  FORNECIMENTO E INSTALAÇÃO. AF_01/2016</v>
          </cell>
          <cell r="D4322">
            <v>93098</v>
          </cell>
          <cell r="E4322">
            <v>22.25</v>
          </cell>
        </row>
        <row r="4323">
          <cell r="A4323">
            <v>93099</v>
          </cell>
          <cell r="B4323" t="str">
            <v>CURVA EM COBRE, DN 22 MM, 45 GRAUS, SEM ANEL DE SOLDA, BOLSA X BOLSA, INSTALADO EM RAMAL E SUB-RAMAL  FORNECIMENTO E INSTALAÇÃO. AF_01/2016</v>
          </cell>
          <cell r="D4323">
            <v>93099</v>
          </cell>
          <cell r="E4323">
            <v>22.99</v>
          </cell>
        </row>
        <row r="4324">
          <cell r="A4324">
            <v>93100</v>
          </cell>
          <cell r="B4324" t="str">
            <v>COTOVELO EM BRONZE/LATÃO, DN 22 MM X 1/2", 90 GRAUS, SEM ANEL DE SOLDA, BOLSA X ROSCA F, INSTALADO EM RAMAL E SUB-RAMAL  FORNECIMENTO E INSTALAÇÃO. AF_01/2016</v>
          </cell>
          <cell r="D4324">
            <v>93100</v>
          </cell>
          <cell r="E4324">
            <v>34.15</v>
          </cell>
        </row>
        <row r="4325">
          <cell r="A4325">
            <v>93101</v>
          </cell>
          <cell r="B4325" t="str">
            <v>COTOVELO EM BRONZE/LATÃO, DN 22 MM X 3/4", 90 GRAUS, SEM ANEL DE SOLDA, BOLSA X ROSCA F, INSTALADO EM RAMAL E SUB-RAMAL  FORNECIMENTO E INSTALAÇÃO. AF_01/2016</v>
          </cell>
          <cell r="D4325">
            <v>93101</v>
          </cell>
          <cell r="E4325">
            <v>37.090000000000003</v>
          </cell>
        </row>
        <row r="4326">
          <cell r="A4326">
            <v>93102</v>
          </cell>
          <cell r="B4326" t="str">
            <v>CURVA EM COBRE, DN 28 MM, 45 GRAUS, SEM ANEL DE SOLDA, BOLSA X BOLSA, INSTALADO EM RAMAL E SUB-RAMAL  FORNECIMENTO E INSTALAÇÃO. AF_01/2016</v>
          </cell>
          <cell r="D4326">
            <v>93102</v>
          </cell>
          <cell r="E4326">
            <v>32.03</v>
          </cell>
        </row>
        <row r="4327">
          <cell r="A4327">
            <v>93103</v>
          </cell>
          <cell r="B4327" t="str">
            <v>LUVA PASSANTE EM COBRE, DN 15 MM, SEM ANEL DE SOLDA, INSTALADO EM RAMAL E SUB-RAMAL  FORNECIMENTO E INSTALAÇÃO. AF_01/2016</v>
          </cell>
          <cell r="D4327">
            <v>93103</v>
          </cell>
          <cell r="E4327">
            <v>8.0299999999999994</v>
          </cell>
        </row>
        <row r="4328">
          <cell r="A4328">
            <v>93104</v>
          </cell>
          <cell r="B4328" t="str">
            <v>CONECTOR EM BRONZE/LATÃO, DN 15 MM X 1/2", SEM ANEL DE SOLDA, BOLSA X ROSCA F, INSTALADO EM RAMAL E SUB-RAMAL  FORNECIMENTO E INSTALAÇÃO. AF_01/2016</v>
          </cell>
          <cell r="D4328">
            <v>93104</v>
          </cell>
          <cell r="E4328">
            <v>20.65</v>
          </cell>
        </row>
        <row r="4329">
          <cell r="A4329">
            <v>93105</v>
          </cell>
          <cell r="B4329" t="str">
            <v>CURVA DE TRANSPOSIÇÃO EM BRONZE/LATÃO, DN 15 MM, SEM ANEL DE SOLDA, BOLSA X BOLSA, INSTALADO EM RAMAL E SUB-RAMAL  FORNECIMENTO E INSTALAÇÃO. AF_01/2016</v>
          </cell>
          <cell r="D4329">
            <v>93105</v>
          </cell>
          <cell r="E4329">
            <v>25.68</v>
          </cell>
        </row>
        <row r="4330">
          <cell r="A4330">
            <v>93106</v>
          </cell>
          <cell r="B4330" t="str">
            <v>JUNTA DE EXPANSÃO EM COBRE, DN 15 MM, PONTA X PONTA, INSTALADO EM RAMAL E SUB-RAMAL  FORNECIMENTO E INSTALAÇÃO. AF_01/2016</v>
          </cell>
          <cell r="D4330">
            <v>93106</v>
          </cell>
          <cell r="E4330">
            <v>516.24</v>
          </cell>
        </row>
        <row r="4331">
          <cell r="A4331">
            <v>93107</v>
          </cell>
          <cell r="B4331" t="str">
            <v>LUVA PASSANTE EM COBRE, DN 22 MM, SEM ANEL DE SOLDA, INSTALADO EM RAMAL E SUB-RAMAL  FORNECIMENTO E INSTALAÇÃO. AF_01/2016</v>
          </cell>
          <cell r="D4331">
            <v>93107</v>
          </cell>
          <cell r="E4331">
            <v>15.18</v>
          </cell>
        </row>
        <row r="4332">
          <cell r="A4332">
            <v>93108</v>
          </cell>
          <cell r="B4332" t="str">
            <v>BUCHA DE REDUÇÃO EM COBRE, DN 22 MM X 15 MM, SEM ANEL DE SOLDA, PONTA X BOLSA, INSTALADO EM RAMAL E SUB-RAMAL  FORNECIMENTO E INSTALAÇÃO. AF_01/2016</v>
          </cell>
          <cell r="D4332">
            <v>93108</v>
          </cell>
          <cell r="E4332">
            <v>14.14</v>
          </cell>
        </row>
        <row r="4333">
          <cell r="A4333">
            <v>93109</v>
          </cell>
          <cell r="B4333" t="str">
            <v>JUNTA DE EXPANSÃO EM COBRE, DN 22 MM, PONTA X PONTA, INSTALADO EM RAMAL E SUB-RAMAL  FORNECIMENTO E INSTALAÇÃO. AF_01/2016</v>
          </cell>
          <cell r="D4333">
            <v>93109</v>
          </cell>
          <cell r="E4333">
            <v>600.67999999999995</v>
          </cell>
        </row>
        <row r="4334">
          <cell r="A4334">
            <v>93110</v>
          </cell>
          <cell r="B4334" t="str">
            <v>CONECTOR EM BRONZE/LATÃO, DN 22 MM X 1/2", SEM ANEL DE SOLDA, BOLSA X ROSCA F, INSTALADO EM RAMAL E SUB-RAMAL  FORNECIMENTO E INSTALAÇÃO. AF_01/2016</v>
          </cell>
          <cell r="D4334">
            <v>93110</v>
          </cell>
          <cell r="E4334">
            <v>23.49</v>
          </cell>
        </row>
        <row r="4335">
          <cell r="A4335">
            <v>93111</v>
          </cell>
          <cell r="B4335" t="str">
            <v>CONECTOR EM BRONZE/LATÃO, DN 22 MM X 3/4", SEM ANEL DE SOLDA, BOLSA X ROSCA F, INSTALADO EM RAMAL E SUB-RAMAL  FORNECIMENTO E INSTALAÇÃO. AF_01/2016</v>
          </cell>
          <cell r="D4335">
            <v>93111</v>
          </cell>
          <cell r="E4335">
            <v>27.39</v>
          </cell>
        </row>
        <row r="4336">
          <cell r="A4336">
            <v>93112</v>
          </cell>
          <cell r="B4336" t="str">
            <v>CURVA DE TRANSPOSIÇÃO EM BRONZE/LATÃO, DN 22 MM, SEM ANEL DE SOLDA, BOLSA X BOLSA, INSTALADO EM RAMAL E SUB-RAMAL  FORNECIMENTO E INSTALAÇÃO. AF_01/2016</v>
          </cell>
          <cell r="D4336">
            <v>93112</v>
          </cell>
          <cell r="E4336">
            <v>53.96</v>
          </cell>
        </row>
        <row r="4337">
          <cell r="A4337">
            <v>93113</v>
          </cell>
          <cell r="B4337" t="str">
            <v>LUVA PASSANTE EM COBRE, DN 28 MM, SEM ANEL DE SOLDA, INSTALADO EM RAMAL E SUB-RAMAL  FORNECIMENTO E INSTALAÇÃO. AF_01/2016</v>
          </cell>
          <cell r="D4337">
            <v>93113</v>
          </cell>
          <cell r="E4337">
            <v>22.26</v>
          </cell>
        </row>
        <row r="4338">
          <cell r="A4338">
            <v>93114</v>
          </cell>
          <cell r="B4338" t="str">
            <v>CONECTOR EM BRONZE/LATÃO, DN 28 MM X 1/2", SEM ANEL DE SOLDA, BOLSA X ROSCA F, INSTALADO EM RAMAL E SUB-RAMAL  FORNECIMENTO E INSTALAÇÃO. AF_01/2016</v>
          </cell>
          <cell r="D4338">
            <v>93114</v>
          </cell>
          <cell r="E4338">
            <v>37.83</v>
          </cell>
        </row>
        <row r="4339">
          <cell r="A4339">
            <v>93115</v>
          </cell>
          <cell r="B4339" t="str">
            <v>CURVA DE TRANSPOSIÇÃO EM BRONZE/LATÃO, DN 28 MM, SEM ANEL DE SOLDA, BOLSA X BOLSA, INSTALADO EM RAMAL E SUB-RAMAL  FORNECIMENTO E INSTALAÇÃO. AF_01/2016</v>
          </cell>
          <cell r="D4339">
            <v>93115</v>
          </cell>
          <cell r="E4339">
            <v>93.56</v>
          </cell>
        </row>
        <row r="4340">
          <cell r="A4340">
            <v>93116</v>
          </cell>
          <cell r="B4340" t="str">
            <v>JUNTA DE EXPANSÃO EM COBRE, DN 28 MM, PONTA X PONTA, INSTALADO EM RAMAL E SUB-RAMAL  FORNECIMENTO E INSTALAÇÃO. AF_01/2016</v>
          </cell>
          <cell r="D4340">
            <v>93116</v>
          </cell>
          <cell r="E4340">
            <v>661.26</v>
          </cell>
        </row>
        <row r="4341">
          <cell r="A4341">
            <v>93117</v>
          </cell>
          <cell r="B4341" t="str">
            <v>TE DUPLA CURVA EM BRONZE/LATÃO, DN 1/2" X 15 MM X 1/2", SEM ANEL DE SOLDA, ROSCA F X BOLSA X ROSCA F, INSTALADO EM RAMAL E SUB-RAMAL  FORNECIMENTO E INSTALAÇÃO. AF_01/2016</v>
          </cell>
          <cell r="D4341">
            <v>93117</v>
          </cell>
          <cell r="E4341">
            <v>66.989999999999995</v>
          </cell>
        </row>
        <row r="4342">
          <cell r="A4342">
            <v>93118</v>
          </cell>
          <cell r="B4342" t="str">
            <v>TE DUPLA CURVA EM BRONZE/LATÃO, DN 3/4" X 22 MM X 3/4", SEM ANEL DE SOLDA, ROSCA F X BOLSA X ROSCA F, INSTALADO EM RAMAL E SUB-RAMAL  FORNECIMENTO E INSTALAÇÃO. AF_01/2016</v>
          </cell>
          <cell r="D4342">
            <v>93118</v>
          </cell>
          <cell r="E4342">
            <v>98.95</v>
          </cell>
        </row>
        <row r="4343">
          <cell r="A4343">
            <v>93119</v>
          </cell>
          <cell r="B4343" t="str">
            <v>CURVA EM COBRE, DN 22 MM, 45 GRAUS, SEM ANEL DE SOLDA, BOLSA X BOLSA, INSTALADO EM PRUMADA  FORNECIMENTO E INSTALAÇÃO. AF_01/2016</v>
          </cell>
          <cell r="D4343">
            <v>93119</v>
          </cell>
          <cell r="E4343">
            <v>18.600000000000001</v>
          </cell>
        </row>
        <row r="4344">
          <cell r="A4344">
            <v>93120</v>
          </cell>
          <cell r="B4344" t="str">
            <v>COTOVELO EM BRONZE/LATÃO, DN 22 MM X 1/2", 90 GRAUS, SEM ANEL DE SOLDA, BOLSA X ROSCA F, INSTALADO EM PRUMADA  FORNECIMENTO E INSTALAÇÃO. AF_01/2016</v>
          </cell>
          <cell r="D4344">
            <v>93120</v>
          </cell>
          <cell r="E4344">
            <v>29.76</v>
          </cell>
        </row>
        <row r="4345">
          <cell r="A4345">
            <v>93121</v>
          </cell>
          <cell r="B4345" t="str">
            <v>COTOVELO EM BRONZE/LATÃO, DN 22 MM X 3/4", 90 GRAUS, SEM ANEL DE SOLDA, BOLSA X ROSCA F, INSTALADO EM PRUMADA  FORNECIMENTO E INSTALAÇÃO. AF_01/2016</v>
          </cell>
          <cell r="D4345">
            <v>93121</v>
          </cell>
          <cell r="E4345">
            <v>32.700000000000003</v>
          </cell>
        </row>
        <row r="4346">
          <cell r="A4346">
            <v>93122</v>
          </cell>
          <cell r="B4346" t="str">
            <v>CURVA EM COBRE, DN 28 MM, 45 GRAUS, SEM ANEL DE SOLDA, BOLSA X BOLSA, INSTALADO EM PRUMADA  FORNECIMENTO E INSTALAÇÃO. AF_01/2016</v>
          </cell>
          <cell r="D4346">
            <v>93122</v>
          </cell>
          <cell r="E4346">
            <v>27.83</v>
          </cell>
        </row>
        <row r="4347">
          <cell r="A4347">
            <v>93123</v>
          </cell>
          <cell r="B4347" t="str">
            <v>CURVA EM COBRE, DN 35 MM, 45 GRAUS, SEM ANEL DE SOLDA, BOLSA X BOLSA, INSTALADO EM PRUMADA  FORNECIMENTO E INSTALAÇÃO. AF_01/2016</v>
          </cell>
          <cell r="D4347">
            <v>93123</v>
          </cell>
          <cell r="E4347">
            <v>63.66</v>
          </cell>
        </row>
        <row r="4348">
          <cell r="A4348">
            <v>93124</v>
          </cell>
          <cell r="B4348" t="str">
            <v>CURVA EM COBRE, DN 42 MM, 45 GRAUS, SEM ANEL DE SOLDA, BOLSA X BOLSA, INSTALADO EM PRUMADA  FORNECIMENTO E INSTALAÇÃO. AF_01/2016</v>
          </cell>
          <cell r="D4348">
            <v>93124</v>
          </cell>
          <cell r="E4348">
            <v>101.2</v>
          </cell>
        </row>
        <row r="4349">
          <cell r="A4349">
            <v>93125</v>
          </cell>
          <cell r="B4349" t="str">
            <v>CURVA EM COBRE, DN 54 MM, 45 GRAUS, SEM ANEL DE SOLDA, BOLSA X BOLSA, INSTALADO EM PRUMADA  FORNECIMENTO E INSTALAÇÃO. AF_01/2016</v>
          </cell>
          <cell r="D4349">
            <v>93125</v>
          </cell>
          <cell r="E4349">
            <v>147.93</v>
          </cell>
        </row>
        <row r="4350">
          <cell r="A4350">
            <v>93126</v>
          </cell>
          <cell r="B4350" t="str">
            <v>CURVA EM COBRE, DN 66 MM, 45 GRAUS, SEM ANEL DE SOLDA, BOLSA X BOLSA, INSTALADO EM PRUMADA  FORNECIMENTO E INSTALAÇÃO. AF_01/2016</v>
          </cell>
          <cell r="D4350">
            <v>93126</v>
          </cell>
          <cell r="E4350">
            <v>331.74</v>
          </cell>
        </row>
        <row r="4351">
          <cell r="A4351">
            <v>93133</v>
          </cell>
          <cell r="B4351" t="str">
            <v>BUCHA DE REDUÇÃO EM COBRE, DN 28 MM X 22 MM, SEM ANEL DE SOLDA, INSTALADO EM RAMAL E SUB-RAMAL  FORNECIMENTO E INSTALAÇÃO. AF_01/2016</v>
          </cell>
          <cell r="D4351">
            <v>93133</v>
          </cell>
          <cell r="E4351">
            <v>19.78</v>
          </cell>
        </row>
        <row r="4352">
          <cell r="A4352">
            <v>94465</v>
          </cell>
          <cell r="B4352" t="str">
            <v>LUVA, EM FERRO GALVANIZADO, CONEXÃO ROSQUEADA, DN 50 (2), INSTALADO EM RESERVAÇÃO DE ÁGUA DE EDIFICAÇÃO QUE POSSUA RESERVATÓRIO DE FIBRA/FIBROCIMENTO  FORNECIMENTO E INSTALAÇÃO. AF_06/2016</v>
          </cell>
          <cell r="D4352">
            <v>94465</v>
          </cell>
          <cell r="E4352">
            <v>40.909999999999997</v>
          </cell>
        </row>
        <row r="4353">
          <cell r="A4353">
            <v>94466</v>
          </cell>
          <cell r="B4353" t="str">
            <v>NIPLE, EM FERRO GALVANIZADO, CONEXÃO ROSQUEADA, DN 50 (2), INSTALADO EM RESERVAÇÃO DE ÁGUA DE EDIFICAÇÃO QUE POSSUA RESERVATÓRIO DE FIBRA/FIBROCIMENTO  FORNECIMENTO E INSTALAÇÃO. AF_06/2016</v>
          </cell>
          <cell r="D4353">
            <v>94466</v>
          </cell>
          <cell r="E4353">
            <v>40.93</v>
          </cell>
        </row>
        <row r="4354">
          <cell r="A4354">
            <v>94467</v>
          </cell>
          <cell r="B4354" t="str">
            <v>LUVA, EM FERRO GALVANIZADO, CONEXÃO ROSQUEADA, DN 65 (2 1/2), INSTALADO EM RESERVAÇÃO DE ÁGUA DE EDIFICAÇÃO QUE POSSUA RESERVATÓRIO DE FIBRA/FIBROCIMENTO  FORNECIMENTO E INSTALAÇÃO. AF_06/2016</v>
          </cell>
          <cell r="D4354">
            <v>94467</v>
          </cell>
          <cell r="E4354">
            <v>63.74</v>
          </cell>
        </row>
        <row r="4355">
          <cell r="A4355">
            <v>94468</v>
          </cell>
          <cell r="B4355" t="str">
            <v>NIPLE, EM FERRO GALVANIZADO, CONEXÃO ROSQUEADA, DN 65 (2 1/2), INSTALADO EM RESERVAÇÃO DE ÁGUA DE EDIFICAÇÃO QUE POSSUA RESERVATÓRIO DE FIBRA/FIBROCIMENTO  FORNECIMENTO E INSTALAÇÃO. AF_06/2016</v>
          </cell>
          <cell r="D4355">
            <v>94468</v>
          </cell>
          <cell r="E4355">
            <v>55.63</v>
          </cell>
        </row>
        <row r="4356">
          <cell r="A4356">
            <v>94469</v>
          </cell>
          <cell r="B4356" t="str">
            <v>LUVA, EM FERRO GALVANIZADO, CONEXÃO ROSQUEADA, DN 80 (3), INSTALADO EM RESERVAÇÃO DE ÁGUA DE EDIFICAÇÃO QUE POSSUA RESERVATÓRIO DE FIBRA/FIBROCIMENTO  FORNECIMENTO E INSTALAÇÃO. AF_06/2016</v>
          </cell>
          <cell r="D4356">
            <v>94469</v>
          </cell>
          <cell r="E4356">
            <v>92.77</v>
          </cell>
        </row>
        <row r="4357">
          <cell r="A4357">
            <v>94470</v>
          </cell>
          <cell r="B4357" t="str">
            <v>NIPLE, EM FERRO GALVANIZADO, CONEXÃO ROSQUEADA, DN 80 (3), INSTALADO EM RESERVAÇÃO DE ÁGUA DE EDIFICAÇÃO QUE POSSUA RESERVATÓRIO DE FIBRA/FIBROCIMENTO  FORNECIMENTO E INSTALAÇÃO. AF_06/2016</v>
          </cell>
          <cell r="D4357">
            <v>94470</v>
          </cell>
          <cell r="E4357">
            <v>85.56</v>
          </cell>
        </row>
        <row r="4358">
          <cell r="A4358">
            <v>94471</v>
          </cell>
          <cell r="B4358" t="str">
            <v>COTOVELO 90 GRAUS, EM FERRO GALVANIZADO, CONEXÃO ROSQUEADA, DN 50 (2), INSTALADO EM RESERVAÇÃO DE ÁGUA DE EDIFICAÇÃO QUE POSSUA RESERVATÓRIO DE FIBRA/FIBROCIMENTO  FORNECIMENTO E INSTALAÇÃO. AF_06/2016</v>
          </cell>
          <cell r="D4358">
            <v>94471</v>
          </cell>
          <cell r="E4358">
            <v>58.87</v>
          </cell>
        </row>
        <row r="4359">
          <cell r="A4359">
            <v>94472</v>
          </cell>
          <cell r="B4359" t="str">
            <v>COTOVELO 45 GRAUS, EM FERRO GALVANIZADO, CONEXÃO ROSQUEADA, DN 50 (2), INSTALADO EM RESERVAÇÃO DE ÁGUA DE EDIFICAÇÃO QUE POSSUA RESERVATÓRIO DE FIBRA/FIBROCIMENTO  FORNECIMENTO E INSTALAÇÃO. AF_06/2016</v>
          </cell>
          <cell r="D4359">
            <v>94472</v>
          </cell>
          <cell r="E4359">
            <v>60.68</v>
          </cell>
        </row>
        <row r="4360">
          <cell r="A4360">
            <v>94473</v>
          </cell>
          <cell r="B4360" t="str">
            <v>COTOVELO 90 GRAUS, EM FERRO GALVANIZADO, CONEXÃO ROSQUEADA, DN 65 (2 1/2), INSTALADO EM RESERVAÇÃO DE ÁGUA DE EDIFICAÇÃO QUE POSSUA RESERVATÓRIO DE FIBRA/FIBROCIMENTO  FORNECIMENTO E INSTALAÇÃO. AF_06/2016</v>
          </cell>
          <cell r="D4360">
            <v>94473</v>
          </cell>
          <cell r="E4360">
            <v>91.13</v>
          </cell>
        </row>
        <row r="4361">
          <cell r="A4361">
            <v>94474</v>
          </cell>
          <cell r="B4361" t="str">
            <v>COTOVELO 45 GRAUS, EM FERRO GALVANIZADO, CONEXÃO ROSQUEADA, DN 65 (2 1/2), INSTALADO EM RESERVAÇÃO DE ÁGUA DE EDIFICAÇÃO QUE POSSUA RESERVATÓRIO DE FIBRA/FIBROCIMENTO  FORNECIMENTO E INSTALAÇÃO. AF_06/2016</v>
          </cell>
          <cell r="D4361">
            <v>94474</v>
          </cell>
          <cell r="E4361">
            <v>99.06</v>
          </cell>
        </row>
        <row r="4362">
          <cell r="A4362">
            <v>94475</v>
          </cell>
          <cell r="B4362" t="str">
            <v>COTOVELO 90 GRAUS, EM FERRO GALVANIZADO, CONEXÃO ROSQUEADA, DN 80 (3), INSTALADO EM RESERVAÇÃO DE ÁGUA DE EDIFICAÇÃO QUE POSSUA RESERVATÓRIO DE FIBRA/FIBROCIMENTO  FORNECIMENTO E INSTALAÇÃO. AF_06/2016</v>
          </cell>
          <cell r="D4362">
            <v>94475</v>
          </cell>
          <cell r="E4362">
            <v>125.44</v>
          </cell>
        </row>
        <row r="4363">
          <cell r="A4363">
            <v>94476</v>
          </cell>
          <cell r="B4363" t="str">
            <v>COTOVELO 45 GRAUS, EM FERRO GALVANIZADO, CONEXÃO ROSQUEADA, DN 80 (3), INSTALADO EM RESERVAÇÃO DE ÁGUA DE EDIFICAÇÃO QUE POSSUA RESERVATÓRIO DE FIBRA/FIBROCIMENTO  FORNECIMENTO E INSTALAÇÃO. AF_06/2016</v>
          </cell>
          <cell r="D4363">
            <v>94476</v>
          </cell>
          <cell r="E4363">
            <v>140.72</v>
          </cell>
        </row>
        <row r="4364">
          <cell r="A4364">
            <v>94477</v>
          </cell>
          <cell r="B4364" t="str">
            <v>TÊ, EM FERRO GALVANIZADO, CONEXÃO ROSQUEADA, DN 50 (2), INSTALADO EM RESERVAÇÃO DE ÁGUA DE EDIFICAÇÃO QUE POSSUA RESERVATÓRIO DE FIBRA/FIBROCIMENTO  FORNECIMENTO E INSTALAÇÃO. AF_06/2016</v>
          </cell>
          <cell r="D4364">
            <v>94477</v>
          </cell>
          <cell r="E4364">
            <v>78.39</v>
          </cell>
        </row>
        <row r="4365">
          <cell r="A4365">
            <v>94478</v>
          </cell>
          <cell r="B4365" t="str">
            <v>TÊ, EM FERRO GALVANIZADO, CONEXÃO ROSQUEADA, DN 65 (2 1/2), INSTALADO EM RESERVAÇÃO DE ÁGUA DE EDIFICAÇÃO QUE POSSUA RESERVATÓRIO DE FIBRA/FIBROCIMENTO  FORNECIMENTO E INSTALAÇÃO. AF_06/2016</v>
          </cell>
          <cell r="D4365">
            <v>94478</v>
          </cell>
          <cell r="E4365">
            <v>125.4</v>
          </cell>
        </row>
        <row r="4366">
          <cell r="A4366">
            <v>94479</v>
          </cell>
          <cell r="B4366" t="str">
            <v>TÊ, EM FERRO GALVANIZADO, CONEXÃO ROSQUEADA, DN 80 (3), INSTALADO EM RESERVAÇÃO DE ÁGUA DE EDIFICAÇÃO QUE POSSUA RESERVATÓRIO DE FIBRA/FIBROCIMENTO  FORNECIMENTO E INSTALAÇÃO. AF_06/2016</v>
          </cell>
          <cell r="D4366">
            <v>94479</v>
          </cell>
          <cell r="E4366">
            <v>165.68</v>
          </cell>
        </row>
        <row r="4367">
          <cell r="A4367">
            <v>94606</v>
          </cell>
          <cell r="B4367" t="str">
            <v>LUVA EM COBRE, DN 54 MM, SEM ANEL DE SOLDA, INSTALADO EM RESERVAÇÃO DE ÁGUA DE EDIFICAÇÃO QUE POSSUA RESERVATÓRIO DE FIBRA/FIBROCIMENTO  FORNECIMENTO E INSTALAÇÃO. AF_06/2016</v>
          </cell>
          <cell r="D4367">
            <v>94606</v>
          </cell>
          <cell r="E4367">
            <v>84.15</v>
          </cell>
        </row>
        <row r="4368">
          <cell r="A4368">
            <v>94608</v>
          </cell>
          <cell r="B4368" t="str">
            <v>LUVA EM COBRE, DN 66 MM, SEM ANEL DE SOLDA, INSTALADO EM RESERVAÇÃO DE ÁGUA DE EDIFICAÇÃO QUE POSSUA RESERVATÓRIO DE FIBRA/FIBROCIMENTO  FORNECIMENTO E INSTALAÇÃO. AF_06/2016</v>
          </cell>
          <cell r="D4368">
            <v>94608</v>
          </cell>
          <cell r="E4368">
            <v>216.65</v>
          </cell>
        </row>
        <row r="4369">
          <cell r="A4369">
            <v>94610</v>
          </cell>
          <cell r="B4369" t="str">
            <v>LUVA EM COBRE, DN 79 MM, SEM ANEL DE SOLDA, INSTALADO EM RESERVAÇÃO DE ÁGUA DE EDIFICAÇÃO QUE POSSUA RESERVATÓRIO DE FIBRA/FIBROCIMENTO  FORNECIMENTO E INSTALAÇÃO. AF_06/2016</v>
          </cell>
          <cell r="D4369">
            <v>94610</v>
          </cell>
          <cell r="E4369">
            <v>324.48</v>
          </cell>
        </row>
        <row r="4370">
          <cell r="A4370">
            <v>94612</v>
          </cell>
          <cell r="B4370" t="str">
            <v>LUVA DE COBRE, DN 104 MM, SEM ANEL DE SOLDA, INSTALADO EM RESERVAÇÃO DE ÁGUA DE EDIFICAÇÃO QUE POSSUA RESERVATÓRIO DE FIBRA/FIBROCIMENTO  FORNECIMENTO E INSTALAÇÃO. AF_06/2016</v>
          </cell>
          <cell r="D4370">
            <v>94612</v>
          </cell>
          <cell r="E4370">
            <v>458.24</v>
          </cell>
        </row>
        <row r="4371">
          <cell r="A4371">
            <v>94614</v>
          </cell>
          <cell r="B4371" t="str">
            <v>COTOVELO EM COBRE, DN 54 MM, 90 GRAUS, SEM ANEL DE SOLDA, INSTALADO EM RESERVAÇÃO DE ÁGUA DE EDIFICAÇÃO QUE POSSUA RESERVATÓRIO DE FIBRA/FIBROCIMENTO  FORNECIMENTO E INSTALAÇÃO. AF_06/2016</v>
          </cell>
          <cell r="D4371">
            <v>94614</v>
          </cell>
          <cell r="E4371">
            <v>143.6</v>
          </cell>
        </row>
        <row r="4372">
          <cell r="A4372">
            <v>94615</v>
          </cell>
          <cell r="B4372" t="str">
            <v>CURVA EM COBRE, DN 54 MM, 45 GRAUS, SEM ANEL DE SOLDA, BOLSA X BOLSA, INSTALADO EM RESERVAÇÃO DE ÁGUA DE EDIFICAÇÃO QUE POSSUA RESERVATÓRIO DE FIBRA/FIBROCIMENTO  FORNECIMENTO E INSTALAÇÃO. AF_06/2016</v>
          </cell>
          <cell r="D4372">
            <v>94615</v>
          </cell>
          <cell r="E4372">
            <v>164.4</v>
          </cell>
        </row>
        <row r="4373">
          <cell r="A4373">
            <v>94616</v>
          </cell>
          <cell r="B4373" t="str">
            <v>COTOVELO EM COBRE, DN 66 MM, 90 GRAUS, SEM ANEL DE SOLDA, INSTALADO EM RESERVAÇÃO DE ÁGUA DE EDIFICAÇÃO QUE POSSUA RESERVATÓRIO DE FIBRA/FIBROCIMENTO  FORNECIMENTO E INSTALAÇÃO. AF_06/2016</v>
          </cell>
          <cell r="D4373">
            <v>94616</v>
          </cell>
          <cell r="E4373">
            <v>416.97</v>
          </cell>
        </row>
        <row r="4374">
          <cell r="A4374">
            <v>94617</v>
          </cell>
          <cell r="B4374" t="str">
            <v>CURVA EM COBRE, DN 66 MM, 45 GRAUS, SEM ANEL DE SOLDA, BOLSA X BOLSA, INSTALADO EM RESERVAÇÃO DE ÁGUA DE EDIFICAÇÃO QUE POSSUA RESERVATÓRIO DE FIBRA/FIBROCIMENTO  FORNECIMENTO E INSTALAÇÃO. AF_06/2016</v>
          </cell>
          <cell r="D4374">
            <v>94617</v>
          </cell>
          <cell r="E4374">
            <v>344.65</v>
          </cell>
        </row>
        <row r="4375">
          <cell r="A4375">
            <v>94618</v>
          </cell>
          <cell r="B4375" t="str">
            <v>COTOVELO EM COBRE, DN 79 MM, 90 GRAUS, SEM ANEL DE SOLDA, INSTALADO EM RESERVAÇÃO DE ÁGUA DE EDIFICAÇÃO QUE POSSUA RESERVATÓRIO DE FIBRA/FIBROCIMENTO  FORNECIMENTO E INSTALAÇÃO. AF_06/2016</v>
          </cell>
          <cell r="D4375">
            <v>94618</v>
          </cell>
          <cell r="E4375">
            <v>408.41</v>
          </cell>
        </row>
        <row r="4376">
          <cell r="A4376">
            <v>94620</v>
          </cell>
          <cell r="B4376" t="str">
            <v>COTOVELO EM COBRE, DN 104 MM, 90 GRAUS, SEM ANEL DE SOLDA, INSTALADO EM RESERVAÇÃO DE ÁGUA DE EDIFICAÇÃO QUE POSSUA RESERVATÓRIO DE FIBRA/FIBROCIMENTO  FORNECIMENTO E INSTALAÇÃO. AF_06/2016</v>
          </cell>
          <cell r="D4376">
            <v>94620</v>
          </cell>
          <cell r="E4376">
            <v>949.38</v>
          </cell>
        </row>
        <row r="4377">
          <cell r="A4377">
            <v>94622</v>
          </cell>
          <cell r="B4377" t="str">
            <v>TE EM COBRE, DN 54 MM, SEM ANEL DE SOLDA, INSTALADO EM RESERVAÇÃO DE ÁGUA DE EDIFICAÇÃO QUE POSSUA RESERVATÓRIO DE FIBRA/FIBROCIMENTO  FORNECIMENTO E INSTALAÇÃO. AF_06/2016</v>
          </cell>
          <cell r="D4377">
            <v>94622</v>
          </cell>
          <cell r="E4377">
            <v>211.4</v>
          </cell>
        </row>
        <row r="4378">
          <cell r="A4378">
            <v>94623</v>
          </cell>
          <cell r="B4378" t="str">
            <v>TE EM COBRE, DN 66 MM, SEM ANEL DE SOLDA, INSTALADO EM RESERVAÇÃO DE ÁGUA DE EDIFICAÇÃO QUE POSSUA RESERVATÓRIO DE FIBRA/FIBROCIMENTO  FORNECIMENTO E INSTALAÇÃO. AF_06/2016</v>
          </cell>
          <cell r="D4378">
            <v>94623</v>
          </cell>
          <cell r="E4378">
            <v>515.47</v>
          </cell>
        </row>
        <row r="4379">
          <cell r="A4379">
            <v>94624</v>
          </cell>
          <cell r="B4379" t="str">
            <v>TE EM COBRE, DN 79 MM, SEM ANEL DE SOLDA, INSTALADO EM RESERVAÇÃO DE ÁGUA DE EDIFICAÇÃO QUE POSSUA RESERVATÓRIO DE FIBRA/FIBROCIMENTO  FORNECIMENTO E INSTALAÇÃO. AF_06/2016</v>
          </cell>
          <cell r="D4379">
            <v>94624</v>
          </cell>
          <cell r="E4379">
            <v>790.24</v>
          </cell>
        </row>
        <row r="4380">
          <cell r="A4380">
            <v>94625</v>
          </cell>
          <cell r="B4380" t="str">
            <v>TE EM COBRE, DN 104 MM, SEM ANEL DE SOLDA, INSTALADO EM RESERVAÇÃO DE ÁGUA DE EDIFICAÇÃO QUE POSSUA RESERVATÓRIO DE FIBRA/FIBROCIMENTO  FORNECIMENTO E INSTALAÇÃO. AF_06/2016</v>
          </cell>
          <cell r="D4380">
            <v>94625</v>
          </cell>
          <cell r="E4380">
            <v>1660.35</v>
          </cell>
        </row>
        <row r="4381">
          <cell r="A4381">
            <v>94656</v>
          </cell>
          <cell r="B4381" t="str">
            <v>ADAPTADOR CURTO COM BOLSA E ROSCA PARA REGISTRO, PVC, SOLDÁVEL, DN  25 MM X 3/4 , INSTALADO EM RESERVAÇÃO DE ÁGUA DE EDIFICAÇÃO QUE POSSUA RESERVATÓRIO DE FIBRA/FIBROCIMENTO   FORNECIMENTO E INSTALAÇÃO. AF_06/2016</v>
          </cell>
          <cell r="D4381">
            <v>94656</v>
          </cell>
          <cell r="E4381">
            <v>5.73</v>
          </cell>
        </row>
        <row r="4382">
          <cell r="A4382">
            <v>94657</v>
          </cell>
          <cell r="B4382" t="str">
            <v>LUVA PVC, SOLDÁVEL, DN  25 MM, INSTALADA EM RESERVAÇÃO DE ÁGUA DE EDIFICAÇÃO QUE POSSUA RESERVATÓRIO DE FIBRA/FIBROCIMENTO   FORNECIMENTO E INSTALAÇÃO. AF_06/2016</v>
          </cell>
          <cell r="D4382">
            <v>94657</v>
          </cell>
          <cell r="E4382">
            <v>5.62</v>
          </cell>
        </row>
        <row r="4383">
          <cell r="A4383">
            <v>94658</v>
          </cell>
          <cell r="B4383" t="str">
            <v>ADAPTADOR CURTO COM BOLSA E ROSCA PARA REGISTRO, PVC, SOLDÁVEL, DN 32 MM X 1 , INSTALADO EM RESERVAÇÃO DE ÁGUA DE EDIFICAÇÃO QUE POSSUA RESERVATÓRIO DE FIBRA/FIBROCIMENTO   FORNECIMENTO E INSTALAÇÃO. AF_06/2016</v>
          </cell>
          <cell r="D4383">
            <v>94658</v>
          </cell>
          <cell r="E4383">
            <v>6.74</v>
          </cell>
        </row>
        <row r="4384">
          <cell r="A4384">
            <v>94659</v>
          </cell>
          <cell r="B4384" t="str">
            <v>LUVA PVC, SOLDÁVEL, DN 32 MM, INSTALADA EM RESERVAÇÃO DE ÁGUA DE EDIFICAÇÃO QUE POSSUA RESERVATÓRIO DE FIBRA/FIBROCIMENTO   FORNECIMENTO E INSTALAÇÃO. AF_06/2016</v>
          </cell>
          <cell r="D4384">
            <v>94659</v>
          </cell>
          <cell r="E4384">
            <v>6.85</v>
          </cell>
        </row>
        <row r="4385">
          <cell r="A4385">
            <v>94660</v>
          </cell>
          <cell r="B4385" t="str">
            <v>ADAPTADOR CURTO COM BOLSA E ROSCA PARA REGISTRO, PVC, SOLDÁVEL, DN 40 MM X 1 1/4 , INSTALADO EM RESERVAÇÃO DE ÁGUA DE EDIFICAÇÃO QUE POSSUA RESERVATÓRIO DE FIBRA/FIBROCIMENTO   FORNECIMENTO E INSTALAÇÃO. AF_06/2016</v>
          </cell>
          <cell r="D4385">
            <v>94660</v>
          </cell>
          <cell r="E4385">
            <v>11.23</v>
          </cell>
        </row>
        <row r="4386">
          <cell r="A4386">
            <v>94661</v>
          </cell>
          <cell r="B4386" t="str">
            <v>LUVA, PVC, SOLDÁVEL, DN 40 MM, INSTALADO EM RESERVAÇÃO DE ÁGUA DE EDIFICAÇÃO QUE POSSUA RESERVATÓRIO DE FIBRA/FIBROCIMENTO   FORNECIMENTO E INSTALAÇÃO. AF_06/2016</v>
          </cell>
          <cell r="D4386">
            <v>94661</v>
          </cell>
          <cell r="E4386">
            <v>11.71</v>
          </cell>
        </row>
        <row r="4387">
          <cell r="A4387">
            <v>94662</v>
          </cell>
          <cell r="B4387" t="str">
            <v>ADAPTADOR CURTO COM BOLSA E ROSCA PARA REGISTRO, PVC, SOLDÁVEL, DN 50 MM X 1 1/2 , INSTALADO EM RESERVAÇÃO DE ÁGUA DE EDIFICAÇÃO QUE POSSUA RESERVATÓRIO DE FIBRA/FIBROCIMENTO   FORNECIMENTO E INSTALAÇÃO. AF_06/2016</v>
          </cell>
          <cell r="D4387">
            <v>94662</v>
          </cell>
          <cell r="E4387">
            <v>12.25</v>
          </cell>
        </row>
        <row r="4388">
          <cell r="A4388">
            <v>94663</v>
          </cell>
          <cell r="B4388" t="str">
            <v>LUVA, PVC, SOLDÁVEL, DN 50 MM, INSTALADO EM RESERVAÇÃO DE ÁGUA DE EDIFICAÇÃO QUE POSSUA RESERVATÓRIO DE FIBRA/FIBROCIMENTO   FORNECIMENTO E INSTALAÇÃO. AF_06/2016</v>
          </cell>
          <cell r="D4388">
            <v>94663</v>
          </cell>
          <cell r="E4388">
            <v>12.44</v>
          </cell>
        </row>
        <row r="4389">
          <cell r="A4389">
            <v>94664</v>
          </cell>
          <cell r="B4389" t="str">
            <v>ADAPTADOR CURTO COM BOLSA E ROSCA PARA REGISTRO, PVC, SOLDÁVEL, DN 60 MM X 2 , INSTALADO EM RESERVAÇÃO DE ÁGUA DE EDIFICAÇÃO QUE POSSUA RESERVATÓRIO DE FIBRA/FIBROCIMENTO   FORNECIMENTO E INSTALAÇÃO. AF_06/2016</v>
          </cell>
          <cell r="D4389">
            <v>94664</v>
          </cell>
          <cell r="E4389">
            <v>27.05</v>
          </cell>
        </row>
        <row r="4390">
          <cell r="A4390">
            <v>94665</v>
          </cell>
          <cell r="B4390" t="str">
            <v>LUVA, PVC, SOLDÁVEL, DN 60 MM, INSTALADO EM RESERVAÇÃO DE ÁGUA DE EDIFICAÇÃO QUE POSSUA RESERVATÓRIO DE FIBRA/FIBROCIMENTO   FORNECIMENTO E INSTALAÇÃO. AF_06/2016</v>
          </cell>
          <cell r="D4390">
            <v>94665</v>
          </cell>
          <cell r="E4390">
            <v>27.03</v>
          </cell>
        </row>
        <row r="4391">
          <cell r="A4391">
            <v>94666</v>
          </cell>
          <cell r="B4391" t="str">
            <v>ADAPTADOR CURTO COM BOLSA E ROSCA PARA REGISTRO, PVC, SOLDÁVEL, DN 75 MM X 2 1/2 , INSTALADO EM RESERVAÇÃO DE ÁGUA DE EDIFICAÇÃO QUE POSSUA RESERVATÓRIO DE FIBRA/FIBROCIMENTO   FORNECIMENTO E INSTALAÇÃO. AF_06/2016</v>
          </cell>
          <cell r="D4391">
            <v>94666</v>
          </cell>
          <cell r="E4391">
            <v>32.92</v>
          </cell>
        </row>
        <row r="4392">
          <cell r="A4392">
            <v>94667</v>
          </cell>
          <cell r="B4392" t="str">
            <v>LUVA, PVC, SOLDÁVEL, DN 75 MM, INSTALADO EM RESERVAÇÃO DE ÁGUA DE EDIFICAÇÃO QUE POSSUA RESERVATÓRIO DE FIBRA/FIBROCIMENTO   FORNECIMENTO E INSTALAÇÃO. AF_06/2016</v>
          </cell>
          <cell r="D4392">
            <v>94667</v>
          </cell>
          <cell r="E4392">
            <v>36.57</v>
          </cell>
        </row>
        <row r="4393">
          <cell r="A4393">
            <v>94668</v>
          </cell>
          <cell r="B4393" t="str">
            <v>ADAPTADOR CURTO COM BOLSA E ROSCA PARA REGISTRO, PVC, SOLDÁVEL, DN 85 MM X 3 , INSTALADO EM RESERVAÇÃO DE ÁGUA DE EDIFICAÇÃO QUE POSSUA RESERVATÓRIO DE FIBRA/FIBROCIMENTO   FORNECIMENTO E INSTALAÇÃO. AF_06/2016</v>
          </cell>
          <cell r="D4393">
            <v>94668</v>
          </cell>
          <cell r="E4393">
            <v>56.51</v>
          </cell>
        </row>
        <row r="4394">
          <cell r="A4394">
            <v>94669</v>
          </cell>
          <cell r="B4394" t="str">
            <v>LUVA, PVC, SOLDÁVEL, DN 85 MM, INSTALADO EM RESERVAÇÃO DE ÁGUA DE EDIFICAÇÃO QUE POSSUA RESERVATÓRIO DE FIBRA/FIBROCIMENTO   FORNECIMENTO E INSTALAÇÃO. AF_06/2016</v>
          </cell>
          <cell r="D4394">
            <v>94669</v>
          </cell>
          <cell r="E4394">
            <v>77.03</v>
          </cell>
        </row>
        <row r="4395">
          <cell r="A4395">
            <v>94670</v>
          </cell>
          <cell r="B4395" t="str">
            <v>ADAPTADOR CURTO COM BOLSA E ROSCA PARA REGISTRO, PVC, SOLDÁVEL, DN 110 MM X 4 , INSTALADO EM RESERVAÇÃO DE ÁGUA DE EDIFICAÇÃO QUE POSSUA RESERVATÓRIO DE FIBRA/FIBROCIMENTO   FORNECIMENTO E INSTALAÇÃO. AF_06/2016</v>
          </cell>
          <cell r="D4395">
            <v>94670</v>
          </cell>
          <cell r="E4395">
            <v>74.78</v>
          </cell>
        </row>
        <row r="4396">
          <cell r="A4396">
            <v>94671</v>
          </cell>
          <cell r="B4396" t="str">
            <v>LUVA, PVC, SOLDÁVEL, DN 110 MM, INSTALADO EM RESERVAÇÃO DE ÁGUA DE EDIFICAÇÃO QUE POSSUA RESERVATÓRIO DE FIBRA/FIBROCIMENTO   FORNECIMENTO E INSTALAÇÃO. AF_06/2016</v>
          </cell>
          <cell r="D4396">
            <v>94671</v>
          </cell>
          <cell r="E4396">
            <v>108.99</v>
          </cell>
        </row>
        <row r="4397">
          <cell r="A4397">
            <v>94672</v>
          </cell>
          <cell r="B4397" t="str">
            <v>JOELHO 90 GRAUS COM BUCHA DE LATÃO, PVC, SOLDÁVEL, DN  25 MM, X 3/4 INSTALADO EM RESERVAÇÃO DE ÁGUA DE EDIFICAÇÃO QUE POSSUA RESERVATÓRIO DE FIBRA/FIBROCIMENTO   FORNECIMENTO E INSTALAÇÃO. AF_06/2016</v>
          </cell>
          <cell r="D4397">
            <v>94672</v>
          </cell>
          <cell r="E4397">
            <v>9.83</v>
          </cell>
        </row>
        <row r="4398">
          <cell r="A4398">
            <v>94673</v>
          </cell>
          <cell r="B4398" t="str">
            <v>CURVA 90 GRAUS, PVC, SOLDÁVEL, DN  25 MM, INSTALADO EM RESERVAÇÃO DE ÁGUA DE EDIFICAÇÃO QUE POSSUA RESERVATÓRIO DE FIBRA/FIBROCIMENTO   FORNECIMENTO E INSTALAÇÃO. AF_06/2016</v>
          </cell>
          <cell r="D4398">
            <v>94673</v>
          </cell>
          <cell r="E4398">
            <v>9.5500000000000007</v>
          </cell>
        </row>
        <row r="4399">
          <cell r="A4399">
            <v>94674</v>
          </cell>
          <cell r="B4399" t="str">
            <v>JOELHO 90 GRAUS, PVC, SOLDÁVEL, DN 32 MM INSTALADO EM RESERVAÇÃO DE ÁGUA DE EDIFICAÇÃO QUE POSSUA RESERVATÓRIO DE FIBRA/FIBROCIMENTO   FORNECIMENTO E INSTALAÇÃO. AF_06/2016</v>
          </cell>
          <cell r="D4399">
            <v>94674</v>
          </cell>
          <cell r="E4399">
            <v>8.59</v>
          </cell>
        </row>
        <row r="4400">
          <cell r="A4400">
            <v>94675</v>
          </cell>
          <cell r="B4400" t="str">
            <v>CURVA 90 GRAUS, PVC, SOLDÁVEL, DN 32 MM, INSTALADO EM RESERVAÇÃO DE ÁGUA DE EDIFICAÇÃO QUE POSSUA RESERVATÓRIO DE FIBRA/FIBROCIMENTO   FORNECIMENTO E INSTALAÇÃO. AF_06/2016</v>
          </cell>
          <cell r="D4400">
            <v>94675</v>
          </cell>
          <cell r="E4400">
            <v>13.77</v>
          </cell>
        </row>
        <row r="4401">
          <cell r="A4401">
            <v>94676</v>
          </cell>
          <cell r="B4401" t="str">
            <v>JOELHO 90 GRAUS, PVC, SOLDÁVEL, DN 40 MM INSTALADO EM RESERVAÇÃO DE ÁGUA DE EDIFICAÇÃO QUE POSSUA RESERVATÓRIO DE FIBRA/FIBROCIMENTO   FORNECIMENTO E INSTALAÇÃO. AF_06/2016</v>
          </cell>
          <cell r="D4401">
            <v>94676</v>
          </cell>
          <cell r="E4401">
            <v>15.15</v>
          </cell>
        </row>
        <row r="4402">
          <cell r="A4402">
            <v>94677</v>
          </cell>
          <cell r="B4402" t="str">
            <v>CURVA 90 GRAUS, PVC, SOLDÁVEL, DN 40 MM, INSTALADO EM RESERVAÇÃO DE ÁGUA DE EDIFICAÇÃO QUE POSSUA RESERVATÓRIO DE FIBRA/FIBROCIMENTO   FORNECIMENTO E INSTALAÇÃO. AF_06/2016</v>
          </cell>
          <cell r="D4402">
            <v>94677</v>
          </cell>
          <cell r="E4402">
            <v>22.93</v>
          </cell>
        </row>
        <row r="4403">
          <cell r="A4403">
            <v>94678</v>
          </cell>
          <cell r="B4403" t="str">
            <v>JOELHO 90 GRAUS, PVC, SOLDÁVEL, DN 50 MM INSTALADO EM RESERVAÇÃO DE ÁGUA DE EDIFICAÇÃO QUE POSSUA RESERVATÓRIO DE FIBRA/FIBROCIMENTO   FORNECIMENTO E INSTALAÇÃO. AF_06/2016</v>
          </cell>
          <cell r="D4403">
            <v>94678</v>
          </cell>
          <cell r="E4403">
            <v>15.61</v>
          </cell>
        </row>
        <row r="4404">
          <cell r="A4404">
            <v>94679</v>
          </cell>
          <cell r="B4404" t="str">
            <v>CURVA 90 GRAUS, PVC, SOLDÁVEL, DN 50 MM, INSTALADO EM RESERVAÇÃO DE ÁGUA DE EDIFICAÇÃO QUE POSSUA RESERVATÓRIO DE FIBRA/FIBROCIMENTO   FORNECIMENTO E INSTALAÇÃO. AF_06/2016</v>
          </cell>
          <cell r="D4404">
            <v>94679</v>
          </cell>
          <cell r="E4404">
            <v>25.86</v>
          </cell>
        </row>
        <row r="4405">
          <cell r="A4405">
            <v>94680</v>
          </cell>
          <cell r="B4405" t="str">
            <v>JOELHO 90 GRAUS, PVC, SOLDÁVEL, DN 60 MM INSTALADO EM RESERVAÇÃO DE ÁGUA DE EDIFICAÇÃO QUE POSSUA RESERVATÓRIO DE FIBRA/FIBROCIMENTO   FORNECIMENTO E INSTALAÇÃO. AF_06/2016</v>
          </cell>
          <cell r="D4405">
            <v>94680</v>
          </cell>
          <cell r="E4405">
            <v>43.74</v>
          </cell>
        </row>
        <row r="4406">
          <cell r="A4406">
            <v>94681</v>
          </cell>
          <cell r="B4406" t="str">
            <v>CURVA 90 GRAUS, PVC, SOLDÁVEL, DN 60 MM, INSTALADO EM RESERVAÇÃO DE ÁGUA DE EDIFICAÇÃO QUE POSSUA RESERVATÓRIO DE FIBRA/FIBROCIMENTO   FORNECIMENTO E INSTALAÇÃO. AF_06/2016</v>
          </cell>
          <cell r="D4406">
            <v>94681</v>
          </cell>
          <cell r="E4406">
            <v>57.78</v>
          </cell>
        </row>
        <row r="4407">
          <cell r="A4407">
            <v>94682</v>
          </cell>
          <cell r="B4407" t="str">
            <v>JOELHO 90 GRAUS, PVC, SOLDÁVEL, DN 75 MM INSTALADO EM RESERVAÇÃO DE ÁGUA DE EDIFICAÇÃO QUE POSSUA RESERVATÓRIO DE FIBRA/FIBROCIMENTO   FORNECIMENTO E INSTALAÇÃO. AF_06/2016</v>
          </cell>
          <cell r="D4407">
            <v>94682</v>
          </cell>
          <cell r="E4407">
            <v>115.99</v>
          </cell>
        </row>
        <row r="4408">
          <cell r="A4408">
            <v>94683</v>
          </cell>
          <cell r="B4408" t="str">
            <v>CURVA 90 GRAUS, PVC, SOLDÁVEL, DN 75 MM, INSTALADO EM RESERVAÇÃO DE ÁGUA DE EDIFICAÇÃO QUE POSSUA RESERVATÓRIO DE FIBRA/FIBROCIMENTO   FORNECIMENTO E INSTALAÇÃO. AF_06/2016</v>
          </cell>
          <cell r="D4408">
            <v>94683</v>
          </cell>
          <cell r="E4408">
            <v>74.77</v>
          </cell>
        </row>
        <row r="4409">
          <cell r="A4409">
            <v>94684</v>
          </cell>
          <cell r="B4409" t="str">
            <v>JOELHO 90 GRAUS, PVC, SOLDÁVEL, DN 85 MM INSTALADO EM RESERVAÇÃO DE ÁGUA DE EDIFICAÇÃO QUE POSSUA RESERVATÓRIO DE FIBRA/FIBROCIMENTO   FORNECIMENTO E INSTALAÇÃO. AF_06/2016</v>
          </cell>
          <cell r="D4409">
            <v>94684</v>
          </cell>
          <cell r="E4409">
            <v>148.16999999999999</v>
          </cell>
        </row>
        <row r="4410">
          <cell r="A4410">
            <v>94685</v>
          </cell>
          <cell r="B4410" t="str">
            <v>CURVA 90 GRAUS, PVC, SOLDÁVEL, DN 85 MM, INSTALADO EM RESERVAÇÃO DE ÁGUA DE EDIFICAÇÃO QUE POSSUA RESERVATÓRIO DE FIBRA/FIBROCIMENTO   FORNECIMENTO E INSTALAÇÃO. AF_06/2016</v>
          </cell>
          <cell r="D4410">
            <v>94685</v>
          </cell>
          <cell r="E4410">
            <v>113.85</v>
          </cell>
        </row>
        <row r="4411">
          <cell r="A4411">
            <v>94686</v>
          </cell>
          <cell r="B4411" t="str">
            <v>JOELHO 90 GRAUS, PVC, SOLDÁVEL, DN 110 MM INSTALADO EM RESERVAÇÃO DE ÁGUA DE EDIFICAÇÃO QUE POSSUA RESERVATÓRIO DE FIBRA/FIBROCIMENTO   FORNECIMENTO E INSTALAÇÃO. AF_06/2016</v>
          </cell>
          <cell r="D4411">
            <v>94686</v>
          </cell>
          <cell r="E4411">
            <v>277.52999999999997</v>
          </cell>
        </row>
        <row r="4412">
          <cell r="A4412">
            <v>94687</v>
          </cell>
          <cell r="B4412" t="str">
            <v>CURVA 90 GRAUS, PVC, SOLDÁVEL, DN 110 MM, INSTALADO EM RESERVAÇÃO DE ÁGUA DE EDIFICAÇÃO QUE POSSUA RESERVATÓRIO DE FIBRA/FIBROCIMENTO   FORNECIMENTO E INSTALAÇÃO. AF_06/2016</v>
          </cell>
          <cell r="D4412">
            <v>94687</v>
          </cell>
          <cell r="E4412">
            <v>225.81</v>
          </cell>
        </row>
        <row r="4413">
          <cell r="A4413">
            <v>94688</v>
          </cell>
          <cell r="B4413" t="str">
            <v>TÊ, PVC, SOLDÁVEL, DN  25 MM INSTALADO EM RESERVAÇÃO DE ÁGUA DE EDIFICAÇÃO QUE POSSUA RESERVATÓRIO DE FIBRA/FIBROCIMENTO   FORNECIMENTO E INSTALAÇÃO. AF_06/2016</v>
          </cell>
          <cell r="D4413">
            <v>94688</v>
          </cell>
          <cell r="E4413">
            <v>9.8800000000000008</v>
          </cell>
        </row>
        <row r="4414">
          <cell r="A4414">
            <v>94689</v>
          </cell>
          <cell r="B4414" t="str">
            <v>TÊ COM BUCHA DE LATÃO NA BOLSA CENTRAL, PVC, SOLDÁVEL, DN  25 MM X 3/4 , INSTALADO EM RESERVAÇÃO DE ÁGUA DE EDIFICAÇÃO QUE POSSUA RESERVATÓRIO DE FIBRA/FIBROCIMENTO   FORNECIMENTO E INSTALAÇÃO. AF_06/2016</v>
          </cell>
          <cell r="D4414">
            <v>94689</v>
          </cell>
          <cell r="E4414">
            <v>13.59</v>
          </cell>
        </row>
        <row r="4415">
          <cell r="A4415">
            <v>94690</v>
          </cell>
          <cell r="B4415" t="str">
            <v>TÊ, PVC, SOLDÁVEL, DN 32 MM INSTALADO EM RESERVAÇÃO DE ÁGUA DE EDIFICAÇÃO QUE POSSUA RESERVATÓRIO DE FIBRA/FIBROCIMENTO   FORNECIMENTO E INSTALAÇÃO. AF_06/2016</v>
          </cell>
          <cell r="D4415">
            <v>94690</v>
          </cell>
          <cell r="E4415">
            <v>12.99</v>
          </cell>
        </row>
        <row r="4416">
          <cell r="A4416">
            <v>94691</v>
          </cell>
          <cell r="B4416" t="str">
            <v>TÊ DE REDUÇÃO, PVC, SOLDÁVEL, DN 32 MM X  25 MM, INSTALADO EM RESERVAÇÃO DE ÁGUA DE EDIFICAÇÃO QUE POSSUA RESERVATÓRIO DE FIBRA/FIBROCIMENTO   FORNECIMENTO E INSTALAÇÃO. AF_06/2016</v>
          </cell>
          <cell r="D4416">
            <v>94691</v>
          </cell>
          <cell r="E4416">
            <v>15.14</v>
          </cell>
        </row>
        <row r="4417">
          <cell r="A4417">
            <v>94692</v>
          </cell>
          <cell r="B4417" t="str">
            <v>TÊ, PVC, SOLDÁVEL, DN 40 MM INSTALADO EM RESERVAÇÃO DE ÁGUA DE EDIFICAÇÃO QUE POSSUA RESERVATÓRIO DE FIBRA/FIBROCIMENTO   FORNECIMENTO E INSTALAÇÃO. AF_06/2016</v>
          </cell>
          <cell r="D4417">
            <v>94692</v>
          </cell>
          <cell r="E4417">
            <v>23.07</v>
          </cell>
        </row>
        <row r="4418">
          <cell r="A4418">
            <v>94693</v>
          </cell>
          <cell r="B4418" t="str">
            <v>TÊ DE REDUÇÃO, PVC, SOLDÁVEL, DN 40 MM X 32 MM, INSTALADO EM RESERVAÇÃO DE ÁGUA DE EDIFICAÇÃO QUE POSSUA RESERVATÓRIO DE FIBRA/FIBROCIMENTO   FORNECIMENTO E INSTALAÇÃO. AF_06/2016</v>
          </cell>
          <cell r="D4418">
            <v>94693</v>
          </cell>
          <cell r="E4418">
            <v>24.16</v>
          </cell>
        </row>
        <row r="4419">
          <cell r="A4419">
            <v>94694</v>
          </cell>
          <cell r="B4419" t="str">
            <v>TÊ, PVC, SOLDÁVEL, DN 50 MM INSTALADO EM RESERVAÇÃO DE ÁGUA DE EDIFICAÇÃO QUE POSSUA RESERVATÓRIO DE FIBRA/FIBROCIMENTO   FORNECIMENTO E INSTALAÇÃO. AF_06/2016</v>
          </cell>
          <cell r="D4419">
            <v>94694</v>
          </cell>
          <cell r="E4419">
            <v>24.22</v>
          </cell>
        </row>
        <row r="4420">
          <cell r="A4420">
            <v>94695</v>
          </cell>
          <cell r="B4420" t="str">
            <v>TÊ DE REDUÇÃO, PVC, SOLDÁVEL, DN 50 MM X 40 MM, INSTALADO EM RESERVAÇÃO DE ÁGUA DE EDIFICAÇÃO QUE POSSUA RESERVATÓRIO DE FIBRA/FIBROCIMENTO   FORNECIMENTO E INSTALAÇÃO. AF_06/2016</v>
          </cell>
          <cell r="D4420">
            <v>94695</v>
          </cell>
          <cell r="E4420">
            <v>32.6</v>
          </cell>
        </row>
        <row r="4421">
          <cell r="A4421">
            <v>94696</v>
          </cell>
          <cell r="B4421" t="str">
            <v>TÊ, PVC, SOLDÁVEL, DN 60 MM INSTALADO EM RESERVAÇÃO DE ÁGUA DE EDIFICAÇÃO QUE POSSUA RESERVATÓRIO DE FIBRA/FIBROCIMENTO   FORNECIMENTO E INSTALAÇÃO. AF_06/2016</v>
          </cell>
          <cell r="D4421">
            <v>94696</v>
          </cell>
          <cell r="E4421">
            <v>57.11</v>
          </cell>
        </row>
        <row r="4422">
          <cell r="A4422">
            <v>94697</v>
          </cell>
          <cell r="B4422" t="str">
            <v>TÊ, PVC, SOLDÁVEL, DN 75 MM INSTALADO EM RESERVAÇÃO DE ÁGUA DE EDIFICAÇÃO QUE POSSUA RESERVATÓRIO DE FIBRA/FIBROCIMENTO   FORNECIMENTO E INSTALAÇÃO. AF_06/2016</v>
          </cell>
          <cell r="D4422">
            <v>94697</v>
          </cell>
          <cell r="E4422">
            <v>89.56</v>
          </cell>
        </row>
        <row r="4423">
          <cell r="A4423">
            <v>94698</v>
          </cell>
          <cell r="B4423" t="str">
            <v>TÊ DE REDUÇÃO, PVC, SOLDÁVEL, DN 75 MM X 50 MM, INSTALADO EM RESERVAÇÃO DE ÁGUA DE EDIFICAÇÃO QUE POSSUA RESERVATÓRIO DE FIBRA/FIBROCIMENTO   FORNECIMENTO E INSTALAÇÃO. AF_06/2016</v>
          </cell>
          <cell r="D4423">
            <v>94698</v>
          </cell>
          <cell r="E4423">
            <v>78.150000000000006</v>
          </cell>
        </row>
        <row r="4424">
          <cell r="A4424">
            <v>94699</v>
          </cell>
          <cell r="B4424" t="str">
            <v>TÊ, PVC, SOLDÁVEL, DN 85 MM INSTALADO EM RESERVAÇÃO DE ÁGUA DE EDIFICAÇÃO QUE POSSUA RESERVATÓRIO DE FIBRA/FIBROCIMENTO   FORNECIMENTO E INSTALAÇÃO. AF_06/2016</v>
          </cell>
          <cell r="D4424">
            <v>94699</v>
          </cell>
          <cell r="E4424">
            <v>150.87</v>
          </cell>
        </row>
        <row r="4425">
          <cell r="A4425">
            <v>94700</v>
          </cell>
          <cell r="B4425" t="str">
            <v>TÊ DE REDUÇÃO, PVC, SOLDÁVEL, DN 85 MM X 60 MM, INSTALADO EM RESERVAÇÃO DE ÁGUA DE EDIFICAÇÃO QUE POSSUA RESERVATÓRIO DE FIBRA/FIBROCIMENTO   FORNECIMENTO E INSTALAÇÃO. AF_06/2016</v>
          </cell>
          <cell r="D4425">
            <v>94700</v>
          </cell>
          <cell r="E4425">
            <v>127.52</v>
          </cell>
        </row>
        <row r="4426">
          <cell r="A4426">
            <v>94701</v>
          </cell>
          <cell r="B4426" t="str">
            <v>TÊ, PVC, SOLDÁVEL, DN 110 MM INSTALADO EM RESERVAÇÃO DE ÁGUA DE EDIFICAÇÃO QUE POSSUA RESERVATÓRIO DE FIBRA/FIBROCIMENTO   FORNECIMENTO E INSTALAÇÃO. AF_06/2016</v>
          </cell>
          <cell r="D4426">
            <v>94701</v>
          </cell>
          <cell r="E4426">
            <v>224.92</v>
          </cell>
        </row>
        <row r="4427">
          <cell r="A4427">
            <v>94702</v>
          </cell>
          <cell r="B4427" t="str">
            <v>TÊ DE REDUÇÃO, PVC, SOLDÁVEL, DN 110 MM X 60 MM, INSTALADO EM RESERVAÇÃO DE ÁGUA DE EDIFICAÇÃO QUE POSSUA RESERVATÓRIO DE FIBRA/FIBROCIMENTO   FORNECIMENTO E INSTALAÇÃO. AF_06/2016</v>
          </cell>
          <cell r="D4427">
            <v>94702</v>
          </cell>
          <cell r="E4427">
            <v>212.98</v>
          </cell>
        </row>
        <row r="4428">
          <cell r="A4428">
            <v>94703</v>
          </cell>
          <cell r="B4428" t="str">
            <v>ADAPTADOR COM FLANGE E ANEL DE VEDAÇÃO, PVC, SOLDÁVEL, DN  25 MM X 3/4 , INSTALADO EM RESERVAÇÃO DE ÁGUA DE EDIFICAÇÃO QUE POSSUA RESERVATÓRIO DE FIBRA/FIBROCIMENTO   FORNECIMENTO E INSTALAÇÃO. AF_06/2016</v>
          </cell>
          <cell r="D4428">
            <v>94703</v>
          </cell>
          <cell r="E4428">
            <v>19.07</v>
          </cell>
        </row>
        <row r="4429">
          <cell r="A4429">
            <v>94704</v>
          </cell>
          <cell r="B4429" t="str">
            <v>ADAPTADOR COM FLANGE E ANEL DE VEDAÇÃO, PVC, SOLDÁVEL, DN 32 MM X 1 , INSTALADO EM RESERVAÇÃO DE ÁGUA DE EDIFICAÇÃO QUE POSSUA RESERVATÓRIO DE FIBRA/FIBROCIMENTO   FORNECIMENTO E INSTALAÇÃO. AF_06/2016</v>
          </cell>
          <cell r="D4429">
            <v>94704</v>
          </cell>
          <cell r="E4429">
            <v>22.65</v>
          </cell>
        </row>
        <row r="4430">
          <cell r="A4430">
            <v>94705</v>
          </cell>
          <cell r="B4430" t="str">
            <v>ADAPTADOR COM FLANGE E ANEL DE VEDAÇÃO, PVC, SOLDÁVEL, DN 40 MM X 1 1/4 , INSTALADO EM RESERVAÇÃO DE ÁGUA DE EDIFICAÇÃO QUE POSSUA RESERVATÓRIO DE FIBRA/FIBROCIMENTO   FORNECIMENTO E INSTALAÇÃO. AF_06/2016</v>
          </cell>
          <cell r="D4430">
            <v>94705</v>
          </cell>
          <cell r="E4430">
            <v>28.07</v>
          </cell>
        </row>
        <row r="4431">
          <cell r="A4431">
            <v>94706</v>
          </cell>
          <cell r="B4431" t="str">
            <v>ADAPTADOR COM FLANGE E ANEL DE VEDAÇÃO, PVC, SOLDÁVEL, DN 50 MM X 1 1/2 , INSTALADO EM RESERVAÇÃO DE ÁGUA DE EDIFICAÇÃO QUE POSSUA RESERVATÓRIO DE FIBRA/FIBROCIMENTO   FORNECIMENTO E INSTALAÇÃO. AF_06/2016</v>
          </cell>
          <cell r="D4431">
            <v>94706</v>
          </cell>
          <cell r="E4431">
            <v>41.48</v>
          </cell>
        </row>
        <row r="4432">
          <cell r="A4432">
            <v>94707</v>
          </cell>
          <cell r="B4432" t="str">
            <v>ADAPTADOR COM FLANGE E ANEL DE VEDAÇÃO, PVC, SOLDÁVEL, DN 60 MM X 2 , INSTALADO EM RESERVAÇÃO DE ÁGUA DE EDIFICAÇÃO QUE POSSUA RESERVATÓRIO DE FIBRA/FIBROCIMENTO   FORNECIMENTO E INSTALAÇÃO. AF_06/2016</v>
          </cell>
          <cell r="D4432">
            <v>94707</v>
          </cell>
          <cell r="E4432">
            <v>51.55</v>
          </cell>
        </row>
        <row r="4433">
          <cell r="A4433">
            <v>94708</v>
          </cell>
          <cell r="B4433" t="str">
            <v>ADAPTADOR COM FLANGES LIVRES, PVC, SOLDÁVEL, DN  25 MM X 3/4 , INSTALADO EM RESERVAÇÃO DE ÁGUA DE EDIFICAÇÃO QUE POSSUA RESERVATÓRIO DE FIBRA/FIBROCIMENTO   FORNECIMENTO E INSTALAÇÃO. AF_06/2016</v>
          </cell>
          <cell r="D4433">
            <v>94708</v>
          </cell>
          <cell r="E4433">
            <v>24.03</v>
          </cell>
        </row>
        <row r="4434">
          <cell r="A4434">
            <v>94709</v>
          </cell>
          <cell r="B4434" t="str">
            <v>ADAPTADOR COM FLANGES LIVRES, PVC, SOLDÁVEL, DN 32 MM X 1 , INSTALADO EM RESERVAÇÃO DE ÁGUA DE EDIFICAÇÃO QUE POSSUA RESERVATÓRIO DE FIBRA/FIBROCIMENTO   FORNECIMENTO E INSTALAÇÃO. AF_06/2016</v>
          </cell>
          <cell r="D4434">
            <v>94709</v>
          </cell>
          <cell r="E4434">
            <v>31.18</v>
          </cell>
        </row>
        <row r="4435">
          <cell r="A4435">
            <v>94710</v>
          </cell>
          <cell r="B4435" t="str">
            <v>ADAPTADOR COM FLANGES LIVRES, PVC, SOLDÁVEL, DN 40 MM X 1 1/4 , INSTALADO EM RESERVAÇÃO DE ÁGUA DE EDIFICAÇÃO QUE POSSUA RESERVATÓRIO DE FIBRA/FIBROCIMENTO   FORNECIMENTO E INSTALAÇÃO. AF_06/2016</v>
          </cell>
          <cell r="D4435">
            <v>94710</v>
          </cell>
          <cell r="E4435">
            <v>48.92</v>
          </cell>
        </row>
        <row r="4436">
          <cell r="A4436">
            <v>94711</v>
          </cell>
          <cell r="B4436" t="str">
            <v>ADAPTADOR COM FLANGES LIVRES, PVC, SOLDÁVEL, DN 50 MM X 1 1/2 , INSTALADO EM RESERVAÇÃO DE ÁGUA DE EDIFICAÇÃO QUE POSSUA RESERVATÓRIO DE FIBRA/FIBROCIMENTO   FORNECIMENTO E INSTALAÇÃO. AF_06/2016</v>
          </cell>
          <cell r="D4436">
            <v>94711</v>
          </cell>
          <cell r="E4436">
            <v>59.16</v>
          </cell>
        </row>
        <row r="4437">
          <cell r="A4437">
            <v>94712</v>
          </cell>
          <cell r="B4437" t="str">
            <v>ADAPTADOR COM FLANGES LIVRES, PVC, SOLDÁVEL, DN 60 MM X 2 , INSTALADO EM RESERVAÇÃO DE ÁGUA DE EDIFICAÇÃO QUE POSSUA RESERVATÓRIO DE FIBRA/FIBROCIMENTO   FORNECIMENTO E INSTALAÇÃO. AF_06/2016</v>
          </cell>
          <cell r="D4437">
            <v>94712</v>
          </cell>
          <cell r="E4437">
            <v>79.52</v>
          </cell>
        </row>
        <row r="4438">
          <cell r="A4438">
            <v>94713</v>
          </cell>
          <cell r="B4438" t="str">
            <v>ADAPTADOR COM FLANGES LIVRES, PVC, SOLDÁVEL, DN 75 MM X 2 1/2 , INSTALADO EM RESERVAÇÃO DE ÁGUA DE EDIFICAÇÃO QUE POSSUA RESERVATÓRIO DE FIBRA/FIBROCIMENTO   FORNECIMENTO E INSTALAÇÃO. AF_06/2016</v>
          </cell>
          <cell r="D4438">
            <v>94713</v>
          </cell>
          <cell r="E4438">
            <v>208.71</v>
          </cell>
        </row>
        <row r="4439">
          <cell r="A4439">
            <v>94714</v>
          </cell>
          <cell r="B4439" t="str">
            <v>ADAPTADOR COM FLANGES LIVRES, PVC, SOLDÁVEL, DN 85 MM X 3 , INSTALADO EM RESERVAÇÃO DE ÁGUA DE EDIFICAÇÃO QUE POSSUA RESERVATÓRIO DE FIBRA/FIBROCIMENTO   FORNECIMENTO E INSTALAÇÃO. AF_06/2016</v>
          </cell>
          <cell r="D4439">
            <v>94714</v>
          </cell>
          <cell r="E4439">
            <v>283.2</v>
          </cell>
        </row>
        <row r="4440">
          <cell r="A4440">
            <v>94715</v>
          </cell>
          <cell r="B4440" t="str">
            <v>ADAPTADOR COM FLANGES LIVRES, PVC, SOLDÁVEL, DN 110 MM X 4 , INSTALADO EM RESERVAÇÃO DE ÁGUA DE EDIFICAÇÃO QUE POSSUA RESERVATÓRIO DE FIBRA/FIBROCIMENTO   FORNECIMENTO E INSTALAÇÃO. AF_06/2016</v>
          </cell>
          <cell r="D4440">
            <v>94715</v>
          </cell>
          <cell r="E4440">
            <v>391.22</v>
          </cell>
        </row>
        <row r="4441">
          <cell r="A4441">
            <v>94724</v>
          </cell>
          <cell r="B4441" t="str">
            <v>CONECTOR, CPVC, SOLDÁVEL, DN 22 MM X 3/4, INSTALADO EM RESERVAÇÃO DE ÁGUA DE EDIFICAÇÃO QUE POSSUA RESERVATÓRIO DE FIBRA/FIBROCIMENTO  FORNECIMENTO E INSTALAÇÃO. AF_06/2016</v>
          </cell>
          <cell r="D4441">
            <v>94724</v>
          </cell>
          <cell r="E4441">
            <v>33.54</v>
          </cell>
        </row>
        <row r="4442">
          <cell r="A4442">
            <v>94725</v>
          </cell>
          <cell r="B4442" t="str">
            <v>LUVA, CPVC, SOLDÁVEL, DN 22 MM, INSTALADO EM RESERVAÇÃO DE ÁGUA DE EDIFICAÇÃO QUE POSSUA RESERVATÓRIO DE FIBRA/FIBROCIMENTO  FORNECIMENTO E INSTALAÇÃO. AF_06/2016</v>
          </cell>
          <cell r="D4442">
            <v>94725</v>
          </cell>
          <cell r="E4442">
            <v>6.77</v>
          </cell>
        </row>
        <row r="4443">
          <cell r="A4443">
            <v>94726</v>
          </cell>
          <cell r="B4443" t="str">
            <v>CONECTOR, CPVC, SOLDÁVEL, DN 28 MM X 1, INSTALADO EM RESERVAÇÃO DE ÁGUA DE EDIFICAÇÃO QUE POSSUA RESERVATÓRIO DE FIBRA/FIBROCIMENTO  FORNECIMENTO E INSTALAÇÃO. AF_06/2016</v>
          </cell>
          <cell r="D4443">
            <v>94726</v>
          </cell>
          <cell r="E4443">
            <v>52.69</v>
          </cell>
        </row>
        <row r="4444">
          <cell r="A4444">
            <v>94727</v>
          </cell>
          <cell r="B4444" t="str">
            <v>LUVA, CPVC, SOLDÁVEL, DN 28 MM, INSTALADO EM RESERVAÇÃO DE ÁGUA DE EDIFICAÇÃO QUE POSSUA RESERVATÓRIO DE FIBRA/FIBROCIMENTO  FORNECIMENTO E INSTALAÇÃO. AF_06/2016</v>
          </cell>
          <cell r="D4444">
            <v>94727</v>
          </cell>
          <cell r="E4444">
            <v>10.32</v>
          </cell>
        </row>
        <row r="4445">
          <cell r="A4445">
            <v>94728</v>
          </cell>
          <cell r="B4445" t="str">
            <v>CONECTOR, CPVC, SOLDÁVEL, DN 35 MM X 1 1/4, INSTALADO EM RESERVAÇÃO DE ÁGUA DE EDIFICAÇÃO QUE POSSUA RESERVATÓRIO DE FIBRA/FIBROCIMENTO  FORNECIMENTO E INSTALAÇÃO. AF_06/2016</v>
          </cell>
          <cell r="D4445">
            <v>94728</v>
          </cell>
          <cell r="E4445">
            <v>203.37</v>
          </cell>
        </row>
        <row r="4446">
          <cell r="A4446">
            <v>94729</v>
          </cell>
          <cell r="B4446" t="str">
            <v>LUVA, CPVC, SOLDÁVEL, DN 35 MM, INSTALADO EM RESERVAÇÃO DE ÁGUA DE EDIFICAÇÃO QUE POSSUA RESERVATÓRIO DE FIBRA/FIBROCIMENTO  FORNECIMENTO E INSTALAÇÃO. AF_06/2016</v>
          </cell>
          <cell r="D4446">
            <v>94729</v>
          </cell>
          <cell r="E4446">
            <v>18.91</v>
          </cell>
        </row>
        <row r="4447">
          <cell r="A4447">
            <v>94730</v>
          </cell>
          <cell r="B4447" t="str">
            <v>CONECTOR, CPVC, SOLDÁVEL, DN 42 MM X 1 1/2, INSTALADO EM RESERVAÇÃO DE ÁGUA DE EDIFICAÇÃO QUE POSSUA RESERVATÓRIO DE FIBRA/FIBROCIMENTO  FORNECIMENTO E INSTALAÇÃO. AF_06/2016</v>
          </cell>
          <cell r="D4447">
            <v>94730</v>
          </cell>
          <cell r="E4447">
            <v>247.53</v>
          </cell>
        </row>
        <row r="4448">
          <cell r="A4448">
            <v>94731</v>
          </cell>
          <cell r="B4448" t="str">
            <v>LUVA, CPVC, SOLDÁVEL, DN 42 MM, INSTALADO EM RESERVAÇÃO DE ÁGUA DE EDIFICAÇÃO QUE POSSUA RESERVATÓRIO DE FIBRA/FIBROCIMENTO  FORNECIMENTO E INSTALAÇÃO. AF_06/2016</v>
          </cell>
          <cell r="D4448">
            <v>94731</v>
          </cell>
          <cell r="E4448">
            <v>24.29</v>
          </cell>
        </row>
        <row r="4449">
          <cell r="A4449">
            <v>94733</v>
          </cell>
          <cell r="B4449" t="str">
            <v>LUVA, CPVC, SOLDÁVEL, DN 54 MM, INSTALADO EM RESERVAÇÃO DE ÁGUA DE EDIFICAÇÃO QUE POSSUA RESERVATÓRIO DE FIBRA/FIBROCIMENTO  FORNECIMENTO E INSTALAÇÃO. AF_06/2016</v>
          </cell>
          <cell r="D4449">
            <v>94733</v>
          </cell>
          <cell r="E4449">
            <v>47.6</v>
          </cell>
        </row>
        <row r="4450">
          <cell r="A4450">
            <v>94737</v>
          </cell>
          <cell r="B4450" t="str">
            <v>LUVA, CPVC, SOLDÁVEL, DN 89 MM, INSTALADO EM RESERVAÇÃO DE ÁGUA DE EDIFICAÇÃO QUE POSSUA RESERVATÓRIO DE FIBRA/FIBROCIMENTO  FORNECIMENTO E INSTALAÇÃO. AF_06/2016</v>
          </cell>
          <cell r="D4450">
            <v>94737</v>
          </cell>
          <cell r="E4450">
            <v>207.37</v>
          </cell>
        </row>
        <row r="4451">
          <cell r="A4451">
            <v>94740</v>
          </cell>
          <cell r="B4451" t="str">
            <v>JOELHO 90 GRAUS, CPVC, SOLDÁVEL, DN 22 MM, INSTALADO EM RESERVAÇÃO DE ÁGUA DE EDIFICAÇÃO QUE POSSUA RESERVATÓRIO DE FIBRA/FIBROCIMENTO  FORNECIMENTO E INSTALAÇÃO. AF_06/2016</v>
          </cell>
          <cell r="D4451">
            <v>94740</v>
          </cell>
          <cell r="E4451">
            <v>10.85</v>
          </cell>
        </row>
        <row r="4452">
          <cell r="A4452">
            <v>94741</v>
          </cell>
          <cell r="B4452" t="str">
            <v>CURVA 90 GRAUS, CPVC, SOLDÁVEL, DN 22 MM, INSTALADO EM RESERVAÇÃO DE ÁGUA DE EDIFICAÇÃO QUE POSSUA RESERVATÓRIO DE FIBRA/FIBROCIMENTO  FORNECIMENTO E INSTALAÇÃO. AF_06/2016</v>
          </cell>
          <cell r="D4452">
            <v>94741</v>
          </cell>
          <cell r="E4452">
            <v>14.08</v>
          </cell>
        </row>
        <row r="4453">
          <cell r="A4453">
            <v>94742</v>
          </cell>
          <cell r="B4453" t="str">
            <v>JOELHO 90 GRAUS, CPVC, SOLDÁVEL, DN 28 MM, INSTALADO EM RESERVAÇÃO DE ÁGUA DE EDIFICAÇÃO QUE POSSUA RESERVATÓRIO DE FIBRA/FIBROCIMENTO  FORNECIMENTO E INSTALAÇÃO. AF_06/2016</v>
          </cell>
          <cell r="D4453">
            <v>94742</v>
          </cell>
          <cell r="E4453">
            <v>17.7</v>
          </cell>
        </row>
        <row r="4454">
          <cell r="A4454">
            <v>94743</v>
          </cell>
          <cell r="B4454" t="str">
            <v>CURVA 90 GRAUS, CPVC, SOLDÁVEL, DN 28 MM, INSTALADO EM RESERVAÇÃO DE ÁGUA DE EDIFICAÇÃO QUE POSSUA RESERVATÓRIO DE FIBRA/FIBROCIMENTO  FORNECIMENTO E INSTALAÇÃO. AF_06/2016</v>
          </cell>
          <cell r="D4454">
            <v>94743</v>
          </cell>
          <cell r="E4454">
            <v>19.739999999999998</v>
          </cell>
        </row>
        <row r="4455">
          <cell r="A4455">
            <v>94744</v>
          </cell>
          <cell r="B4455" t="str">
            <v>JOELHO 90 GRAUS, CPVC, SOLDÁVEL, DN 35 MM, INSTALADO EM RESERVAÇÃO DE ÁGUA DE EDIFICAÇÃO QUE POSSUA RESERVATÓRIO DE FIBRA/FIBROCIMENTO  FORNECIMENTO E INSTALAÇÃO. AF_06/2016</v>
          </cell>
          <cell r="D4455">
            <v>94744</v>
          </cell>
          <cell r="E4455">
            <v>28.92</v>
          </cell>
        </row>
        <row r="4456">
          <cell r="A4456">
            <v>94746</v>
          </cell>
          <cell r="B4456" t="str">
            <v>JOELHO 90 GRAUS, CPVC, SOLDÁVEL, DN 42 MM, INSTALADO EM RESERVAÇÃO DE ÁGUA DE EDIFICAÇÃO QUE POSSUA RESERVATÓRIO DE FIBRA/FIBROCIMENTO  FORNECIMENTO E INSTALAÇÃO. AF_06/2016</v>
          </cell>
          <cell r="D4456">
            <v>94746</v>
          </cell>
          <cell r="E4456">
            <v>42.55</v>
          </cell>
        </row>
        <row r="4457">
          <cell r="A4457">
            <v>94748</v>
          </cell>
          <cell r="B4457" t="str">
            <v>JOELHO 90 GRAUS, CPVC, SOLDÁVEL, DN 54 MM, INSTALADO EM RESERVAÇÃO DE ÁGUA DE EDIFICAÇÃO QUE POSSUA RESERVATÓRIO DE FIBRA/FIBROCIMENTO  FORNECIMENTO E INSTALAÇÃO. AF_06/2016</v>
          </cell>
          <cell r="D4457">
            <v>94748</v>
          </cell>
          <cell r="E4457">
            <v>88.75</v>
          </cell>
        </row>
        <row r="4458">
          <cell r="A4458">
            <v>94750</v>
          </cell>
          <cell r="B4458" t="str">
            <v>JOELHO 90 GRAUS, CPVC, SOLDÁVEL, DN 73 MM, INSTALADO EM RESERVAÇÃO DE ÁGUA DE EDIFICAÇÃO QUE POSSUA RESERVATÓRIO DE FIBRA/FIBROCIMENTO  FORNECIMENTO E INSTALAÇÃO. AF_06/2016</v>
          </cell>
          <cell r="D4458">
            <v>94750</v>
          </cell>
          <cell r="E4458">
            <v>217.69</v>
          </cell>
        </row>
        <row r="4459">
          <cell r="A4459">
            <v>94752</v>
          </cell>
          <cell r="B4459" t="str">
            <v>JOELHO 90 GRAUS, CPVC, SOLDÁVEL, DN 89 MM, INSTALADO EM RESERVAÇÃO DE ÁGUA DE EDIFICAÇÃO QUE POSSUA RESERVATÓRIO DE FIBRA/FIBROCIMENTO  FORNECIMENTO E INSTALAÇÃO. AF_06/2016</v>
          </cell>
          <cell r="D4459">
            <v>94752</v>
          </cell>
          <cell r="E4459">
            <v>261.27</v>
          </cell>
        </row>
        <row r="4460">
          <cell r="A4460">
            <v>94756</v>
          </cell>
          <cell r="B4460" t="str">
            <v>TE, CPVC, SOLDÁVEL, DN 22 MM, INSTALADO EM RESERVAÇÃO DE ÁGUA DE EDIFICAÇÃO QUE POSSUA RESERVATÓRIO DE FIBRA/FIBROCIMENTO  FORNECIMENTO E INSTALAÇÃO. AF_06/2016</v>
          </cell>
          <cell r="D4460">
            <v>94756</v>
          </cell>
          <cell r="E4460">
            <v>13.56</v>
          </cell>
        </row>
        <row r="4461">
          <cell r="A4461">
            <v>94757</v>
          </cell>
          <cell r="B4461" t="str">
            <v>TE, CPVC, SOLDÁVEL, DN 28 MM, INSTALADO EM RESERVAÇÃO DE ÁGUA DE EDIFICAÇÃO QUE POSSUA RESERVATÓRIO DE FIBRA/FIBROCIMENTO  FORNECIMENTO E INSTALAÇÃO. AF_06/2016</v>
          </cell>
          <cell r="D4461">
            <v>94757</v>
          </cell>
          <cell r="E4461">
            <v>19.68</v>
          </cell>
        </row>
        <row r="4462">
          <cell r="A4462">
            <v>94758</v>
          </cell>
          <cell r="B4462" t="str">
            <v>TE, CPVC, SOLDÁVEL, DN 35 MM, INSTALADO EM RESERVAÇÃO DE ÁGUA DE EDIFICAÇÃO QUE POSSUA RESERVATÓRIO DE FIBRA/FIBROCIMENTO  FORNECIMENTO E INSTALAÇÃO. AF_06/2016</v>
          </cell>
          <cell r="D4462">
            <v>94758</v>
          </cell>
          <cell r="E4462">
            <v>54.17</v>
          </cell>
        </row>
        <row r="4463">
          <cell r="A4463">
            <v>94759</v>
          </cell>
          <cell r="B4463" t="str">
            <v>TE, CPVC, SOLDÁVEL, DN 42 MM, INSTALADO EM RESERVAÇÃO DE ÁGUA DE EDIFICAÇÃO QUE POSSUA RESERVATÓRIO DE FIBRA/FIBROCIMENTO  FORNECIMENTO E INSTALAÇÃO. AF_06/2016</v>
          </cell>
          <cell r="D4463">
            <v>94759</v>
          </cell>
          <cell r="E4463">
            <v>67.77</v>
          </cell>
        </row>
        <row r="4464">
          <cell r="A4464">
            <v>94760</v>
          </cell>
          <cell r="B4464" t="str">
            <v>TE, CPVC, SOLDÁVEL, DN 54 MM, INSTALADO EM RESERVAÇÃO DE ÁGUA DE EDIFICAÇÃO QUE POSSUA RESERVATÓRIO DE FIBRA/FIBROCIMENTO  FORNECIMENTO E INSTALAÇÃO. AF_06/2016</v>
          </cell>
          <cell r="D4464">
            <v>94760</v>
          </cell>
          <cell r="E4464">
            <v>110.94</v>
          </cell>
        </row>
        <row r="4465">
          <cell r="A4465">
            <v>94761</v>
          </cell>
          <cell r="B4465" t="str">
            <v>TE, CPVC, SOLDÁVEL, DN 73 MM, INSTALADO EM RESERVAÇÃO DE ÁGUA DE EDIFICAÇÃO QUE POSSUA RESERVATÓRIO DE FIBRA/FIBROCIMENTO  FORNECIMENTO E INSTALAÇÃO. AF_06/2016</v>
          </cell>
          <cell r="D4465">
            <v>94761</v>
          </cell>
          <cell r="E4465">
            <v>247.22</v>
          </cell>
        </row>
        <row r="4466">
          <cell r="A4466">
            <v>94762</v>
          </cell>
          <cell r="B4466" t="str">
            <v>TE, CPVC, SOLDÁVEL, DN 89 MM, INSTALADO EM RESERVAÇÃO DE ÁGUA DE EDIFICAÇÃO QUE POSSUA RESERVATÓRIO DE FIBRA/FIBROCIMENTO  FORNECIMENTO E INSTALAÇÃO. AF_06/2016</v>
          </cell>
          <cell r="D4466">
            <v>94762</v>
          </cell>
          <cell r="E4466">
            <v>311.17</v>
          </cell>
        </row>
        <row r="4467">
          <cell r="A4467">
            <v>94783</v>
          </cell>
          <cell r="B4467" t="str">
            <v>ADAPTADOR COM FLANGE E ANEL DE VEDAÇÃO, PVC, SOLDÁVEL, DN  20 MM X 1/2 , INSTALADO EM RESERVAÇÃO DE ÁGUA DE EDIFICAÇÃO QUE POSSUA RESERVATÓRIO DE FIBRA/FIBROCIMENTO   FORNECIMENTO E INSTALAÇÃO. AF_06/2016</v>
          </cell>
          <cell r="D4467">
            <v>94783</v>
          </cell>
          <cell r="E4467">
            <v>17.5</v>
          </cell>
        </row>
        <row r="4468">
          <cell r="A4468">
            <v>94785</v>
          </cell>
          <cell r="B4468" t="str">
            <v>ADAPTADOR COM FLANGES LIVRES, PVC, SOLDÁVEL LONGO, DN 32 MM X 1 , INSTALADO EM RESERVAÇÃO DE ÁGUA DE EDIFICAÇÃO QUE POSSUA RESERVATÓRIO DE FIBRA/FIBROCIMENTO   FORNECIMENTO E INSTALAÇÃO. AF_06/2016</v>
          </cell>
          <cell r="D4468">
            <v>94785</v>
          </cell>
          <cell r="E4468">
            <v>31.69</v>
          </cell>
        </row>
        <row r="4469">
          <cell r="A4469">
            <v>94786</v>
          </cell>
          <cell r="B4469" t="str">
            <v>ADAPTADOR COM FLANGES LIVRES, PVC, SOLDÁVEL LONGO, DN 40 MM X 1 1/4 , INSTALADO EM RESERVAÇÃO DE ÁGUA DE EDIFICAÇÃO QUE POSSUA RESERVATÓRIO DE FIBRA/FIBROCIMENTO   FORNECIMENTO E INSTALAÇÃO. AF_06/2016</v>
          </cell>
          <cell r="D4469">
            <v>94786</v>
          </cell>
          <cell r="E4469">
            <v>41.82</v>
          </cell>
        </row>
        <row r="4470">
          <cell r="A4470">
            <v>94787</v>
          </cell>
          <cell r="B4470" t="str">
            <v>ADAPTADOR COM FLANGES LIVRES, PVC, SOLDÁVEL LONGO, DN 50 MM X 1 1/2 , INSTALADO EM RESERVAÇÃO DE ÁGUA DE EDIFICAÇÃO QUE POSSUA RESERVATÓRIO DE FIBRA/FIBROCIMENTO   FORNECIMENTO E INSTALAÇÃO. AF_06/2016</v>
          </cell>
          <cell r="D4470">
            <v>94787</v>
          </cell>
          <cell r="E4470">
            <v>56.48</v>
          </cell>
        </row>
        <row r="4471">
          <cell r="A4471">
            <v>94788</v>
          </cell>
          <cell r="B4471" t="str">
            <v>ADAPTADOR COM FLANGES LIVRES, PVC, SOLDÁVEL LONGO, DN 60 MM X 2 , INSTALADO EM RESERVAÇÃO DE ÁGUA DE EDIFICAÇÃO QUE POSSUA RESERVATÓRIO DE FIBRA/FIBROCIMENTO   FORNECIMENTO E INSTALAÇÃO. AF_06/2016</v>
          </cell>
          <cell r="D4471">
            <v>94788</v>
          </cell>
          <cell r="E4471">
            <v>81.95</v>
          </cell>
        </row>
        <row r="4472">
          <cell r="A4472">
            <v>94789</v>
          </cell>
          <cell r="B4472" t="str">
            <v>ADAPTADOR COM FLANGES LIVRES, PVC, SOLDÁVEL LONGO, DN 75 MM X 2 1/2 , INSTALADO EM RESERVAÇÃO DE ÁGUA DE EDIFICAÇÃO QUE POSSUA RESERVATÓRIO DE FIBRA/FIBROCIMENTO   FORNECIMENTO E INSTALAÇÃO. AF_06/2016</v>
          </cell>
          <cell r="D4472">
            <v>94789</v>
          </cell>
          <cell r="E4472">
            <v>258.64</v>
          </cell>
        </row>
        <row r="4473">
          <cell r="A4473">
            <v>94790</v>
          </cell>
          <cell r="B4473" t="str">
            <v>ADAPTADOR COM FLANGES LIVRES, PVC, SOLDÁVEL LONGO, DN 85 MM X 3 , INSTALADO EM RESERVAÇÃO DE ÁGUA DE EDIFICAÇÃO QUE POSSUA RESERVATÓRIO DE FIBRA/FIBROCIMENTO   FORNECIMENTO E INSTALAÇÃO. AF_06/2016</v>
          </cell>
          <cell r="D4473">
            <v>94790</v>
          </cell>
          <cell r="E4473">
            <v>299.27999999999997</v>
          </cell>
        </row>
        <row r="4474">
          <cell r="A4474">
            <v>94791</v>
          </cell>
          <cell r="B4474" t="str">
            <v>ADAPTADOR COM FLANGES LIVRES, PVC, SOLDÁVEL LONGO, DN 110 MM X 4 , INSTALADO EM RESERVAÇÃO DE ÁGUA DE EDIFICAÇÃO QUE POSSUA RESERVATÓRIO DE FIBRA/FIBROCIMENTO   FORNECIMENTO E INSTALAÇÃO. AF_06/2016</v>
          </cell>
          <cell r="D4474">
            <v>94791</v>
          </cell>
          <cell r="E4474">
            <v>419.52</v>
          </cell>
        </row>
        <row r="4475">
          <cell r="A4475">
            <v>94863</v>
          </cell>
          <cell r="B4475" t="str">
            <v>LUVA, CPVC, SOLDÁVEL, DN 73 MM, INSTALADO EM RESERVAÇÃO DE ÁGUA DE EDIFICAÇÃO QUE POSSUA RESERVATÓRIO DE FIBRA/FIBROCIMENTO  FORNECIMENTO E INSTALAÇÃO. AF_06/2016</v>
          </cell>
          <cell r="D4475">
            <v>94863</v>
          </cell>
          <cell r="E4475">
            <v>179.26</v>
          </cell>
        </row>
        <row r="4476">
          <cell r="A4476">
            <v>95141</v>
          </cell>
          <cell r="B4476" t="str">
            <v>ADAPTADOR COM FLANGES LIVRES, PVC, SOLDÁVEL LONGO, DN  25 MM X 3/4 , INSTALADO EM RESERVAÇÃO DE ÁGUA DE EDIFICAÇÃO QUE POSSUA RESERVATÓRIO DE FIBRA/FIBROCIMENTO    FORNECIMENTO E INSTALAÇÃO. AF_06/2016</v>
          </cell>
          <cell r="D4476">
            <v>95141</v>
          </cell>
          <cell r="E4476">
            <v>29.49</v>
          </cell>
        </row>
        <row r="4477">
          <cell r="A4477">
            <v>95237</v>
          </cell>
          <cell r="B4477" t="str">
            <v>LUVA COM BUCHA DE LATÃO, PVC, SOLDÁVEL, DN 32MM X 1 , INSTALADO EM RAMAL DE DISTRIBUIÇÃO DE ÁGUA   FORNECIMENTO E INSTALAÇÃO. AF_12/2014</v>
          </cell>
          <cell r="D4477">
            <v>95237</v>
          </cell>
          <cell r="E4477">
            <v>24.06</v>
          </cell>
        </row>
        <row r="4478">
          <cell r="A4478">
            <v>95693</v>
          </cell>
          <cell r="B4478" t="str">
            <v>LUVA SIMPLES, PVC, SÉRIE NORMAL, ESGOTO PREDIAL, DN 150 MM, JUNTA ELÁSTICA, FORNECIDO E INSTALADO EM SUBCOLETOR AÉREO DE ESGOTO SANITÁRIO. AF_12/2014</v>
          </cell>
          <cell r="D4478">
            <v>95693</v>
          </cell>
          <cell r="E4478">
            <v>63.19</v>
          </cell>
        </row>
        <row r="4479">
          <cell r="A4479">
            <v>95694</v>
          </cell>
          <cell r="B4479" t="str">
            <v>CURVA 90 GRAUS, PVC, SERIE R, ÁGUA PLUVIAL, DN 100 MM, JUNTA ELÁSTICA, FORNECIDO E INSTALADO EM RAMAL DE ENCAMINHAMENTO. AF_12/2014</v>
          </cell>
          <cell r="D4479">
            <v>95694</v>
          </cell>
          <cell r="E4479">
            <v>82.71</v>
          </cell>
        </row>
        <row r="4480">
          <cell r="A4480">
            <v>95695</v>
          </cell>
          <cell r="B4480" t="str">
            <v>CURVA 90 GRAUS, PVC, SERIE R, ÁGUA PLUVIAL, DN 100 MM, JUNTA ELÁSTICA, FORNECIDO E INSTALADO EM CONDUTORES VERTICAIS DE ÁGUAS PLUVIAIS. AF_12/2014</v>
          </cell>
          <cell r="D4480">
            <v>95695</v>
          </cell>
          <cell r="E4480">
            <v>81.25</v>
          </cell>
        </row>
        <row r="4481">
          <cell r="A4481">
            <v>95696</v>
          </cell>
          <cell r="B4481" t="str">
            <v>SPRINKLER TIPO PENDENTE, 68 °C, UNIÃO POR ROSCA DN 15 (1/2") - FORNECIMENTO E INSTALAÇÃO. AF_10/2020</v>
          </cell>
          <cell r="D4481">
            <v>95696</v>
          </cell>
          <cell r="E4481">
            <v>39.840000000000003</v>
          </cell>
        </row>
        <row r="4482">
          <cell r="A4482">
            <v>96637</v>
          </cell>
          <cell r="B4482" t="str">
            <v>JOELHO 90 GRAUS, PPR, DN 25 MM, CLASSE PN 25, INSTALADO EM RAMAL OU SUB-RAMAL DE ÁGUA  FORNECIMENTO E INSTALAÇÃO . AF_06/2015</v>
          </cell>
          <cell r="D4482">
            <v>96637</v>
          </cell>
          <cell r="E4482">
            <v>12.14</v>
          </cell>
        </row>
        <row r="4483">
          <cell r="A4483">
            <v>96638</v>
          </cell>
          <cell r="B4483" t="str">
            <v>JOELHO 45 GRAUS, PPR, DN 25 MM, CLASSE PN 25, INSTALADO EM RAMAL OU SUB-RAMAL DE ÁGUA  FORNECIMENTO E INSTALAÇÃO . AF_06/2015</v>
          </cell>
          <cell r="D4483">
            <v>96638</v>
          </cell>
          <cell r="E4483">
            <v>11.48</v>
          </cell>
        </row>
        <row r="4484">
          <cell r="A4484">
            <v>96639</v>
          </cell>
          <cell r="B4484" t="str">
            <v>LUVA, PPR, DN 25 MM, CLASSE PN 25, INSTALADO EM RAMAL OU SUB-RAMAL DE ÁGUA  FORNECIMENTO E INSTALAÇÃO . AF_06/2015</v>
          </cell>
          <cell r="D4484">
            <v>96639</v>
          </cell>
          <cell r="E4484">
            <v>8.64</v>
          </cell>
        </row>
        <row r="4485">
          <cell r="A4485">
            <v>96640</v>
          </cell>
          <cell r="B4485" t="str">
            <v>CONECTOR MACHO, PPR, 25 X 1/2'', CLASSE PN 25, INSTALADO EM RAMAL OU SUB-RAMAL DE ÁGUA   FORNECIMENTO E INSTALAÇÃO . AF_06/2015</v>
          </cell>
          <cell r="D4485">
            <v>96640</v>
          </cell>
          <cell r="E4485">
            <v>26.96</v>
          </cell>
        </row>
        <row r="4486">
          <cell r="A4486">
            <v>96641</v>
          </cell>
          <cell r="B4486" t="str">
            <v>CONECTOR FÊMEA, PPR, 25 X 1/2'', CLASSE PN 25, INSTALADO EM RAMAL OU SUB-RAMAL DE ÁGUA   FORNECIMENTO E INSTALAÇÃO . AF_06/2015</v>
          </cell>
          <cell r="D4486">
            <v>96641</v>
          </cell>
          <cell r="E4486">
            <v>20.41</v>
          </cell>
        </row>
        <row r="4487">
          <cell r="A4487">
            <v>96642</v>
          </cell>
          <cell r="B4487" t="str">
            <v>TÊ NORMAL, PPR, DN 25 MM, CLASSE PN 25, INSTALADO EM RAMAL OU SUB-RAMAL DE ÁGUA  FORNECIMENTO E INSTALAÇÃO . AF_06/2015</v>
          </cell>
          <cell r="D4487">
            <v>96642</v>
          </cell>
          <cell r="E4487">
            <v>16.010000000000002</v>
          </cell>
        </row>
        <row r="4488">
          <cell r="A4488">
            <v>96643</v>
          </cell>
          <cell r="B4488" t="str">
            <v>TÊ MISTURADOR, PPR, 25 X 3/4'' , CLASSE PN 25, INSTALADO EM RAMAL OU SUB-RAMAL DE ÁGUA  FORNECIMENTO E INSTALAÇÃO . AF_06/2015</v>
          </cell>
          <cell r="D4488">
            <v>96643</v>
          </cell>
          <cell r="E4488">
            <v>54.36</v>
          </cell>
        </row>
        <row r="4489">
          <cell r="A4489">
            <v>96650</v>
          </cell>
          <cell r="B4489" t="str">
            <v>JOELHO 90 GRAUS, PPR, DN 25 MM, CLASSE PN 25, INSTALADO EM RAMAL DE DISTRIBUIÇÃO  FORNECIMENTO E INSTALAÇÃO . AF_06/2015</v>
          </cell>
          <cell r="D4489">
            <v>96650</v>
          </cell>
          <cell r="E4489">
            <v>9.3800000000000008</v>
          </cell>
        </row>
        <row r="4490">
          <cell r="A4490">
            <v>96651</v>
          </cell>
          <cell r="B4490" t="str">
            <v>JOELHO 45 GRAUS, PPR, DN 25 MM, CLASSE PN 25, INSTALADO EM RAMAL DE DISTRIBUIÇÃO DE ÁGUA  FORNECIMENTO E INSTALAÇÃO . AF_06/2015</v>
          </cell>
          <cell r="D4490">
            <v>96651</v>
          </cell>
          <cell r="E4490">
            <v>8.7200000000000006</v>
          </cell>
        </row>
        <row r="4491">
          <cell r="A4491">
            <v>96652</v>
          </cell>
          <cell r="B4491" t="str">
            <v>JOELHO 90 GRAUS, PPR, DN 32 MM, CLASSE PN 25, INSTALADO EM RAMAL DE DISTRIBUIÇÃO  FORNECIMENTO E INSTALAÇÃO . AF_06/2015</v>
          </cell>
          <cell r="D4491">
            <v>96652</v>
          </cell>
          <cell r="E4491">
            <v>17.37</v>
          </cell>
        </row>
        <row r="4492">
          <cell r="A4492">
            <v>96653</v>
          </cell>
          <cell r="B4492" t="str">
            <v>JOELHO 45 GRAUS, PPR, DN 32 MM, CLASSE PN 25, INSTALADO EM RAMAL DE DISTRIBUIÇÃO DE ÁGUA  FORNECIMENTO E INSTALAÇÃO . AF_06/2015</v>
          </cell>
          <cell r="D4492">
            <v>96653</v>
          </cell>
          <cell r="E4492">
            <v>17.3</v>
          </cell>
        </row>
        <row r="4493">
          <cell r="A4493">
            <v>96654</v>
          </cell>
          <cell r="B4493" t="str">
            <v>JOELHO 90 GRAUS, PPR, DN 40 MM, CLASSE PN 25, INSTALADO EM RAMAL DE DISTRIBUIÇÃO  FORNECIMENTO E INSTALAÇÃO . AF_06/2015</v>
          </cell>
          <cell r="D4493">
            <v>96654</v>
          </cell>
          <cell r="E4493">
            <v>29.25</v>
          </cell>
        </row>
        <row r="4494">
          <cell r="A4494">
            <v>96655</v>
          </cell>
          <cell r="B4494" t="str">
            <v>JOELHO 45 GRAUS, PPR, DN 40 MM, CLASSE PN 25, INSTALADO EM RAMAL DE DISTRIBUIÇÃO DE ÁGUA  FORNECIMENTO E INSTALAÇÃO . AF_06/2015</v>
          </cell>
          <cell r="D4494">
            <v>96655</v>
          </cell>
          <cell r="E4494">
            <v>28.54</v>
          </cell>
        </row>
        <row r="4495">
          <cell r="A4495">
            <v>96656</v>
          </cell>
          <cell r="B4495" t="str">
            <v>LUVA, PPR, DN 25 MM, CLASSE PN 25, INSTALADO EM RAMAL DE DISTRIBUIÇÃO DE ÁGUA  FORNECIMENTO E INSTALAÇÃO . AF_06/2015</v>
          </cell>
          <cell r="D4495">
            <v>96656</v>
          </cell>
          <cell r="E4495">
            <v>6.82</v>
          </cell>
        </row>
        <row r="4496">
          <cell r="A4496">
            <v>96657</v>
          </cell>
          <cell r="B4496" t="str">
            <v>CONECTOR MACHO, PPR, 25 X 1/2, CLASSE PN 25, INSTALADO EM RAMAL DE DISTRIBUIÇÃO DE ÁGUA  FORNECIMENTO E INSTALAÇÃO . AF_06/2015</v>
          </cell>
          <cell r="D4496">
            <v>96657</v>
          </cell>
          <cell r="E4496">
            <v>25.14</v>
          </cell>
        </row>
        <row r="4497">
          <cell r="A4497">
            <v>96658</v>
          </cell>
          <cell r="B4497" t="str">
            <v>CONECTOR FÊMEA, PPR, 25 X 1/2'', CLASSE PN 25, INSTALADO EM RAMAL DE DISTRIBUIÇÃO DE ÁGUA   FORNECIMENTO E INSTALAÇÃO . AF_06/2015</v>
          </cell>
          <cell r="D4497">
            <v>96658</v>
          </cell>
          <cell r="E4497">
            <v>18.59</v>
          </cell>
        </row>
        <row r="4498">
          <cell r="A4498">
            <v>96659</v>
          </cell>
          <cell r="B4498" t="str">
            <v>LUVA, PPR, DN 32 MM, CLASSE PN 25, INSTALADO EM RAMAL DE DISTRIBUIÇÃO DE ÁGUA  FORNECIMENTO E INSTALAÇÃO. AF_06/2015</v>
          </cell>
          <cell r="D4498">
            <v>96659</v>
          </cell>
          <cell r="E4498">
            <v>11.81</v>
          </cell>
        </row>
        <row r="4499">
          <cell r="A4499">
            <v>96660</v>
          </cell>
          <cell r="B4499" t="str">
            <v>CONECTOR MACHO, PPR, 32 X 3/4'', CLASSE PN 25, INSTALADO EM RAMAL DE DISTRIBUIÇÃO DE ÁGUA   FORNECIMENTO E INSTALAÇÃO. AF_06/2015</v>
          </cell>
          <cell r="D4499">
            <v>96660</v>
          </cell>
          <cell r="E4499">
            <v>42.36</v>
          </cell>
        </row>
        <row r="4500">
          <cell r="A4500">
            <v>96661</v>
          </cell>
          <cell r="B4500" t="str">
            <v>CONECTOR FÊMEA, PPR, 32 X 3/4'', CLASSE PN 25, INSTALADO EM RAMAL DE DISTRIBUIÇÃO DE ÁGUA   FORNECIMENTO E INSTALAÇÃO . AF_06/2015</v>
          </cell>
          <cell r="D4500">
            <v>96661</v>
          </cell>
          <cell r="E4500">
            <v>32.299999999999997</v>
          </cell>
        </row>
        <row r="4501">
          <cell r="A4501">
            <v>96662</v>
          </cell>
          <cell r="B4501" t="str">
            <v>BUCHA DE REDUÇÃO, PPR, 32 X 25, CLASSE PN 25, INSTALADO EM RAMAL DE DISTRIBUIÇÃO DE ÁGUA  FORNECIMENTO E INSTALAÇÃO . AF_06/2015</v>
          </cell>
          <cell r="D4501">
            <v>96662</v>
          </cell>
          <cell r="E4501">
            <v>12.15</v>
          </cell>
        </row>
        <row r="4502">
          <cell r="A4502">
            <v>96663</v>
          </cell>
          <cell r="B4502" t="str">
            <v>LUVA, PPR, DN 40 MM, CLASSE PN 25, INSTALADO EM RAMAL DE DISTRIBUIÇÃO DE ÁGUA  FORNECIMENTO E INSTALAÇÃO. AF_06/2015</v>
          </cell>
          <cell r="D4502">
            <v>96663</v>
          </cell>
          <cell r="E4502">
            <v>22.41</v>
          </cell>
        </row>
        <row r="4503">
          <cell r="A4503">
            <v>96664</v>
          </cell>
          <cell r="B4503" t="str">
            <v>BUCHA DE REDUÇÃO, PPR, 40 X 25, CLASSE PN 25, INSTALADO EM RAMAL DE DISTRIBUIÇÃO DE ÁGUA  FORNECIMENTO E INSTALAÇÃO . AF_06/2015</v>
          </cell>
          <cell r="D4503">
            <v>96664</v>
          </cell>
          <cell r="E4503">
            <v>24.56</v>
          </cell>
        </row>
        <row r="4504">
          <cell r="A4504">
            <v>96665</v>
          </cell>
          <cell r="B4504" t="str">
            <v>TÊ NORMAL, PPR, DN 25 MM, CLASSE PN 25, INSTALADO EM RAMAL DE DISTRIBUIÇÃO DE ÁGUA  FORNECIMENTO E INSTALAÇÃO . AF_06/2015</v>
          </cell>
          <cell r="D4504">
            <v>96665</v>
          </cell>
          <cell r="E4504">
            <v>12.3</v>
          </cell>
        </row>
        <row r="4505">
          <cell r="A4505">
            <v>96666</v>
          </cell>
          <cell r="B4505" t="str">
            <v>TÊ NORMAL, PPR, DN 32 MM, CLASSE PN 25, INSTALADO EM RAMAL DE DISTRIBUIÇÃO DE ÁGUA  FORNECIMENTO E INSTALAÇÃO . AF_06/2015</v>
          </cell>
          <cell r="D4505">
            <v>96666</v>
          </cell>
          <cell r="E4505">
            <v>23.31</v>
          </cell>
        </row>
        <row r="4506">
          <cell r="A4506">
            <v>96667</v>
          </cell>
          <cell r="B4506" t="str">
            <v>TÊ NORMAL, PPR, DN 40 MM, CLASSE PN 25, INSTALADO EM RAMAL DE DISTRIBUIÇÃO DE ÁGUA  FORNECIMENTO E INSTALAÇÃO . AF_06/2015</v>
          </cell>
          <cell r="D4506">
            <v>96667</v>
          </cell>
          <cell r="E4506">
            <v>41.98</v>
          </cell>
        </row>
        <row r="4507">
          <cell r="A4507">
            <v>96684</v>
          </cell>
          <cell r="B4507" t="str">
            <v>JOELHO 90 GRAUS, PPR, DN 25 MM, CLASSE PN 25, INSTALADO EM PRUMADA DE ÁGUA  FORNECIMENTO E INSTALAÇÃO . AF_06/2015</v>
          </cell>
          <cell r="D4507">
            <v>96684</v>
          </cell>
          <cell r="E4507">
            <v>5.23</v>
          </cell>
        </row>
        <row r="4508">
          <cell r="A4508">
            <v>96685</v>
          </cell>
          <cell r="B4508" t="str">
            <v>JOELHO 45 GRAUS, PPR, DN 25 MM, CLASSE PN 25, INSTALADO EM PRUMADA DE ÁGUA  FORNECIMENTO E INSTALAÇÃO . AF_06/2015</v>
          </cell>
          <cell r="D4508">
            <v>96685</v>
          </cell>
          <cell r="E4508">
            <v>4.57</v>
          </cell>
        </row>
        <row r="4509">
          <cell r="A4509">
            <v>96686</v>
          </cell>
          <cell r="B4509" t="str">
            <v>JOELHO 90 GRAUS, PPR, DN 32 MM, CLASSE PN 25, INSTALADO EM PRUMADA DE ÁGUA  FORNECIMENTO E INSTALAÇÃO . AF_06/2015</v>
          </cell>
          <cell r="D4509">
            <v>96686</v>
          </cell>
          <cell r="E4509">
            <v>7.89</v>
          </cell>
        </row>
        <row r="4510">
          <cell r="A4510">
            <v>96687</v>
          </cell>
          <cell r="B4510" t="str">
            <v>JOELHO 45 GRAUS, PPR, DN 32 MM, CLASSE PN 25, INSTALADO EM PRUMADA DE ÁGUA  FORNECIMENTO E INSTALAÇÃO . AF_06/2015</v>
          </cell>
          <cell r="D4510">
            <v>96687</v>
          </cell>
          <cell r="E4510">
            <v>7.82</v>
          </cell>
        </row>
        <row r="4511">
          <cell r="A4511">
            <v>96688</v>
          </cell>
          <cell r="B4511" t="str">
            <v>JOELHO 90 GRAUS, PPR, DN 40 MM, CLASSE PN 25, INSTALADO EM PRUMADA DE ÁGUA  FORNECIMENTO E INSTALAÇÃO . AF_06/2015</v>
          </cell>
          <cell r="D4511">
            <v>96688</v>
          </cell>
          <cell r="E4511">
            <v>13.92</v>
          </cell>
        </row>
        <row r="4512">
          <cell r="A4512">
            <v>96689</v>
          </cell>
          <cell r="B4512" t="str">
            <v>JOELHO 45 GRAUS, PPR, DN 40 MM, CLASSE PN 25, INSTALADO EM PRUMADA DE ÁGUA  FORNECIMENTO E INSTALAÇÃO . AF_06/2015</v>
          </cell>
          <cell r="D4512">
            <v>96689</v>
          </cell>
          <cell r="E4512">
            <v>13.21</v>
          </cell>
        </row>
        <row r="4513">
          <cell r="A4513">
            <v>96690</v>
          </cell>
          <cell r="B4513" t="str">
            <v>JOELHO 90 GRAUS, PPR, DN 50 MM, CLASSE PN 25, INSTALADO EM PRUMADA DE ÁGUA  FORNECIMENTO E INSTALAÇÃO . AF_06/2015</v>
          </cell>
          <cell r="D4513">
            <v>96690</v>
          </cell>
          <cell r="E4513">
            <v>26.71</v>
          </cell>
        </row>
        <row r="4514">
          <cell r="A4514">
            <v>96691</v>
          </cell>
          <cell r="B4514" t="str">
            <v>JOELHO 45 GRAUS, PPR, DN 50 MM, CLASSE PN 25, INSTALADO EM PRUMADA DE ÁGUA  FORNECIMENTO E INSTALAÇÃO . AF_06/2015</v>
          </cell>
          <cell r="D4514">
            <v>96691</v>
          </cell>
          <cell r="E4514">
            <v>27.69</v>
          </cell>
        </row>
        <row r="4515">
          <cell r="A4515">
            <v>96692</v>
          </cell>
          <cell r="B4515" t="str">
            <v>JOELHO 90 GRAUS, PPR, DN 63 MM, CLASSE PN 25, INSTALADO EM PRUMADA DE ÁGUA  FORNECIMENTO E INSTALAÇÃO . AF_06/2015</v>
          </cell>
          <cell r="D4515">
            <v>96692</v>
          </cell>
          <cell r="E4515">
            <v>40.299999999999997</v>
          </cell>
        </row>
        <row r="4516">
          <cell r="A4516">
            <v>96693</v>
          </cell>
          <cell r="B4516" t="str">
            <v>JOELHO 45 GRAUS, PPR, DN 63 MM, CLASSE PN 25, INSTALADO EM PRUMADA DE ÁGUA  FORNECIMENTO E INSTALAÇÃO . AF_06/2015</v>
          </cell>
          <cell r="D4516">
            <v>96693</v>
          </cell>
          <cell r="E4516">
            <v>37.89</v>
          </cell>
        </row>
        <row r="4517">
          <cell r="A4517">
            <v>96694</v>
          </cell>
          <cell r="B4517" t="str">
            <v>JOELHO 90 GRAUS, PPR, DN 75 MM, CLASSE PN 25, INSTALADO EM PRUMADA DE ÁGUA  FORNECIMENTO E INSTALAÇÃO . AF_06/2015</v>
          </cell>
          <cell r="D4517">
            <v>96694</v>
          </cell>
          <cell r="E4517">
            <v>92.64</v>
          </cell>
        </row>
        <row r="4518">
          <cell r="A4518">
            <v>96695</v>
          </cell>
          <cell r="B4518" t="str">
            <v>JOELHO 45 GRAUS, PPR, DN 75 MM, CLASSE PN 25, INSTALADO EM PRUMADA DE ÁGUA  FORNECIMENTO E INSTALAÇÃO . AF_06/2015</v>
          </cell>
          <cell r="D4518">
            <v>96695</v>
          </cell>
          <cell r="E4518">
            <v>89.81</v>
          </cell>
        </row>
        <row r="4519">
          <cell r="A4519">
            <v>96696</v>
          </cell>
          <cell r="B4519" t="str">
            <v>JOELHO 90 GRAUS, PPR, DN 90 MM, CLASSE PN 25, INSTALADO EM PRUMADA DE ÁGUA  FORNECIMENTO E INSTALAÇÃO . AF_06/2015</v>
          </cell>
          <cell r="D4519">
            <v>96696</v>
          </cell>
          <cell r="E4519">
            <v>140.06</v>
          </cell>
        </row>
        <row r="4520">
          <cell r="A4520">
            <v>96697</v>
          </cell>
          <cell r="B4520" t="str">
            <v>JOELHO 90 GRAUS, PPR, DN 110 MM, CLASSE PN 25, INSTALADO EM PRUMADA DE ÁGUA  FORNECIMENTO E INSTALAÇÃO . AF_06/2015</v>
          </cell>
          <cell r="D4520">
            <v>96697</v>
          </cell>
          <cell r="E4520">
            <v>209.72</v>
          </cell>
        </row>
        <row r="4521">
          <cell r="A4521">
            <v>96698</v>
          </cell>
          <cell r="B4521" t="str">
            <v>LUVA, PPR, DN 25 MM, CLASSE PN 25, INSTALADO EM PRUMADA DE ÁGUA  FORNECIMENTO E INSTALAÇÃO . AF_06/2015</v>
          </cell>
          <cell r="D4521">
            <v>96698</v>
          </cell>
          <cell r="E4521">
            <v>4.05</v>
          </cell>
        </row>
        <row r="4522">
          <cell r="A4522">
            <v>96699</v>
          </cell>
          <cell r="B4522" t="str">
            <v>CONECTOR MACHO, PPR, 25 X 1/2'', CLASSE PN 25, INSTALADO EM PRUMADA DE ÁGUA   FORNECIMENTO E INSTALAÇÃO . AF_06/2015</v>
          </cell>
          <cell r="D4522">
            <v>96699</v>
          </cell>
          <cell r="E4522">
            <v>22.37</v>
          </cell>
        </row>
        <row r="4523">
          <cell r="A4523">
            <v>96700</v>
          </cell>
          <cell r="B4523" t="str">
            <v>CONECTOR FÊMEA, PPR, 25 X 1/2'', CLASSE PN 25, INSTALADO EM PRUMADA DE ÁGUA   FORNECIMENTO E INSTALAÇÃO . AF_06/2015</v>
          </cell>
          <cell r="D4523">
            <v>96700</v>
          </cell>
          <cell r="E4523">
            <v>15.82</v>
          </cell>
        </row>
        <row r="4524">
          <cell r="A4524">
            <v>96701</v>
          </cell>
          <cell r="B4524" t="str">
            <v>LUVA, PPR, DN 32 MM, CLASSE PN 25, INSTALADO EM PRUMADA DE ÁGUA  FORNECIMENTO E INSTALAÇÃO. AF_06/2015</v>
          </cell>
          <cell r="D4524">
            <v>96701</v>
          </cell>
          <cell r="E4524">
            <v>5.49</v>
          </cell>
        </row>
        <row r="4525">
          <cell r="A4525">
            <v>96702</v>
          </cell>
          <cell r="B4525" t="str">
            <v>BUCHA DE REDUÇÃO, PPR, 32 X 25, CLASSE PN 25, INSTALADO EM PRUMADA DE ÁGUA  FORNECIMENTO E INSTALAÇÃO . AF_06/2015</v>
          </cell>
          <cell r="D4525">
            <v>96702</v>
          </cell>
          <cell r="E4525">
            <v>5.83</v>
          </cell>
        </row>
        <row r="4526">
          <cell r="A4526">
            <v>96703</v>
          </cell>
          <cell r="B4526" t="str">
            <v>LUVA, PPR, DN 40 MM, CLASSE PN 25, INSTALADO EM PRUMADA DE ÁGUA  FORNECIMENTO E INSTALAÇÃO. AF_06/2015</v>
          </cell>
          <cell r="D4526">
            <v>96703</v>
          </cell>
          <cell r="E4526">
            <v>12.17</v>
          </cell>
        </row>
        <row r="4527">
          <cell r="A4527">
            <v>96704</v>
          </cell>
          <cell r="B4527" t="str">
            <v>BUCHA DE REDUÇÃO, PPR, 40 X 25, CLASSE PN 25, INSTALADO EM PRUMADA DE ÁGUA  FORNECIMENTO E INSTALAÇÃO . AF_06/2015</v>
          </cell>
          <cell r="D4527">
            <v>96704</v>
          </cell>
          <cell r="E4527">
            <v>14.32</v>
          </cell>
        </row>
        <row r="4528">
          <cell r="A4528">
            <v>96705</v>
          </cell>
          <cell r="B4528" t="str">
            <v>LUVA, PPR, DN 50 MM, CLASSE PN 25, INSTALADO EM PRUMADA DE ÁGUA  FORNECIMENTO E INSTALAÇÃO. AF_06/2015</v>
          </cell>
          <cell r="D4528">
            <v>96705</v>
          </cell>
          <cell r="E4528">
            <v>18.34</v>
          </cell>
        </row>
        <row r="4529">
          <cell r="A4529">
            <v>96706</v>
          </cell>
          <cell r="B4529" t="str">
            <v>LUVA, PPR, DN 63 MM, CLASSE PN 25, INSTALADO EM PRUMADA DE ÁGUA  FORNECIMENTO E INSTALAÇÃO. AF_06/2015</v>
          </cell>
          <cell r="D4529">
            <v>96706</v>
          </cell>
          <cell r="E4529">
            <v>27.49</v>
          </cell>
        </row>
        <row r="4530">
          <cell r="A4530">
            <v>96707</v>
          </cell>
          <cell r="B4530" t="str">
            <v>LUVA, PPR, DN 75 MM, CLASSE PN 25, INSTALADO EM PRUMADA DE ÁGUA  FORNECIMENTO E INSTALAÇÃO. AF_06/2015</v>
          </cell>
          <cell r="D4530">
            <v>96707</v>
          </cell>
          <cell r="E4530">
            <v>59.36</v>
          </cell>
        </row>
        <row r="4531">
          <cell r="A4531">
            <v>96708</v>
          </cell>
          <cell r="B4531" t="str">
            <v>LUVA, PPR, DN 90 MM, CLASSE PN 25, INSTALADO EM PRUMADA DE ÁGUA  FORNECIMENTO E INSTALAÇÃO. AF_06/2015</v>
          </cell>
          <cell r="D4531">
            <v>96708</v>
          </cell>
          <cell r="E4531">
            <v>94.35</v>
          </cell>
        </row>
        <row r="4532">
          <cell r="A4532">
            <v>96709</v>
          </cell>
          <cell r="B4532" t="str">
            <v>LUVA, PPR, DN 110 MM, CLASSE PN 25, INSTALADO EM PRUMADA DE ÁGUA  FORNECIMENTO E INSTALAÇÃO. AF_06/2015</v>
          </cell>
          <cell r="D4532">
            <v>96709</v>
          </cell>
          <cell r="E4532">
            <v>149.69</v>
          </cell>
        </row>
        <row r="4533">
          <cell r="A4533">
            <v>96710</v>
          </cell>
          <cell r="B4533" t="str">
            <v>TÊ NORMAL, PPR, DN 25 MM, CLASSE PN 25, INSTALADO EM PRUMADA DE ÁGUA  FORNECIMENTO E INSTALAÇÃO . AF_06/2015</v>
          </cell>
          <cell r="D4533">
            <v>96710</v>
          </cell>
          <cell r="E4533">
            <v>6.81</v>
          </cell>
        </row>
        <row r="4534">
          <cell r="A4534">
            <v>96711</v>
          </cell>
          <cell r="B4534" t="str">
            <v>TÊ NORMAL, PPR, DN 32 MM, CLASSE PN 25, INSTALADO EM PRUMADA DE ÁGUA  FORNECIMENTO E INSTALAÇÃO . AF_06/2015</v>
          </cell>
          <cell r="D4534">
            <v>96711</v>
          </cell>
          <cell r="E4534">
            <v>10.71</v>
          </cell>
        </row>
        <row r="4535">
          <cell r="A4535">
            <v>96712</v>
          </cell>
          <cell r="B4535" t="str">
            <v>TÊ NORMAL, PPR, DN 40 MM, CLASSE PN 25, INSTALADO EM PRUMADA DE ÁGUA  FORNECIMENTO E INSTALAÇÃO . AF_06/2015</v>
          </cell>
          <cell r="D4535">
            <v>96712</v>
          </cell>
          <cell r="E4535">
            <v>21.49</v>
          </cell>
        </row>
        <row r="4536">
          <cell r="A4536">
            <v>96713</v>
          </cell>
          <cell r="B4536" t="str">
            <v>TÊ NORMAL, PPR, DN 50 MM, CLASSE PN 25, INSTALADO EM PRUMADA DE ÁGUA  FORNECIMENTO E INSTALAÇÃO . AF_06/2015</v>
          </cell>
          <cell r="D4536">
            <v>96713</v>
          </cell>
          <cell r="E4536">
            <v>29.53</v>
          </cell>
        </row>
        <row r="4537">
          <cell r="A4537">
            <v>96714</v>
          </cell>
          <cell r="B4537" t="str">
            <v>TÊ NORMAL, PPR, DN 63 MM, CLASSE PN 25, INSTALADO EM PRUMADA DE ÁGUA  FORNECIMENTO E INSTALAÇÃO . AF_06/2015</v>
          </cell>
          <cell r="D4537">
            <v>96714</v>
          </cell>
          <cell r="E4537">
            <v>50.48</v>
          </cell>
        </row>
        <row r="4538">
          <cell r="A4538">
            <v>96715</v>
          </cell>
          <cell r="B4538" t="str">
            <v>TÊ NORMAL, PPR, DN 75 MM, CLASSE PN 25, INSTALADO EM PRUMADA DE ÁGUA  FORNECIMENTO E INSTALAÇÃO . AF_06/2015</v>
          </cell>
          <cell r="D4538">
            <v>96715</v>
          </cell>
          <cell r="E4538">
            <v>97.96</v>
          </cell>
        </row>
        <row r="4539">
          <cell r="A4539">
            <v>96716</v>
          </cell>
          <cell r="B4539" t="str">
            <v>TÊ NORMAL, PPR, DN 90 MM, CLASSE PN 25, INSTALADO EM PRUMADA DE ÁGUA  FORNECIMENTO E INSTALAÇÃO . AF_06/2015</v>
          </cell>
          <cell r="D4539">
            <v>96716</v>
          </cell>
          <cell r="E4539">
            <v>147.84</v>
          </cell>
        </row>
        <row r="4540">
          <cell r="A4540">
            <v>96717</v>
          </cell>
          <cell r="B4540" t="str">
            <v>TÊ NORMAL, PPR, DN 110 MM, CLASSE PN 25, INSTALADO EM PRUMADA DE ÁGUA  FORNECIMENTO E INSTALAÇÃO . AF_06/2015</v>
          </cell>
          <cell r="D4540">
            <v>96717</v>
          </cell>
          <cell r="E4540">
            <v>234.01</v>
          </cell>
        </row>
        <row r="4541">
          <cell r="A4541">
            <v>96736</v>
          </cell>
          <cell r="B4541" t="str">
            <v>LUVA, PPR, DN 20 MM, CLASSE PN 25, INSTALADO EM RESERVAÇÃO DE ÁGUA DE EDIFICAÇÃO QUE POSSUA RESERVATÓRIO DE FIBRA/FIBROCIMENTO  FORNECIMENTO E INSTALAÇÃO. AF_06/2016</v>
          </cell>
          <cell r="D4541">
            <v>96736</v>
          </cell>
          <cell r="E4541">
            <v>5.05</v>
          </cell>
        </row>
        <row r="4542">
          <cell r="A4542">
            <v>96737</v>
          </cell>
          <cell r="B4542" t="str">
            <v>LUVA, PPR, DN 25 MM, CLASSE PN 25, INSTALADO EM RESERVAÇÃO DE ÁGUA DE EDIFICAÇÃO QUE POSSUA RESERVATÓRIO DE FIBRA/FIBROCIMENTO  FORNECIMENTO E INSTALAÇÃO. AF_06/2016</v>
          </cell>
          <cell r="D4542">
            <v>96737</v>
          </cell>
          <cell r="E4542">
            <v>6.05</v>
          </cell>
        </row>
        <row r="4543">
          <cell r="A4543">
            <v>96738</v>
          </cell>
          <cell r="B4543" t="str">
            <v>CONECTOR MACHO, PPR, 25 X 1/2'', CLASSE PN 25,  INSTALADO EM RESERVAÇÃO DE ÁGUA DE EDIFICAÇÃO QUE POSSUA RESERVATÓRIO DE FIBRA/FIBROCIMENTO   FORNECIMENTO E INSTALAÇÃO. AF_06/2016</v>
          </cell>
          <cell r="D4543">
            <v>96738</v>
          </cell>
          <cell r="E4543">
            <v>24.37</v>
          </cell>
        </row>
        <row r="4544">
          <cell r="A4544">
            <v>96739</v>
          </cell>
          <cell r="B4544" t="str">
            <v>LUVA, PPR, DN 32 MM, CLASSE PN 25, INSTALADO EM RESERVAÇÃO DE ÁGUA DE EDIFICAÇÃO QUE POSSUA RESERVATÓRIO DE FIBRA/FIBROCIMENTO  FORNECIMENTO E INSTALAÇÃO. AF_06/2016</v>
          </cell>
          <cell r="D4544">
            <v>96739</v>
          </cell>
          <cell r="E4544">
            <v>7.84</v>
          </cell>
        </row>
        <row r="4545">
          <cell r="A4545">
            <v>96740</v>
          </cell>
          <cell r="B4545" t="str">
            <v>CONECTOR MACHO, PPR, 32 X 3/4'', CLASSE PN 25,  INSTALADO EM RESERVAÇÃO DE ÁGUA DE EDIFICAÇÃO QUE POSSUA RESERVATÓRIO DE FIBRA/FIBROCIMENTO   FORNECIMENTO E INSTALAÇÃO. AF_06/2016</v>
          </cell>
          <cell r="D4545">
            <v>96740</v>
          </cell>
          <cell r="E4545">
            <v>38.39</v>
          </cell>
        </row>
        <row r="4546">
          <cell r="A4546">
            <v>96741</v>
          </cell>
          <cell r="B4546" t="str">
            <v>LUVA, PPR, DN 40 MM, CLASSE PN 25, INSTALADO EM RESERVAÇÃO DE ÁGUA DE EDIFICAÇÃO QUE POSSUA RESERVATÓRIO DE FIBRA/FIBROCIMENTO  FORNECIMENTO E INSTALAÇÃO. AF_06/2016</v>
          </cell>
          <cell r="D4546">
            <v>96741</v>
          </cell>
          <cell r="E4546">
            <v>13.8</v>
          </cell>
        </row>
        <row r="4547">
          <cell r="A4547">
            <v>96742</v>
          </cell>
          <cell r="B4547" t="str">
            <v>LUVA, PPR, DN 50 MM, CLASSE PN 25, INSTALADO EM RESERVAÇÃO DE ÁGUA DE EDIFICAÇÃO QUE POSSUA RESERVATÓRIO DE FIBRA/FIBROCIMENTO  FORNECIMENTO E INSTALAÇÃO. AF_06/2016</v>
          </cell>
          <cell r="D4547">
            <v>96742</v>
          </cell>
          <cell r="E4547">
            <v>20.92</v>
          </cell>
        </row>
        <row r="4548">
          <cell r="A4548">
            <v>96743</v>
          </cell>
          <cell r="B4548" t="str">
            <v>LUVA, PPR, DN 63 MM, CLASSE PN 25, INSTALADO EM RESERVAÇÃO DE ÁGUA DE EDIFICAÇÃO QUE POSSUA RESERVATÓRIO DE FIBRA/FIBROCIMENTO  FORNECIMENTO E INSTALAÇÃO. AF_06/2016</v>
          </cell>
          <cell r="D4548">
            <v>96743</v>
          </cell>
          <cell r="E4548">
            <v>28.17</v>
          </cell>
        </row>
        <row r="4549">
          <cell r="A4549">
            <v>96744</v>
          </cell>
          <cell r="B4549" t="str">
            <v>LUVA, PPR, DN 75 MM, CLASSE PN 25, INSTALADO EM RESERVAÇÃO DE ÁGUA DE EDIFICAÇÃO QUE POSSUA RESERVATÓRIO DE FIBRA/FIBROCIMENTO  FORNECIMENTO E INSTALAÇÃO. AF_06/2016</v>
          </cell>
          <cell r="D4549">
            <v>96744</v>
          </cell>
          <cell r="E4549">
            <v>61.9</v>
          </cell>
        </row>
        <row r="4550">
          <cell r="A4550">
            <v>96745</v>
          </cell>
          <cell r="B4550" t="str">
            <v>LUVA, PPR, DN 90 MM, CLASSE PN 25, INSTALADO EM RESERVAÇÃO DE ÁGUA DE EDIFICAÇÃO QUE POSSUA RESERVATÓRIO DE FIBRA/FIBROCIMENTO  FORNECIMENTO E INSTALAÇÃO. AF_06/2016</v>
          </cell>
          <cell r="D4550">
            <v>96745</v>
          </cell>
          <cell r="E4550">
            <v>93.73</v>
          </cell>
        </row>
        <row r="4551">
          <cell r="A4551">
            <v>96746</v>
          </cell>
          <cell r="B4551" t="str">
            <v>LUVA, PPR, DN 110 MM, CLASSE PN 25, INSTALADO EM RESERVAÇÃO DE ÁGUA DE EDIFICAÇÃO QUE POSSUA RESERVATÓRIO DE FIBRA/FIBROCIMENTO  FORNECIMENTO E INSTALAÇÃO. AF_06/2016</v>
          </cell>
          <cell r="D4551">
            <v>96746</v>
          </cell>
          <cell r="E4551">
            <v>149.65</v>
          </cell>
        </row>
        <row r="4552">
          <cell r="A4552">
            <v>96747</v>
          </cell>
          <cell r="B4552" t="str">
            <v>JOELHO 90 GRAUS, PPR, DN 20 MM, CLASSE PN 25,  INSTALADO EM RESERVAÇÃO DE ÁGUA DE EDIFICAÇÃO QUE POSSUA RESERVATÓRIO DE FIBRA/FIBROCIMENTO  FORNECIMENTO E INSTALAÇÃO. AF_06/2016</v>
          </cell>
          <cell r="D4552">
            <v>96747</v>
          </cell>
          <cell r="E4552">
            <v>6.99</v>
          </cell>
        </row>
        <row r="4553">
          <cell r="A4553">
            <v>96748</v>
          </cell>
          <cell r="B4553" t="str">
            <v>JOELHO 90 GRAUS, PPR, DN 25 MM, CLASSE PN 25,  INSTALADO EM RESERVAÇÃO DE ÁGUA DE EDIFICAÇÃO QUE POSSUA RESERVATÓRIO DE FIBRA/FIBROCIMENTO  FORNECIMENTO E INSTALAÇÃO. AF_06/2016</v>
          </cell>
          <cell r="D4553">
            <v>96748</v>
          </cell>
          <cell r="E4553">
            <v>8.25</v>
          </cell>
        </row>
        <row r="4554">
          <cell r="A4554">
            <v>96749</v>
          </cell>
          <cell r="B4554" t="str">
            <v>JOELHO 90 GRAUS, PPR, DN 32 MM, CLASSE PN 25,  INSTALADO EM RESERVAÇÃO DE ÁGUA DE EDIFICAÇÃO QUE POSSUA RESERVATÓRIO DE FIBRA/FIBROCIMENTO  FORNECIMENTO E INSTALAÇÃO. AF_06/2016</v>
          </cell>
          <cell r="D4554">
            <v>96749</v>
          </cell>
          <cell r="E4554">
            <v>11.45</v>
          </cell>
        </row>
        <row r="4555">
          <cell r="A4555">
            <v>96750</v>
          </cell>
          <cell r="B4555" t="str">
            <v>JOELHO 90 GRAUS, PPR, DN 40 MM, CLASSE PN 25,  INSTALADO EM RESERVAÇÃO DE ÁGUA DE EDIFICAÇÃO QUE POSSUA RESERVATÓRIO DE FIBRA/FIBROCIMENTO  FORNECIMENTO E INSTALAÇÃO. AF_06/2016</v>
          </cell>
          <cell r="D4555">
            <v>96750</v>
          </cell>
          <cell r="E4555">
            <v>16.36</v>
          </cell>
        </row>
        <row r="4556">
          <cell r="A4556">
            <v>96751</v>
          </cell>
          <cell r="B4556" t="str">
            <v>JOELHO 90 GRAUS, PPR, DN 50 MM, CLASSE PN 25,  INSTALADO EM RESERVAÇÃO DE ÁGUA DE EDIFICAÇÃO QUE POSSUA RESERVATÓRIO DE FIBRA/FIBROCIMENTO  FORNECIMENTO E INSTALAÇÃO. AF_06/2016</v>
          </cell>
          <cell r="D4556">
            <v>96751</v>
          </cell>
          <cell r="E4556">
            <v>30.55</v>
          </cell>
        </row>
        <row r="4557">
          <cell r="A4557">
            <v>96752</v>
          </cell>
          <cell r="B4557" t="str">
            <v>JOELHO 90 GRAUS, PPR, DN 63 MM, CLASSE PN 25,  INSTALADO EM RESERVAÇÃO DE ÁGUA DE EDIFICAÇÃO QUE POSSUA RESERVATÓRIO DE FIBRA/FIBROCIMENTO  FORNECIMENTO E INSTALAÇÃO. AF_06/2016</v>
          </cell>
          <cell r="D4557">
            <v>96752</v>
          </cell>
          <cell r="E4557">
            <v>41.31</v>
          </cell>
        </row>
        <row r="4558">
          <cell r="A4558">
            <v>96753</v>
          </cell>
          <cell r="B4558" t="str">
            <v>JOELHO 90 GRAUS, PPR, DN 75 MM, CLASSE PN 25,  INSTALADO EM RESERVAÇÃO DE ÁGUA DE EDIFICAÇÃO QUE POSSUA RESERVATÓRIO DE FIBRA/FIBROCIMENTO  FORNECIMENTO E INSTALAÇÃO. AF_06/2016</v>
          </cell>
          <cell r="D4558">
            <v>96753</v>
          </cell>
          <cell r="E4558">
            <v>96.46</v>
          </cell>
        </row>
        <row r="4559">
          <cell r="A4559">
            <v>96754</v>
          </cell>
          <cell r="B4559" t="str">
            <v>JOELHO 90 GRAUS, PPR, DN 90 MM, CLASSE PN 25,  INSTALADO EM RESERVAÇÃO DE ÁGUA DE EDIFICAÇÃO QUE POSSUA RESERVATÓRIO DE FIBRA/FIBROCIMENTO  FORNECIMENTO E INSTALAÇÃO. AF_06/2016</v>
          </cell>
          <cell r="D4559">
            <v>96754</v>
          </cell>
          <cell r="E4559">
            <v>139.12</v>
          </cell>
        </row>
        <row r="4560">
          <cell r="A4560">
            <v>96755</v>
          </cell>
          <cell r="B4560" t="str">
            <v>JOELHO 90 GRAUS, PPR, DN 110 MM, CLASSE PN 25,  INSTALADO EM RESERVAÇÃO DE ÁGUA DE EDIFICAÇÃO QUE POSSUA RESERVATÓRIO DE FIBRA/FIBROCIMENTO  FORNECIMENTO E INSTALAÇÃO. AF_06/2016</v>
          </cell>
          <cell r="D4560">
            <v>96755</v>
          </cell>
          <cell r="E4560">
            <v>209.68</v>
          </cell>
        </row>
        <row r="4561">
          <cell r="A4561">
            <v>96756</v>
          </cell>
          <cell r="B4561" t="str">
            <v>TÊ MISTURADOR, PPR, DN 20 MM, CLASSE PN 25,  INSTALADO EM RESERVAÇÃO DE ÁGUA DE EDIFICAÇÃO QUE POSSUA RESERVATÓRIO DE FIBRA/FIBROCIMENTO  FORNECIMENTO E INSTALAÇÃO. AF_06/2016</v>
          </cell>
          <cell r="D4561">
            <v>96756</v>
          </cell>
          <cell r="E4561">
            <v>14.06</v>
          </cell>
        </row>
        <row r="4562">
          <cell r="A4562">
            <v>96757</v>
          </cell>
          <cell r="B4562" t="str">
            <v>TÊ MISTURADOR, PPR, DN 25 MM, CLASSE PN 25,  INSTALADO EM RESERVAÇÃO DE ÁGUA DE EDIFICAÇÃO QUE POSSUA RESERVATÓRIO DE FIBRA/FIBROCIMENTO  FORNECIMENTO E INSTALAÇÃO. AF_06/2016</v>
          </cell>
          <cell r="D4562">
            <v>96757</v>
          </cell>
          <cell r="E4562">
            <v>13.4</v>
          </cell>
        </row>
        <row r="4563">
          <cell r="A4563">
            <v>96758</v>
          </cell>
          <cell r="B4563" t="str">
            <v>TÊ, PPR, DN 32 MM, CLASSE PN 25,  INSTALADO EM RESERVAÇÃO DE ÁGUA DE EDIFICAÇÃO QUE POSSUA RESERVATÓRIO DE FIBRA/FIBROCIMENTO  FORNECIMENTO E INSTALAÇÃO. AF_06/2016</v>
          </cell>
          <cell r="D4563">
            <v>96758</v>
          </cell>
          <cell r="E4563">
            <v>15.43</v>
          </cell>
        </row>
        <row r="4564">
          <cell r="A4564">
            <v>96759</v>
          </cell>
          <cell r="B4564" t="str">
            <v>TÊ, PPR, DN 40 MM, CLASSE PN 25,  INSTALADO EM RESERVAÇÃO DE ÁGUA DE EDIFICAÇÃO QUE POSSUA RESERVATÓRIO DE FIBRA/FIBROCIMENTO  FORNECIMENTO E INSTALAÇÃO. AF_06/2016</v>
          </cell>
          <cell r="D4564">
            <v>96759</v>
          </cell>
          <cell r="E4564">
            <v>24.76</v>
          </cell>
        </row>
        <row r="4565">
          <cell r="A4565">
            <v>96760</v>
          </cell>
          <cell r="B4565" t="str">
            <v>TÊ, PPR, DN 50 MM, CLASSE PN 25,  INSTALADO EM RESERVAÇÃO DE ÁGUA DE EDIFICAÇÃO QUE POSSUA RESERVATÓRIO DE FIBRA/FIBROCIMENTO  FORNECIMENTO E INSTALAÇÃO. AF_06/2016</v>
          </cell>
          <cell r="D4565">
            <v>96760</v>
          </cell>
          <cell r="E4565">
            <v>34.65</v>
          </cell>
        </row>
        <row r="4566">
          <cell r="A4566">
            <v>96761</v>
          </cell>
          <cell r="B4566" t="str">
            <v>TÊ, PPR, DN 63 MM, CLASSE PN 25,  INSTALADO EM RESERVAÇÃO DE ÁGUA DE EDIFICAÇÃO QUE POSSUA RESERVATÓRIO DE FIBRA/FIBROCIMENTO  FORNECIMENTO E INSTALAÇÃO. AF_06/2016</v>
          </cell>
          <cell r="D4566">
            <v>96761</v>
          </cell>
          <cell r="E4566">
            <v>51.86</v>
          </cell>
        </row>
        <row r="4567">
          <cell r="A4567">
            <v>96762</v>
          </cell>
          <cell r="B4567" t="str">
            <v>TÊ, PPR, DN 75 MM, CLASSE PN 25,  INSTALADO EM RESERVAÇÃO DE ÁGUA DE EDIFICAÇÃO QUE POSSUA RESERVATÓRIO DE FIBRA/FIBROCIMENTO  FORNECIMENTO E INSTALAÇÃO. AF_06/2016</v>
          </cell>
          <cell r="D4567">
            <v>96762</v>
          </cell>
          <cell r="E4567">
            <v>103</v>
          </cell>
        </row>
        <row r="4568">
          <cell r="A4568">
            <v>96763</v>
          </cell>
          <cell r="B4568" t="str">
            <v>TÊ, PPR, DN 90 MM, CLASSE PN 25,  INSTALADO EM RESERVAÇÃO DE ÁGUA DE EDIFICAÇÃO QUE POSSUA RESERVATÓRIO DE FIBRA/FIBROCIMENTO  FORNECIMENTO E INSTALAÇÃO. AF_06/2016</v>
          </cell>
          <cell r="D4568">
            <v>96763</v>
          </cell>
          <cell r="E4568">
            <v>146.57</v>
          </cell>
        </row>
        <row r="4569">
          <cell r="A4569">
            <v>96764</v>
          </cell>
          <cell r="B4569" t="str">
            <v>TÊ, PPR, DN 110 MM, CLASSE PN 25,  INSTALADO EM RESERVAÇÃO DE ÁGUA DE EDIFICAÇÃO QUE POSSUA RESERVATÓRIO DE FIBRA/FIBROCIMENTO  FORNECIMENTO E INSTALAÇÃO. AF_06/2016</v>
          </cell>
          <cell r="D4569">
            <v>96764</v>
          </cell>
          <cell r="E4569">
            <v>233.93</v>
          </cell>
        </row>
        <row r="4570">
          <cell r="A4570">
            <v>96802</v>
          </cell>
          <cell r="B4570" t="str">
            <v>KIT CHASSI PEX, PRÉ-FABRICADO, PARA CHUVEIRO COM REGISTROS DE PRESSÃO E CONEXÕES POR CRIMPAGEM  FORNECIMENTO E INSTALAÇÃO. AF_06/2015</v>
          </cell>
          <cell r="D4570">
            <v>96802</v>
          </cell>
          <cell r="E4570">
            <v>303.95</v>
          </cell>
        </row>
        <row r="4571">
          <cell r="A4571">
            <v>96803</v>
          </cell>
          <cell r="B4571" t="str">
            <v>KIT CHASSI PEX, PRÉ-FABRICADO, PARA COZINHA COM CUBA SIMPLES E CONEXÕES POR CRIMPAGEM  FORNECIMENTO E INSTALAÇÃO. AF_06/2015</v>
          </cell>
          <cell r="D4571">
            <v>96803</v>
          </cell>
          <cell r="E4571">
            <v>154.69999999999999</v>
          </cell>
        </row>
        <row r="4572">
          <cell r="A4572">
            <v>96804</v>
          </cell>
          <cell r="B4572" t="str">
            <v>KIT CHASSI PEX, PRÉ-FABRICADO, PARA ÁREA DE SERVIÇO COM TANQUE E MÁQUINA DE LAVAR ROUPA, E CONEXÕES POR CRIMPAGEM  FORNECIMENTO E INSTALAÇÃO. AF_06/2015</v>
          </cell>
          <cell r="D4572">
            <v>96804</v>
          </cell>
          <cell r="E4572">
            <v>273.06</v>
          </cell>
        </row>
        <row r="4573">
          <cell r="A4573">
            <v>96805</v>
          </cell>
          <cell r="B4573" t="str">
            <v>KIT CHASSI PEX, PRÉ-FABRICADO, PARA CHUVEIRO COM REGISTROS DE PRESSÃO E CONEXÕES POR ANEL DESLIZANTE  FORNECIMENTO E INSTALAÇÃO. AF_06/2015</v>
          </cell>
          <cell r="D4573">
            <v>96805</v>
          </cell>
          <cell r="E4573">
            <v>311.18</v>
          </cell>
        </row>
        <row r="4574">
          <cell r="A4574">
            <v>96806</v>
          </cell>
          <cell r="B4574" t="str">
            <v>KIT CHASSI PEX, PRÉ-FABRICADO, PARA COZINHA COM CUBA SIMPLES E CONEXÕES POR ANEL DESLIZANTE  FORNECIMENTO E INSTALAÇÃO. AF_06/2015</v>
          </cell>
          <cell r="D4574">
            <v>96806</v>
          </cell>
          <cell r="E4574">
            <v>148.05000000000001</v>
          </cell>
        </row>
        <row r="4575">
          <cell r="A4575">
            <v>96807</v>
          </cell>
          <cell r="B4575" t="str">
            <v>KIT CHASSI PEX, PRÉ-FABRICADO, PARA ÁREA DE SERVIÇO COM TANQUE E MÁQUINA DE LAVAR ROUPA, E CONEXÕES POR ANEL DESLIZANTE  FORNECIMENTO E INSTALAÇÃO. AF_06/2015</v>
          </cell>
          <cell r="D4575">
            <v>96807</v>
          </cell>
          <cell r="E4575">
            <v>244.47</v>
          </cell>
        </row>
        <row r="4576">
          <cell r="A4576">
            <v>96808</v>
          </cell>
          <cell r="B4576" t="str">
            <v>UNIÃO METÁLICA PARA INSTALAÇÕES EM PEX, DN 16 MM, FIXAÇÃO DAS CONEXÕES POR ANEL DESLIZANTE  FORNECIMENTO E INSTALAÇÃO . AF_06/2015</v>
          </cell>
          <cell r="D4576">
            <v>96808</v>
          </cell>
          <cell r="E4576">
            <v>12.81</v>
          </cell>
        </row>
        <row r="4577">
          <cell r="A4577">
            <v>96809</v>
          </cell>
          <cell r="B4577" t="str">
            <v>CONEXÃO FIXA, ROSCA FÊMEA, METÁLICA, PARA INSTALAÇÕES EM PEX, DN 16 MM X 1/2", COM ANEL DESLIZANTE. FORNECIMENTO E INSTALAÇÃO. AF_06/2015</v>
          </cell>
          <cell r="D4577">
            <v>96809</v>
          </cell>
          <cell r="E4577">
            <v>14.9</v>
          </cell>
        </row>
        <row r="4578">
          <cell r="A4578">
            <v>96810</v>
          </cell>
          <cell r="B4578" t="str">
            <v>CONEXÃO MÓVEL, ROSCA FÊMEA, METÁLICA, PARA INSTALAÇÕES EM PEX, DN 16 MM X 3/4", COM ANEL DESLIZANTE. FORNECIMENTO E INSTALAÇÃO. AF_06/2015</v>
          </cell>
          <cell r="D4578">
            <v>96810</v>
          </cell>
          <cell r="E4578">
            <v>16.309999999999999</v>
          </cell>
        </row>
        <row r="4579">
          <cell r="A4579">
            <v>96811</v>
          </cell>
          <cell r="B4579" t="str">
            <v>UNIÃO METÁLICA PARA INSTALAÇÕES EM PEX, DN 20 MM, FIXAÇÃO DAS CONEXÕES POR ANEL DESLIZANTE  FORNECIMENTO E INSTALAÇÃO . AF_06/2015</v>
          </cell>
          <cell r="D4579">
            <v>96811</v>
          </cell>
          <cell r="E4579">
            <v>17.37</v>
          </cell>
        </row>
        <row r="4580">
          <cell r="A4580">
            <v>96812</v>
          </cell>
          <cell r="B4580" t="str">
            <v>CONEXÃO FIXA, ROSCA FÊMEA, METÁLICA, PARA INSTALAÇÕES EM PEX, DN 20 MM X 1/2", COM ANEL DESLIZANTE. FORNECIMENTO E INSTALAÇÃO. AF_06/2015</v>
          </cell>
          <cell r="D4580">
            <v>96812</v>
          </cell>
          <cell r="E4580">
            <v>16.62</v>
          </cell>
        </row>
        <row r="4581">
          <cell r="A4581">
            <v>96813</v>
          </cell>
          <cell r="B4581" t="str">
            <v>CONEXÃO FIXA, ROSCA FÊMEA, METÁLICA, PARA INSTALAÇÕES EM PEX, DN 20 MM X 3/4", COM ANEL DESLIZANTE. FORNECIMENTO E INSTALAÇÃO. AF_06/2015</v>
          </cell>
          <cell r="D4581">
            <v>96813</v>
          </cell>
          <cell r="E4581">
            <v>19.420000000000002</v>
          </cell>
        </row>
        <row r="4582">
          <cell r="A4582">
            <v>96814</v>
          </cell>
          <cell r="B4582" t="str">
            <v>UNIÃO DE REDUÇÃO, METÁLICA, PARA INSTALAÇÕES EM PEX, DN 20 X 16 MM, CONEXÃO POR ANEL DESLIZANTE  FORNECIMENTO E INSTALAÇÃO. AF_06/2015</v>
          </cell>
          <cell r="D4582">
            <v>96814</v>
          </cell>
          <cell r="E4582">
            <v>16.149999999999999</v>
          </cell>
        </row>
        <row r="4583">
          <cell r="A4583">
            <v>96815</v>
          </cell>
          <cell r="B4583" t="str">
            <v>UNIÃO METÁLICA PARA INSTALAÇÕES EM PEX, DN 25 MM, FIXAÇÃO DAS CONEXÕES POR ANEL DESLIZANTE   FORNECIMENTO E INSTALAÇÃO. AF_06/2015</v>
          </cell>
          <cell r="D4583">
            <v>96815</v>
          </cell>
          <cell r="E4583">
            <v>28.07</v>
          </cell>
        </row>
        <row r="4584">
          <cell r="A4584">
            <v>96816</v>
          </cell>
          <cell r="B4584" t="str">
            <v>CONEXÃO FIXA, ROSCA FÊMEA, METÁLICA, PARA INSTALAÇÕES EM PEX, DN 25 MM X 3/4", COM ANEL DESLIZANTE. FORNECIMENTO E INSTALAÇÃO. AF_06/2015</v>
          </cell>
          <cell r="D4584">
            <v>96816</v>
          </cell>
          <cell r="E4584">
            <v>22.74</v>
          </cell>
        </row>
        <row r="4585">
          <cell r="A4585">
            <v>96817</v>
          </cell>
          <cell r="B4585" t="str">
            <v>CONEXÃO FIXA, ROSCA FÊMEA, METÁLICA, PARA INSTALAÇÕES EM PEX, DN 25 MM X 1", COM ANEL DESLIZANTE. FORNECIMENTO E INSTALAÇÃO. AF_06/2015</v>
          </cell>
          <cell r="D4585">
            <v>96817</v>
          </cell>
          <cell r="E4585">
            <v>26.13</v>
          </cell>
        </row>
        <row r="4586">
          <cell r="A4586">
            <v>96818</v>
          </cell>
          <cell r="B4586" t="str">
            <v>UNIÃO DE REDUÇÃO, METÁLICA, PEX, DN 25 X 16 MM, CONEXÃO POR ANEL DESLIZANTE  FORNECIMENTO E INSTALAÇÃO. AF_06/2015</v>
          </cell>
          <cell r="D4586">
            <v>96818</v>
          </cell>
          <cell r="E4586">
            <v>24.2</v>
          </cell>
        </row>
        <row r="4587">
          <cell r="A4587">
            <v>96819</v>
          </cell>
          <cell r="B4587" t="str">
            <v>UNIÃO DE REDUÇÃO, METÁLICA, PEX, DN 25 X 20 MM, CONEXÃO POR ANEL DESLIZANTE  FORNECIMENTO E INSTALAÇÃO. AF_06/2015</v>
          </cell>
          <cell r="D4587">
            <v>96819</v>
          </cell>
          <cell r="E4587">
            <v>24.2</v>
          </cell>
        </row>
        <row r="4588">
          <cell r="A4588">
            <v>96820</v>
          </cell>
          <cell r="B4588" t="str">
            <v>UNIÃO METÁLICA PARA INSTALAÇÕES EM PEX, DN 32 MM, FIXAÇÃO DAS CONEXÕES POR ANEL DESLIZANTE   FORNECIMENTO E INSTALAÇÃO. AF_06/2015</v>
          </cell>
          <cell r="D4588">
            <v>96820</v>
          </cell>
          <cell r="E4588">
            <v>45.22</v>
          </cell>
        </row>
        <row r="4589">
          <cell r="A4589">
            <v>96821</v>
          </cell>
          <cell r="B4589" t="str">
            <v>CONEXÃO FIXA, ROSCA FÊMEA, METÁLICA, PARA INSTALAÇÕES EM PEX, DN 32 MM X 1", COM ANEL DESLIZANTE  FORNECIMENTO E INSTALAÇÃO. AF_06/2015</v>
          </cell>
          <cell r="D4589">
            <v>96821</v>
          </cell>
          <cell r="E4589">
            <v>38.15</v>
          </cell>
        </row>
        <row r="4590">
          <cell r="A4590">
            <v>96822</v>
          </cell>
          <cell r="B4590" t="str">
            <v>UNIÃO DE REDUÇÃO, METÁLICA, PEX, DN 32 X 25 MM, CONEXÃO POR ANEL DESLIZANTE  FORNECIMENTO E INSTALAÇÃO. AF_06/2015</v>
          </cell>
          <cell r="D4590">
            <v>96822</v>
          </cell>
          <cell r="E4590">
            <v>38.69</v>
          </cell>
        </row>
        <row r="4591">
          <cell r="A4591">
            <v>96823</v>
          </cell>
          <cell r="B4591" t="str">
            <v>LUVA PARA INSTALAÇÕES EM PEX, DN 16 MM, CONEXÃO POR CRIMPAGEM  FORNECIMENTO E INSTALAÇÃO . AF_06/2015</v>
          </cell>
          <cell r="D4591">
            <v>96823</v>
          </cell>
          <cell r="E4591">
            <v>15.89</v>
          </cell>
        </row>
        <row r="4592">
          <cell r="A4592">
            <v>96824</v>
          </cell>
          <cell r="B4592" t="str">
            <v>CONEXÃO FIXA, ROSCA FÊMEA, PARA INSTALAÇÕES EM PEX, DN 16MM X 1/2", CONEXÃO POR CRIMPAGEM  FORNECIMENTO E INSTALAÇÃO. AF_06/2015</v>
          </cell>
          <cell r="D4592">
            <v>96824</v>
          </cell>
          <cell r="E4592">
            <v>18.07</v>
          </cell>
        </row>
        <row r="4593">
          <cell r="A4593">
            <v>96825</v>
          </cell>
          <cell r="B4593" t="str">
            <v>CONEXÃO FIXA, ROSCA FÊMEA, PARA INSTALAÇÕES EM PEX, DN 16MM X 3/4", CONEXÃO POR CRIMPAGEM  FORNECIMENTO E INSTALAÇÃO. AF_06/2015</v>
          </cell>
          <cell r="D4593">
            <v>96825</v>
          </cell>
          <cell r="E4593">
            <v>24.86</v>
          </cell>
        </row>
        <row r="4594">
          <cell r="A4594">
            <v>96826</v>
          </cell>
          <cell r="B4594" t="str">
            <v>LUVA PARA INSTALAÇÕES EM PEX, DN 20 MM, CONEXÃO POR CRIMPAGEM   FORNECIMENTO E INSTALAÇÃO. AF_06/2015</v>
          </cell>
          <cell r="D4594">
            <v>96826</v>
          </cell>
          <cell r="E4594">
            <v>22.26</v>
          </cell>
        </row>
        <row r="4595">
          <cell r="A4595">
            <v>96827</v>
          </cell>
          <cell r="B4595" t="str">
            <v>CONEXÃO FIXA, ROSCA FÊMEA, PARA INSTALAÇÕES EM PEX, DN 20MM X 1/2", CONEXÃO POR CRIMPAGEM  FORNECIMENTO E INSTALAÇÃO. AF_06/2015</v>
          </cell>
          <cell r="D4595">
            <v>96827</v>
          </cell>
          <cell r="E4595">
            <v>23.14</v>
          </cell>
        </row>
        <row r="4596">
          <cell r="A4596">
            <v>96828</v>
          </cell>
          <cell r="B4596" t="str">
            <v>CONEXÃO FIXA, ROSCA FÊMEA, PARA INSTALAÇÕES EM PEX, DN 20MM X 3/4", CONEXÃO POR CRIMPAGEM  FORNECIMENTO E INSTALAÇÃO. AF_06/2015</v>
          </cell>
          <cell r="D4596">
            <v>96828</v>
          </cell>
          <cell r="E4596">
            <v>29.37</v>
          </cell>
        </row>
        <row r="4597">
          <cell r="A4597">
            <v>96829</v>
          </cell>
          <cell r="B4597" t="str">
            <v>LUVA DE REDUÇÃO PARA INSTALAÇÕES EM PEX, DN 20 X 16 MM, CONEXÃO POR CRIMPAGEM  FORNECIMENTO E INSTALAÇÃO. AF_06/2015</v>
          </cell>
          <cell r="D4597">
            <v>96829</v>
          </cell>
          <cell r="E4597">
            <v>22.22</v>
          </cell>
        </row>
        <row r="4598">
          <cell r="A4598">
            <v>96830</v>
          </cell>
          <cell r="B4598" t="str">
            <v>LUVA PARA INSTALAÇÕES EM PEX, DN 25 MM, CONEXÃO POR CRIMPAGEM   FORNECIMENTO E INSTALAÇÃO. AF_06/2015</v>
          </cell>
          <cell r="D4598">
            <v>96830</v>
          </cell>
          <cell r="E4598">
            <v>32.61</v>
          </cell>
        </row>
        <row r="4599">
          <cell r="A4599">
            <v>96831</v>
          </cell>
          <cell r="B4599" t="str">
            <v>CONEXÃO FIXA, ROSCA FÊMEA, PARA INSTALAÇÕES EM PEX, DN 25MM X 1/2", CONEXÃO POR CRIMPAGEM  FORNECIMENTO E INSTALAÇÃO. AF_06/2015</v>
          </cell>
          <cell r="D4599">
            <v>96831</v>
          </cell>
          <cell r="E4599">
            <v>26.31</v>
          </cell>
        </row>
        <row r="4600">
          <cell r="A4600">
            <v>96832</v>
          </cell>
          <cell r="B4600" t="str">
            <v>CONEXÃO FIXA, ROSCA FÊMEA, PARA INSTALAÇÕES EM PEX, DN 25MM X 3/4", CONEXÃO POR CRIMPAGEM  FORNECIMENTO E INSTALAÇÃO. AF_06/2015</v>
          </cell>
          <cell r="D4600">
            <v>96832</v>
          </cell>
          <cell r="E4600">
            <v>30.65</v>
          </cell>
        </row>
        <row r="4601">
          <cell r="A4601">
            <v>96833</v>
          </cell>
          <cell r="B4601" t="str">
            <v>LUVA DE REDUÇÃO PARA INSTALAÇÕES EM PEX, DN 25 X 16 MM, CONEXÃO POR CRIMPAGEM  FORNECIMENTO E INSTALAÇÃO. AF_06/2015</v>
          </cell>
          <cell r="D4601">
            <v>96833</v>
          </cell>
          <cell r="E4601">
            <v>28.61</v>
          </cell>
        </row>
        <row r="4602">
          <cell r="A4602">
            <v>96834</v>
          </cell>
          <cell r="B4602" t="str">
            <v>LUVA PARA INSTALAÇÕES EM PEX, DN 32 MM, CONEXÃO POR CRIMPAGEM  FORNECIMENTO E INSTALAÇÃO . AF_06/2015</v>
          </cell>
          <cell r="D4602">
            <v>96834</v>
          </cell>
          <cell r="E4602">
            <v>47.89</v>
          </cell>
        </row>
        <row r="4603">
          <cell r="A4603">
            <v>96835</v>
          </cell>
          <cell r="B4603" t="str">
            <v>CONEXÃO FIXA, ROSCA FÊMEA, PARA INSTALAÇÕES EM PEX, DN 32 MM X 3/4", CONEXÃO POR CRIMPAGEM  FORNECIMENTO E INSTALAÇÃO. AF_06/2015</v>
          </cell>
          <cell r="D4603">
            <v>96835</v>
          </cell>
          <cell r="E4603">
            <v>41.15</v>
          </cell>
        </row>
        <row r="4604">
          <cell r="A4604">
            <v>96836</v>
          </cell>
          <cell r="B4604" t="str">
            <v>LUVA DE REDUÇÃO PARA INSTALAÇÕES EM PEX, DN 32 X 25 MM, CONEXÃO POR CRIMPAGEM  FORNECIMENTO E INSTALAÇÃO. AF_06/2015</v>
          </cell>
          <cell r="D4604">
            <v>96836</v>
          </cell>
          <cell r="E4604">
            <v>43.95</v>
          </cell>
        </row>
        <row r="4605">
          <cell r="A4605">
            <v>96837</v>
          </cell>
          <cell r="B4605" t="str">
            <v>JOELHO 90 GRAUS, METÁLICO, PARA INSTALAÇÕES EM PEX, DN 16 MM, CONEXÃO POR ANEL DESLIZANTE   FORNECIMENTO E INSTALAÇÃO. AF_06/2015</v>
          </cell>
          <cell r="D4605">
            <v>96837</v>
          </cell>
          <cell r="E4605">
            <v>22.75</v>
          </cell>
        </row>
        <row r="4606">
          <cell r="A4606">
            <v>96838</v>
          </cell>
          <cell r="B4606" t="str">
            <v>JOELHO 90 GRAUS, ROSCA FÊMEA TERMINAL, METÁLICO, PARA INSTALAÇÕES EM PEX, DN 16MM X 1/2", CONEXÃO POR ANEL DESLIZANTE  FORNECIMENTO E INSTALAÇÃO. AF_06/2015</v>
          </cell>
          <cell r="D4606">
            <v>96838</v>
          </cell>
          <cell r="E4606">
            <v>20.73</v>
          </cell>
        </row>
        <row r="4607">
          <cell r="A4607">
            <v>96839</v>
          </cell>
          <cell r="B4607" t="str">
            <v>JOELHO, ROSCA FÊMEA, COM BASE FIXA, METÁLICO, PARA INSTALAÇÕES EM PEX, DN 16MM X 1/2", CONEXÃO POR ANEL DESLIZANTE  FORNECIMENTO E INSTALAÇÃO. AF_06/2015</v>
          </cell>
          <cell r="D4607">
            <v>96839</v>
          </cell>
          <cell r="E4607">
            <v>20.37</v>
          </cell>
        </row>
        <row r="4608">
          <cell r="A4608">
            <v>96840</v>
          </cell>
          <cell r="B4608" t="str">
            <v>JOELHO 90 GRAUS, METÁLICO, PARA INSTALAÇÕES EM PEX, DN 20 MM, CONEXÃO POR ANEL DESLIZANTE  FORNECIMENTO E INSTALAÇÃO . AF_06/2015</v>
          </cell>
          <cell r="D4608">
            <v>96840</v>
          </cell>
          <cell r="E4608">
            <v>26.54</v>
          </cell>
        </row>
        <row r="4609">
          <cell r="A4609">
            <v>96841</v>
          </cell>
          <cell r="B4609" t="str">
            <v>JOELHO 90 GRAUS, ROSCA FÊMEA TERMINAL, METÁLICO, PARA INSTALAÇÕES EM PEX, DN 20 MM X 1/2", CONEXÃO POR ANEL DESLIZANTE  FORNECIMENTO E INSTALAÇÃO. AF_06/2015</v>
          </cell>
          <cell r="D4609">
            <v>96841</v>
          </cell>
          <cell r="E4609">
            <v>22.92</v>
          </cell>
        </row>
        <row r="4610">
          <cell r="A4610">
            <v>96842</v>
          </cell>
          <cell r="B4610" t="str">
            <v>JOELHO 90 GRAUS, ROSCA FÊMEA TERMINAL, METÁLICO, PARA INSTALAÇÕES EM PEX, DN 20 MM X 3/4", CONEXÃO POR ANEL DESLIZANTE  FORNECIMENTO E INSTALAÇÃO. AF_06/2015</v>
          </cell>
          <cell r="D4610">
            <v>96842</v>
          </cell>
          <cell r="E4610">
            <v>29.84</v>
          </cell>
        </row>
        <row r="4611">
          <cell r="A4611">
            <v>96843</v>
          </cell>
          <cell r="B4611" t="str">
            <v>JOELHO ROSCA FÊMEA, COM BASE FIXA, METÁLICO, PARA INSTALAÇÕES EM PEX, DN 20MM X 1/2", CONEXÃO POR ANEL DESLIZANTE  FORNECIMENTO E INSTALAÇÃO. AF_06/2015</v>
          </cell>
          <cell r="D4611">
            <v>96843</v>
          </cell>
          <cell r="E4611">
            <v>28.61</v>
          </cell>
        </row>
        <row r="4612">
          <cell r="A4612">
            <v>96844</v>
          </cell>
          <cell r="B4612" t="str">
            <v>JOELHO ROSCA FÊMEA, MÓVEL, METÁLICO, PARA INSTALAÇÕES EM PEX, DN 20MM X 3/4", CONEXÃO POR ANEL DESLIZANTE  FORNECIMENTO E INSTALAÇÃO. AF_06/2015</v>
          </cell>
          <cell r="D4612">
            <v>96844</v>
          </cell>
          <cell r="E4612">
            <v>39.909999999999997</v>
          </cell>
        </row>
        <row r="4613">
          <cell r="A4613">
            <v>96845</v>
          </cell>
          <cell r="B4613" t="str">
            <v>JOELHO 90 GRAUS, METÁLICO, PARA INSTALAÇÕES EM PEX, DN 25 MM, CONEXÃO POR ANEL DESLIZANTE   FORNECIMENTO E INSTALAÇÃO. AF_06/2015</v>
          </cell>
          <cell r="D4613">
            <v>96845</v>
          </cell>
          <cell r="E4613">
            <v>42.43</v>
          </cell>
        </row>
        <row r="4614">
          <cell r="A4614">
            <v>96846</v>
          </cell>
          <cell r="B4614" t="str">
            <v>JOELHO 90 GRAUS, ROSCA FÊMEA TERMINAL, METÁLICO, PARA INSTALAÇÕES EM PEX, DN 25 MM X 3/4", CONEXÃO POR ANEL DESLIZANTE  FORNECIMENTO E INSTALAÇÃO. AF_06/2015</v>
          </cell>
          <cell r="D4614">
            <v>96846</v>
          </cell>
          <cell r="E4614">
            <v>32.770000000000003</v>
          </cell>
        </row>
        <row r="4615">
          <cell r="A4615">
            <v>96847</v>
          </cell>
          <cell r="B4615" t="str">
            <v>JOELHO ROSCA FÊMEA, COM BASE FIXA, METÁLICO, PARA INSTALAÇÕES EM PEX, DN 25MM X 3/4", CONEXÃO POR ANEL DESLIZANTE  FORNECIMENTO E INSTALAÇÃO. AF_06/2015</v>
          </cell>
          <cell r="D4615">
            <v>96847</v>
          </cell>
          <cell r="E4615">
            <v>36.31</v>
          </cell>
        </row>
        <row r="4616">
          <cell r="A4616">
            <v>96848</v>
          </cell>
          <cell r="B4616" t="str">
            <v>JOELHO 90 GRAUS, METÁLICO, PARA INSTALAÇÕES EM PEX, DN 32 MM, CONEXÃO POR ANEL DESLIZANTE  FORNECIMENTO E INSTALAÇÃO . AF_06/2015</v>
          </cell>
          <cell r="D4616">
            <v>96848</v>
          </cell>
          <cell r="E4616">
            <v>55.22</v>
          </cell>
        </row>
        <row r="4617">
          <cell r="A4617">
            <v>96849</v>
          </cell>
          <cell r="B4617" t="str">
            <v>JOELHO 90 GRAUS, PARA INSTALAÇÕES EM PEX, DN 16 MM, CONEXÃO POR CRIMPAGEM   FORNECIMENTO E INSTALAÇÃO. AF_06/2015</v>
          </cell>
          <cell r="D4617">
            <v>96849</v>
          </cell>
          <cell r="E4617">
            <v>19.760000000000002</v>
          </cell>
        </row>
        <row r="4618">
          <cell r="A4618">
            <v>96850</v>
          </cell>
          <cell r="B4618" t="str">
            <v>JOELHO 90 GRAUS, ROSCA FÊMEA TERMINAL, PARA INSTALAÇÕES EM PEX, DN 16MM X 1/2", CONEXÃO POR CRIMPAGEM  FORNECIMENTO E INSTALAÇÃO. AF_06/2015</v>
          </cell>
          <cell r="D4618">
            <v>96850</v>
          </cell>
          <cell r="E4618">
            <v>23.38</v>
          </cell>
        </row>
        <row r="4619">
          <cell r="A4619">
            <v>96851</v>
          </cell>
          <cell r="B4619" t="str">
            <v>JOELHO 90 GRAUS, ROSCA FÊMEA TERMINAL, PARA INSTALAÇÕES EM PEX, DN 16MM X 3/4", CONEXÃO POR CRIMPAGEM  FORNECIMENTO E INSTALAÇÃO. AF_06/2015</v>
          </cell>
          <cell r="D4619">
            <v>96851</v>
          </cell>
          <cell r="E4619">
            <v>31.47</v>
          </cell>
        </row>
        <row r="4620">
          <cell r="A4620">
            <v>96852</v>
          </cell>
          <cell r="B4620" t="str">
            <v>JOELHO 90 GRAUS, PARA INSTALAÇÕES EM PEX, DN 20 MM, CONEXÃO POR CRIMPAGEM   FORNECIMENTO E INSTALAÇÃO. AF_06/2015</v>
          </cell>
          <cell r="D4620">
            <v>96852</v>
          </cell>
          <cell r="E4620">
            <v>26.53</v>
          </cell>
        </row>
        <row r="4621">
          <cell r="A4621">
            <v>96853</v>
          </cell>
          <cell r="B4621" t="str">
            <v>JOELHO 90 GRAUS, ROSCA FÊMEA TERMINAL, PARA INSTALAÇÕES EM PEX, DN 20MM X 1/2", CONEXÃO POR CRIMPAGEM  FORNECIMENTO E INSTALAÇÃO. AF_06/2015</v>
          </cell>
          <cell r="D4621">
            <v>96853</v>
          </cell>
          <cell r="E4621">
            <v>30.06</v>
          </cell>
        </row>
        <row r="4622">
          <cell r="A4622">
            <v>96854</v>
          </cell>
          <cell r="B4622" t="str">
            <v>JOELHO 90 GRAUS, ROSCA FÊMEA TERMINAL, PARA INSTALAÇÕES EM PEX, DN 20MM X 3/4", CONEXÃO POR CRIMPAGEM  FORNECIMENTO E INSTALAÇÃO. AF_06/2015</v>
          </cell>
          <cell r="D4622">
            <v>96854</v>
          </cell>
          <cell r="E4622">
            <v>36.33</v>
          </cell>
        </row>
        <row r="4623">
          <cell r="A4623">
            <v>96855</v>
          </cell>
          <cell r="B4623" t="str">
            <v>JOELHO 90 GRAUS, PARA INSTALAÇÕES EM PEX, DN 25 MM, CONEXÃO POR CRIMPAGEM   FORNECIMENTO E INSTALAÇÃO. AF_06/2015</v>
          </cell>
          <cell r="D4623">
            <v>96855</v>
          </cell>
          <cell r="E4623">
            <v>33.04</v>
          </cell>
        </row>
        <row r="4624">
          <cell r="A4624">
            <v>96856</v>
          </cell>
          <cell r="B4624" t="str">
            <v>JOELHO 90 GRAUS, ROSCA FÊMEA TERMINAL, PARA INSTALAÇÕES EM PEX, DN 25MM X 1/2", CONEXÃO POR CRIMPAGEM  FORNECIMENTO E INSTALAÇÃO. AF_06/2015</v>
          </cell>
          <cell r="D4624">
            <v>96856</v>
          </cell>
          <cell r="E4624">
            <v>33.549999999999997</v>
          </cell>
        </row>
        <row r="4625">
          <cell r="A4625">
            <v>96857</v>
          </cell>
          <cell r="B4625" t="str">
            <v>JOELHO 90 GRAUS, ROSCA FÊMEA TERMINAL, PARA INSTALAÇÕES EM PEX, DN 25MM X 1, CONEXÃO POR CRIMPAGEM  FORNECIMENTO E INSTALAÇÃO. AF_06/2015</v>
          </cell>
          <cell r="D4625">
            <v>96857</v>
          </cell>
          <cell r="E4625">
            <v>54.73</v>
          </cell>
        </row>
        <row r="4626">
          <cell r="A4626">
            <v>96858</v>
          </cell>
          <cell r="B4626" t="str">
            <v>JOELHO 90 GRAUS, PARA INSTALAÇÕES EM PEX, DN 32 MM, CONEXÃO POR CRIMPAGEM   FORNECIMENTO E INSTALAÇÃO. AF_06/2015</v>
          </cell>
          <cell r="D4626">
            <v>96858</v>
          </cell>
          <cell r="E4626">
            <v>54.84</v>
          </cell>
        </row>
        <row r="4627">
          <cell r="A4627">
            <v>96859</v>
          </cell>
          <cell r="B4627" t="str">
            <v>JOELHO 90 GRAUS, ROSCA FÊMEA TERMINAL, PARA INSTALAÇÕES EM PEX, DN 32 MM X 1", CONEXÃO POR CRIMPAGEM  FORNECIMENTO E INSTALAÇÃO. AF_06/2015</v>
          </cell>
          <cell r="D4627">
            <v>96859</v>
          </cell>
          <cell r="E4627">
            <v>68.59</v>
          </cell>
        </row>
        <row r="4628">
          <cell r="A4628">
            <v>96860</v>
          </cell>
          <cell r="B4628" t="str">
            <v>TÊ, METÁLICO, PARA INSTALAÇÕES EM PEX, DN 16 MM, CONEXÃO POR ANEL DESLIZANTE  FORNECIMENTO E INSTALAÇÃO. AF_06/2015</v>
          </cell>
          <cell r="D4628">
            <v>96860</v>
          </cell>
          <cell r="E4628">
            <v>26.05</v>
          </cell>
        </row>
        <row r="4629">
          <cell r="A4629">
            <v>96861</v>
          </cell>
          <cell r="B4629" t="str">
            <v>TÊ, ROSCA FÊMEA, METÁLICO, PARA INSTALAÇÕES EM PEX, DN 16 MM X ½, CONEXÃO POR ANEL DESLIZANTE   FORNECIMENTO E INSTALAÇÃO. AF_06/2015</v>
          </cell>
          <cell r="D4629">
            <v>96861</v>
          </cell>
          <cell r="E4629">
            <v>28.33</v>
          </cell>
        </row>
        <row r="4630">
          <cell r="A4630">
            <v>96862</v>
          </cell>
          <cell r="B4630" t="str">
            <v>TÊ, METÁLICO, PARA INSTALAÇÕES EM PEX, DN 20 MM, CONEXÃO POR ANEL DESLIZANTE  FORNECIMENTO E INSTALAÇÃO. AF_06/2015</v>
          </cell>
          <cell r="D4630">
            <v>96862</v>
          </cell>
          <cell r="E4630">
            <v>31.45</v>
          </cell>
        </row>
        <row r="4631">
          <cell r="A4631">
            <v>96863</v>
          </cell>
          <cell r="B4631" t="str">
            <v>TÊ, ROSCA FÊMEA, METÁLICO, PARA INSTALAÇÕES EM PEX, DN 20 MM X ½, CONEXÃO POR ANEL DESLIZANTE   FORNECIMENTO E INSTALAÇÃO. AF_06/2015</v>
          </cell>
          <cell r="D4631">
            <v>96863</v>
          </cell>
          <cell r="E4631">
            <v>31.07</v>
          </cell>
        </row>
        <row r="4632">
          <cell r="A4632">
            <v>96864</v>
          </cell>
          <cell r="B4632" t="str">
            <v>TÊ, METÁLICO, PARA INSTALAÇÕES EM PEX, DN 25 MM, CONEXÃO POR ANEL DESLIZANTE  FORNECIMENTO E INSTALAÇÃO. AF_06/2015</v>
          </cell>
          <cell r="D4632">
            <v>96864</v>
          </cell>
          <cell r="E4632">
            <v>50.42</v>
          </cell>
        </row>
        <row r="4633">
          <cell r="A4633">
            <v>96865</v>
          </cell>
          <cell r="B4633" t="str">
            <v>TÊ, ROSCA FÊMEA, METÁLICO, PARA INSTALAÇÕES EM PEX, DN 25 MM X 3/4", CONEXÃO POR ANEL DESLIZANTE  FORNECIMENTO E INSTALAÇÃO. AF_06/2015</v>
          </cell>
          <cell r="D4633">
            <v>96865</v>
          </cell>
          <cell r="E4633">
            <v>49.31</v>
          </cell>
        </row>
        <row r="4634">
          <cell r="A4634">
            <v>96866</v>
          </cell>
          <cell r="B4634" t="str">
            <v>TÊ, METÁLICO, PARA INSTALAÇÕES EM PEX, DN 32 MM, CONEXÃO POR ANEL DESLIZANTE  FORNECIMENTO E INSTALAÇÃO. AF_06/2015</v>
          </cell>
          <cell r="D4634">
            <v>96866</v>
          </cell>
          <cell r="E4634">
            <v>66.61</v>
          </cell>
        </row>
        <row r="4635">
          <cell r="A4635">
            <v>96867</v>
          </cell>
          <cell r="B4635" t="str">
            <v>TÊ, ROSCA MACHO, METÁLICO, PARA INSTALAÇÕES EM PEX, DN 32 MM X 1", CONEXÃO POR ANEL DESLIZANTE  FORNECIMENTO E INSTALAÇÃO. AF_06/2015</v>
          </cell>
          <cell r="D4635">
            <v>96867</v>
          </cell>
          <cell r="E4635">
            <v>78.16</v>
          </cell>
        </row>
        <row r="4636">
          <cell r="A4636">
            <v>96868</v>
          </cell>
          <cell r="B4636" t="str">
            <v>TÊ, PARA INSTALAÇÕES EM PEX, DN 16 MM, CONEXÃO POR CRIMPAGEM  FORNECIMENTO E INSTALAÇÃO. AF_06/2015</v>
          </cell>
          <cell r="D4636">
            <v>96868</v>
          </cell>
          <cell r="E4636">
            <v>30.98</v>
          </cell>
        </row>
        <row r="4637">
          <cell r="A4637">
            <v>96869</v>
          </cell>
          <cell r="B4637" t="str">
            <v>TÊ, PARA INSTALAÇÕES EM PEX, DN 20 MM, CONEXÃO POR CRIMPAGEM  FORNECIMENTO E INSTALAÇÃO. AF_06/2015</v>
          </cell>
          <cell r="D4637">
            <v>96869</v>
          </cell>
          <cell r="E4637">
            <v>37.020000000000003</v>
          </cell>
        </row>
        <row r="4638">
          <cell r="A4638">
            <v>96870</v>
          </cell>
          <cell r="B4638" t="str">
            <v>TÊ, PEX, DN 25 MM, CONEXÃO POR CRIMPAGEM  FORNECIMENTO E INSTALAÇÃO. AF_06/2015</v>
          </cell>
          <cell r="D4638">
            <v>96870</v>
          </cell>
          <cell r="E4638">
            <v>59.4</v>
          </cell>
        </row>
        <row r="4639">
          <cell r="A4639">
            <v>96871</v>
          </cell>
          <cell r="B4639" t="str">
            <v>TÊ, PARA INSTALAÇÕES EM PEX, DN 32 MM, CONEXÃO POR CRIMPAGEM  FORNECIMENTO E INSTALAÇÃO. AF_06/2015</v>
          </cell>
          <cell r="D4639">
            <v>96871</v>
          </cell>
          <cell r="E4639">
            <v>86.73</v>
          </cell>
        </row>
        <row r="4640">
          <cell r="A4640">
            <v>96872</v>
          </cell>
          <cell r="B4640" t="str">
            <v>DISTRIBUIDOR 2 SAÍDAS, METÁLICO, PARA INSTALAÇÕES EM PEX, ENTRADA DE 3/4" X 2 SAÍDAS DE 1/2", CONEXÃO POR ANEL DESLIZANTE  FORNECIMENTO E INSTALAÇÃO. AF_06/2015</v>
          </cell>
          <cell r="D4640">
            <v>96872</v>
          </cell>
          <cell r="E4640">
            <v>78.03</v>
          </cell>
        </row>
        <row r="4641">
          <cell r="A4641">
            <v>96873</v>
          </cell>
          <cell r="B4641" t="str">
            <v>DISTRIBUIDOR 2 SAÍDAS, METÁLICO, PARA INSTALAÇÕES EM PEX, ENTRADA DE 1" X 2 SAÍDAS DE 1/2", CONEXÃO POR ANEL DESLIZANTE  FORNECIMENTO E INSTALAÇÃO. AF_06/2015</v>
          </cell>
          <cell r="D4641">
            <v>96873</v>
          </cell>
          <cell r="E4641">
            <v>90.76</v>
          </cell>
        </row>
        <row r="4642">
          <cell r="A4642">
            <v>96874</v>
          </cell>
          <cell r="B4642" t="str">
            <v>DISTRIBUIDOR 3 SAÍDAS, METÁLICO, PARA INSTALAÇÕES EM PEX, ENTRADA DE 3/4" X 3 SAÍDAS DE 1/2", CONEXÃO POR ANEL DESLIZANTE  FORNECIMENTO E INSTALAÇÃO . AF_06/2015</v>
          </cell>
          <cell r="D4642">
            <v>96874</v>
          </cell>
          <cell r="E4642">
            <v>94.29</v>
          </cell>
        </row>
        <row r="4643">
          <cell r="A4643">
            <v>96875</v>
          </cell>
          <cell r="B4643" t="str">
            <v>DISTRIBUIDOR 3 SAÍDAS, METÁLICO, PARA INSTALAÇÕES EM PEX, ENTRADA DE 1 X 3 SAÍDAS DE 1/2, CONEXÃO POR ANEL DESLIZANTE   FORNECIMENTO E INSTALAÇÃO. AF_06/2015</v>
          </cell>
          <cell r="D4643">
            <v>96875</v>
          </cell>
          <cell r="E4643">
            <v>114.78</v>
          </cell>
        </row>
        <row r="4644">
          <cell r="A4644">
            <v>96876</v>
          </cell>
          <cell r="B4644" t="str">
            <v>DISTRIBUIDOR 2 SAÍDAS, PARA INSTALAÇÕES EM PEX, ENTRADA DE 32 MM X 2 SAÍDAS DE 16 MM, CONEXÃO POR CRIMPAGEM FORNECIMENTO E INSTALAÇÃO. AF_06/2015</v>
          </cell>
          <cell r="D4644">
            <v>96876</v>
          </cell>
          <cell r="E4644">
            <v>210.21</v>
          </cell>
        </row>
        <row r="4645">
          <cell r="A4645">
            <v>96877</v>
          </cell>
          <cell r="B4645" t="str">
            <v>DISTRIBUIDOR 2 SAÍDAS, PARA INSTALAÇÕES EM PEX, ENTRADA DE 32 MM X 2 SAÍDAS DE 20 MM, CONEXÃO POR CRIMPAGEM  FORNECIMENTO E INSTALAÇÃO. AF_06/2015</v>
          </cell>
          <cell r="D4645">
            <v>96877</v>
          </cell>
          <cell r="E4645">
            <v>225.08</v>
          </cell>
        </row>
        <row r="4646">
          <cell r="A4646">
            <v>96878</v>
          </cell>
          <cell r="B4646" t="str">
            <v>DISTRIBUIDOR 2 SAÍDAS, PARA INSTALAÇÕES EM PEX, ENTRADA DE 32 MM X 2 SAÍDAS DE 25 MM, CONEXÃO POR CRIMPAGEM  FORNECIMENTO E INSTALAÇÃO. AF_06/2015</v>
          </cell>
          <cell r="D4646">
            <v>96878</v>
          </cell>
          <cell r="E4646">
            <v>227.86</v>
          </cell>
        </row>
        <row r="4647">
          <cell r="A4647">
            <v>96879</v>
          </cell>
          <cell r="B4647" t="str">
            <v>DISTRIBUIDOR 3 SAÍDAS, PARA INSTALAÇÕES EM PEX, ENTRADA DE 32 MM X 3 SAÍDAS DE 16 MM, CONEXÃO POR CRIMPAGEM  FORNECIMENTO E INSTALAÇÃO. AF_06/2015</v>
          </cell>
          <cell r="D4647">
            <v>96879</v>
          </cell>
          <cell r="E4647">
            <v>227.45</v>
          </cell>
        </row>
        <row r="4648">
          <cell r="A4648">
            <v>96880</v>
          </cell>
          <cell r="B4648" t="str">
            <v>DISTRIBUIDOR 3 SAÍDAS, PARA INSTALAÇÕES EM PEX, ENTRADA DE 32 MM X 3 SAÍDAS DE 20 MM, CONEXÃO POR CRIMPAGEM  FORNECIMENTO E INSTALAÇÃO. AF_06/2015</v>
          </cell>
          <cell r="D4648">
            <v>96880</v>
          </cell>
          <cell r="E4648">
            <v>260.75</v>
          </cell>
        </row>
        <row r="4649">
          <cell r="A4649">
            <v>96881</v>
          </cell>
          <cell r="B4649" t="str">
            <v>DISTRIBUIDOR 3 SAÍDAS, PARA INSTALAÇÕES EM PEX, ENTRADA DE 32 MM X 3 SAÍDAS DE 25 MM, CONEXÃO POR CRIMPAGEM  FORNECIMENTO E INSTALAÇÃO. AF_06/2015</v>
          </cell>
          <cell r="D4649">
            <v>96881</v>
          </cell>
          <cell r="E4649">
            <v>275.83999999999997</v>
          </cell>
        </row>
        <row r="4650">
          <cell r="A4650">
            <v>97425</v>
          </cell>
          <cell r="B4650" t="str">
            <v>FLANGE EM AÇO, DN 15 MM X 1/2'', INSTALADO EM RESERVAÇÃO DE ÁGUA DE EDIFICAÇÃO QUE POSSUA RESERVATÓRIO DE FIBRA/FIBROCIMENTO - FORNECIMENTO E INSTALAÇÃO. AF_06/2016</v>
          </cell>
          <cell r="D4650">
            <v>97425</v>
          </cell>
          <cell r="E4650">
            <v>24.29</v>
          </cell>
        </row>
        <row r="4651">
          <cell r="A4651">
            <v>97426</v>
          </cell>
          <cell r="B4651" t="str">
            <v>FLANGE EM AÇO, DN 20 MM X 3/4'', INSTALADO EM RESERVAÇÃO DE ÁGUA DE EDIFICAÇÃO QUE POSSUA RESERVATÓRIO DE FIBRA/FIBROCIMENTO - FORNECIMENTO E INSTALAÇÃO. AF_06/2016</v>
          </cell>
          <cell r="D4651">
            <v>97426</v>
          </cell>
          <cell r="E4651">
            <v>29.6</v>
          </cell>
        </row>
        <row r="4652">
          <cell r="A4652">
            <v>97427</v>
          </cell>
          <cell r="B4652" t="str">
            <v>FLANGE EM AÇO, DN 25 MM X 1'', INSTALADO EM RESERVAÇÃO DE ÁGUA DE EDIFICAÇÃO QUE POSSUA RESERVATÓRIO DE FIBRA/FIBROCIMENTO - FORNECIMENTO E INSTALAÇÃO. AF_06/2016</v>
          </cell>
          <cell r="D4652">
            <v>97427</v>
          </cell>
          <cell r="E4652">
            <v>33.61</v>
          </cell>
        </row>
        <row r="4653">
          <cell r="A4653">
            <v>97428</v>
          </cell>
          <cell r="B4653" t="str">
            <v>FLANGE EM AÇO, DN 32 MM X 1 1/4'', INSTALADO EM RESERVAÇÃO DE ÁGUA DE EDIFICAÇÃO QUE POSSUA RESERVATÓRIO DE FIBRA/FIBROCIMENTO - FORNECIMENTO E INSTALAÇÃO. AF_06/2016</v>
          </cell>
          <cell r="D4653">
            <v>97428</v>
          </cell>
          <cell r="E4653">
            <v>42.91</v>
          </cell>
        </row>
        <row r="4654">
          <cell r="A4654">
            <v>97429</v>
          </cell>
          <cell r="B4654" t="str">
            <v>FLANGE EM AÇO, DN 40 MM X 1 1/2'', INSTALADO EM RESERVAÇÃO DE ÁGUA DE EDIFICAÇÃO QUE POSSUA RESERVATÓRIO DE FIBRA/FIBROCIMENTO - FORNECIMENTO E INSTALAÇÃO. AF_06/2016</v>
          </cell>
          <cell r="D4654">
            <v>97429</v>
          </cell>
          <cell r="E4654">
            <v>51.48</v>
          </cell>
        </row>
        <row r="4655">
          <cell r="A4655">
            <v>97430</v>
          </cell>
          <cell r="B4655" t="str">
            <v>ACOPLAMENTO RÍGIDO EM AÇO, CONEXÃO RANHURADA, DN 50 (2"), INSTALADO EM PRUMADAS - FORNECIMENTO E INSTALAÇÃO. AF_10/2020</v>
          </cell>
          <cell r="D4655">
            <v>97430</v>
          </cell>
          <cell r="E4655">
            <v>44.47</v>
          </cell>
        </row>
        <row r="4656">
          <cell r="A4656">
            <v>97431</v>
          </cell>
          <cell r="B4656" t="str">
            <v>ACOPLAMENTO RÍGIDO EM AÇO, CONEXÃO RANHURADA, DN 65 (2 1/2"), INSTALADO EM PRUMADAS - FORNECIMENTO E INSTALAÇÃO. AF_10/2020</v>
          </cell>
          <cell r="D4656">
            <v>97431</v>
          </cell>
          <cell r="E4656">
            <v>49.21</v>
          </cell>
        </row>
        <row r="4657">
          <cell r="A4657">
            <v>97432</v>
          </cell>
          <cell r="B4657" t="str">
            <v>ACOPLAMENTO RÍGIDO EM AÇO, CONEXÃO RANHURADA, DN 80 (3"), INSTALADO EM PRUMADAS - FORNECIMENTO E INSTALAÇÃO. AF_10/2020</v>
          </cell>
          <cell r="D4657">
            <v>97432</v>
          </cell>
          <cell r="E4657">
            <v>55.47</v>
          </cell>
        </row>
        <row r="4658">
          <cell r="A4658">
            <v>97433</v>
          </cell>
          <cell r="B4658" t="str">
            <v>CURVA 45 GRAUS, EM AÇO, CONEXÃO RANHURADA, DN 50 (2"), INSTALADO EM PRUMADAS - FORNECIMENTO E INSTALAÇÃO. AF_10/2020</v>
          </cell>
          <cell r="D4658">
            <v>97433</v>
          </cell>
          <cell r="E4658">
            <v>109.83</v>
          </cell>
        </row>
        <row r="4659">
          <cell r="A4659">
            <v>97434</v>
          </cell>
          <cell r="B4659" t="str">
            <v>CURVA 90 GRAUS, EM AÇO, CONEXÃO RANHURADA, DN 50 (2"), INSTALADO EM PRUMADAS - FORNECIMENTO E INSTALAÇÃO. AF_10/2020</v>
          </cell>
          <cell r="D4659">
            <v>97434</v>
          </cell>
          <cell r="E4659">
            <v>112.2</v>
          </cell>
        </row>
        <row r="4660">
          <cell r="A4660">
            <v>97435</v>
          </cell>
          <cell r="B4660" t="str">
            <v>CURVA 45 GRAUS, EM AÇO, CONEXÃO RANHURADA, DN 65 (2 1/2"), INSTALADO EM PRUMADAS - FORNECIMENTO E INSTALAÇÃO. AF_10/2020</v>
          </cell>
          <cell r="D4660">
            <v>97435</v>
          </cell>
          <cell r="E4660">
            <v>128.75</v>
          </cell>
        </row>
        <row r="4661">
          <cell r="A4661">
            <v>97436</v>
          </cell>
          <cell r="B4661" t="str">
            <v>CURVA 90 GRAUS, EM AÇO, CONEXÃO RANHURADA, DN 65 (2 1/2"), INSTALADO EM PRUMADAS - FORNECIMENTO E INSTALAÇÃO. AF_10/2020</v>
          </cell>
          <cell r="D4661">
            <v>97436</v>
          </cell>
          <cell r="E4661">
            <v>133.29</v>
          </cell>
        </row>
        <row r="4662">
          <cell r="A4662">
            <v>97437</v>
          </cell>
          <cell r="B4662" t="str">
            <v>CURVA 45 GRAUS, EM AÇO, CONEXÃO RANHURADA, DN 80 (3), INSTALADO EM PRUMADAS - FORNECIMENTO E INSTALAÇÃO. AF_10/2020</v>
          </cell>
          <cell r="D4662">
            <v>97437</v>
          </cell>
          <cell r="E4662">
            <v>147.55000000000001</v>
          </cell>
        </row>
        <row r="4663">
          <cell r="A4663">
            <v>97438</v>
          </cell>
          <cell r="B4663" t="str">
            <v>CURVA 90 GRAUS, EM AÇO, CONEXÃO RANHURADA, DN 80 (3"), INSTALADO EM PRUMADAS - FORNECIMENTO E INSTALAÇÃO. AF_10/2020</v>
          </cell>
          <cell r="D4663">
            <v>97438</v>
          </cell>
          <cell r="E4663">
            <v>152.41</v>
          </cell>
        </row>
        <row r="4664">
          <cell r="A4664">
            <v>97439</v>
          </cell>
          <cell r="B4664" t="str">
            <v>TÊ, EM AÇO, CONEXÃO RANHURADA, DN 50 (2"), INSTALADO EM PRUMADAS - FORNECIMENTO E INSTALAÇÃO. AF_10/2020</v>
          </cell>
          <cell r="D4664">
            <v>97439</v>
          </cell>
          <cell r="E4664">
            <v>169.09</v>
          </cell>
        </row>
        <row r="4665">
          <cell r="A4665">
            <v>97440</v>
          </cell>
          <cell r="B4665" t="str">
            <v>TÊ, EM AÇO, CONEXÃO RANHURADA, DN 65 (2 1/2"), INSTALADO EM PRUMADAS - FORNECIMENTO E INSTALAÇÃO. AF_10/2020</v>
          </cell>
          <cell r="D4665">
            <v>97440</v>
          </cell>
          <cell r="E4665">
            <v>203.68</v>
          </cell>
        </row>
        <row r="4666">
          <cell r="A4666">
            <v>97442</v>
          </cell>
          <cell r="B4666" t="str">
            <v>TÊ, EM AÇO, CONEXÃO RANHURADA, DN 80 (3"), INSTALADO EM PRUMADAS - FORNECIMENTO E INSTALAÇÃO. AF_10/2020</v>
          </cell>
          <cell r="D4666">
            <v>97442</v>
          </cell>
          <cell r="E4666">
            <v>224.37</v>
          </cell>
        </row>
        <row r="4667">
          <cell r="A4667">
            <v>97443</v>
          </cell>
          <cell r="B4667" t="str">
            <v>LUVA, EM AÇO, CONEXÃO SOLDADA, DN 50 (2"), INSTALADO EM PRUMADAS - FORNECIMENTO E INSTALAÇÃO. AF_10/2020</v>
          </cell>
          <cell r="D4667">
            <v>97443</v>
          </cell>
          <cell r="E4667">
            <v>110.12</v>
          </cell>
        </row>
        <row r="4668">
          <cell r="A4668">
            <v>97444</v>
          </cell>
          <cell r="B4668" t="str">
            <v>LUVA COM REDUÇÃO, EM AÇO, CONEXÃO SOLDADA, DN 50 X 40 MM (2  X 1 1/2"), INSTALADO EM PRUMADAS - FORNECIMENTO E INSTALAÇÃO. AF_10/2020</v>
          </cell>
          <cell r="D4668">
            <v>97444</v>
          </cell>
          <cell r="E4668">
            <v>132.72999999999999</v>
          </cell>
        </row>
        <row r="4669">
          <cell r="A4669">
            <v>97446</v>
          </cell>
          <cell r="B4669" t="str">
            <v>LUVA, EM AÇO, CONEXÃO SOLDADA, DN 65 (2 1/2"), INSTALADO EM PRUMADAS - FORNECIMENTO E INSTALAÇÃO. AF_10/2020</v>
          </cell>
          <cell r="D4669">
            <v>97446</v>
          </cell>
          <cell r="E4669">
            <v>240.36</v>
          </cell>
        </row>
        <row r="4670">
          <cell r="A4670">
            <v>97447</v>
          </cell>
          <cell r="B4670" t="str">
            <v>LUVA COM REDUÇÃO, EM AÇO, CONEXÃO SOLDADA, DN 65 X 50 MM (2 1/2" X 2"), INSTALADO EM PRUMADAS - FORNECIMENTO E INSTALAÇÃO. AF_10/2020</v>
          </cell>
          <cell r="D4670">
            <v>97447</v>
          </cell>
          <cell r="E4670">
            <v>240.36</v>
          </cell>
        </row>
        <row r="4671">
          <cell r="A4671">
            <v>97449</v>
          </cell>
          <cell r="B4671" t="str">
            <v>LUVA, EM AÇO, CONEXÃO SOLDADA, DN 80 (3"), INSTALADO EM PRUMADAS - FORNECIMENTO E INSTALAÇÃO. AF_10/2020</v>
          </cell>
          <cell r="D4671">
            <v>97449</v>
          </cell>
          <cell r="E4671">
            <v>255.19</v>
          </cell>
        </row>
        <row r="4672">
          <cell r="A4672">
            <v>97450</v>
          </cell>
          <cell r="B4672" t="str">
            <v>LUVA COM REDUÇÃO, EM AÇO, CONEXÃO SOLDADA, DN 80 X 65 MM (3" X 2 1/2"), INSTALADO EM PRUMADAS - FORNECIMENTO E INSTALAÇÃO. AF_10/2020</v>
          </cell>
          <cell r="D4672">
            <v>97450</v>
          </cell>
          <cell r="E4672">
            <v>316.77</v>
          </cell>
        </row>
        <row r="4673">
          <cell r="A4673">
            <v>97452</v>
          </cell>
          <cell r="B4673" t="str">
            <v>CURVA 45 GRAUS, EM AÇO, CONEXÃO SOLDADA, DN 50 (2"), INSTALADO EM PRUMADAS - FORNECIMENTO E INSTALAÇÃO. AF_10/2020</v>
          </cell>
          <cell r="D4673">
            <v>97452</v>
          </cell>
          <cell r="E4673">
            <v>183.92</v>
          </cell>
        </row>
        <row r="4674">
          <cell r="A4674">
            <v>97453</v>
          </cell>
          <cell r="B4674" t="str">
            <v>CURVA 90 GRAUS, EM AÇO, CONEXÃO SOLDADA, DN 50 (2"), INSTALADO EM PRUMADAS - FORNECIMENTO E INSTALAÇÃO. AF_10/2020</v>
          </cell>
          <cell r="D4674">
            <v>97453</v>
          </cell>
          <cell r="E4674">
            <v>196.83</v>
          </cell>
        </row>
        <row r="4675">
          <cell r="A4675">
            <v>97454</v>
          </cell>
          <cell r="B4675" t="str">
            <v>CURVA 45 GRAUS, EM AÇO, CONEXÃO SOLDADA, DN 65 (2 1/2"), INSTALADO EM PRUMADAS - FORNECIMENTO E INSTALAÇÃO. AF_10/2020</v>
          </cell>
          <cell r="D4675">
            <v>97454</v>
          </cell>
          <cell r="E4675">
            <v>328.23</v>
          </cell>
        </row>
        <row r="4676">
          <cell r="A4676">
            <v>97455</v>
          </cell>
          <cell r="B4676" t="str">
            <v>CURVA 90 GRAUS, EM AÇO, CONEXÃO SOLDADA, DN 65 (2 1/2"), INSTALADO EM PRUMADAS - FORNECIMENTO E INSTALAÇÃO. AF_10/2020</v>
          </cell>
          <cell r="D4676">
            <v>97455</v>
          </cell>
          <cell r="E4676">
            <v>348.88</v>
          </cell>
        </row>
        <row r="4677">
          <cell r="A4677">
            <v>97456</v>
          </cell>
          <cell r="B4677" t="str">
            <v>CURVA 45 GRAUS, EM AÇO, CONEXÃO SOLDADA, DN 80 (3"), INSTALADO EM PRUMADAS - FORNECIMENTO E INSTALAÇÃO. AF_10/2020</v>
          </cell>
          <cell r="D4677">
            <v>97456</v>
          </cell>
          <cell r="E4677">
            <v>777.18</v>
          </cell>
        </row>
        <row r="4678">
          <cell r="A4678">
            <v>97457</v>
          </cell>
          <cell r="B4678" t="str">
            <v>CURVA 90 GRAUS, EM AÇO, CONEXÃO SOLDADA, DN 80 (3"), INSTALADO EM PRUMADAS - FORNECIMENTO E INSTALAÇÃO. AF_10/2020</v>
          </cell>
          <cell r="D4678">
            <v>97457</v>
          </cell>
          <cell r="E4678">
            <v>684.57</v>
          </cell>
        </row>
        <row r="4679">
          <cell r="A4679">
            <v>97458</v>
          </cell>
          <cell r="B4679" t="str">
            <v>TÊ, EM AÇO, CONEXÃO SOLDADA, DN 50 (2"), INSTALADO EM PRUMADAS - FORNECIMENTO E INSTALAÇÃO. AF_10/2020</v>
          </cell>
          <cell r="D4679">
            <v>97458</v>
          </cell>
          <cell r="E4679">
            <v>296.99</v>
          </cell>
        </row>
        <row r="4680">
          <cell r="A4680">
            <v>97459</v>
          </cell>
          <cell r="B4680" t="str">
            <v>TÊ, EM AÇO, CONEXÃO SOLDADA, DN 65 (2 1/2"), INSTALADO EM PRUMADAS - FORNECIMENTO E INSTALAÇÃO. AF_10/2020</v>
          </cell>
          <cell r="D4680">
            <v>97459</v>
          </cell>
          <cell r="E4680">
            <v>530.25</v>
          </cell>
        </row>
        <row r="4681">
          <cell r="A4681">
            <v>97460</v>
          </cell>
          <cell r="B4681" t="str">
            <v>TÊ, EM AÇO, CONEXÃO SOLDADA, DN 80 (3"), INSTALADO EM PRUMADAS - FORNECIMENTO E INSTALAÇÃO. AF_10/2020</v>
          </cell>
          <cell r="D4681">
            <v>97460</v>
          </cell>
          <cell r="E4681">
            <v>831.81</v>
          </cell>
        </row>
        <row r="4682">
          <cell r="A4682">
            <v>97461</v>
          </cell>
          <cell r="B4682" t="str">
            <v>LUVA, EM AÇO, CONEXÃO SOLDADA, DN 25 (1"), INSTALADO EM REDE DE ALIMENTAÇÃO PARA HIDRANTE - FORNECIMENTO E INSTALAÇÃO. AF_10/2020</v>
          </cell>
          <cell r="D4682">
            <v>97461</v>
          </cell>
          <cell r="E4682">
            <v>35.03</v>
          </cell>
        </row>
        <row r="4683">
          <cell r="A4683">
            <v>97462</v>
          </cell>
          <cell r="B4683" t="str">
            <v>LUVA COM REDUÇÃO, EM AÇO, CONEXÃO SOLDADA, DN 25 X 20 MM (1  X 3/4"), INSTALADO EM REDE DE ALIMENTAÇÃO PARA HIDRANTE - FORNECIMENTO E INSTALAÇÃO. AF_10/2020</v>
          </cell>
          <cell r="D4683">
            <v>97462</v>
          </cell>
          <cell r="E4683">
            <v>28.41</v>
          </cell>
        </row>
        <row r="4684">
          <cell r="A4684">
            <v>97464</v>
          </cell>
          <cell r="B4684" t="str">
            <v>LUVA, EM AÇO, CONEXÃO SOLDADA, DN 32 (1 1/4"), INSTALADO EM REDE DE ALIMENTAÇÃO PARA HIDRANTE - FORNECIMENTO E INSTALAÇÃO. AF_10/2020</v>
          </cell>
          <cell r="D4684">
            <v>97464</v>
          </cell>
          <cell r="E4684">
            <v>51.26</v>
          </cell>
        </row>
        <row r="4685">
          <cell r="A4685">
            <v>97465</v>
          </cell>
          <cell r="B4685" t="str">
            <v>LUVA COM REDUÇÃO, EM AÇO, CONEXÃO SOLDADA, DN 32 X 25 MM (1 1/4"  X 1"), INSTALADO EM REDE DE ALIMENTAÇÃO PARA HIDRANTE - FORNECIMENTO E INSTALAÇÃO. AF_10/2020</v>
          </cell>
          <cell r="D4685">
            <v>97465</v>
          </cell>
          <cell r="E4685">
            <v>62.43</v>
          </cell>
        </row>
        <row r="4686">
          <cell r="A4686">
            <v>97467</v>
          </cell>
          <cell r="B4686" t="str">
            <v>LUVA, EM AÇO, CONEXÃO SOLDADA, DN 40 (1 1/2"), INSTALADO EM REDE DE ALIMENTAÇÃO PARA HIDRANTE - FORNECIMENTO E INSTALAÇÃO. AF_10/2020</v>
          </cell>
          <cell r="D4686">
            <v>97467</v>
          </cell>
          <cell r="E4686">
            <v>65.19</v>
          </cell>
        </row>
        <row r="4687">
          <cell r="A4687">
            <v>97468</v>
          </cell>
          <cell r="B4687" t="str">
            <v>LUVA COM REDUÇÃO, EM AÇO, CONEXÃO SOLDADA, DN 40  X 32 MM (1 1/2" X 1 1/4"), INSTALADO EM REDE DE ALIMENTAÇÃO PARA HIDRANTE - FORNECIMENTO E INSTALAÇÃO. AF_10/2020</v>
          </cell>
          <cell r="D4687">
            <v>97468</v>
          </cell>
          <cell r="E4687">
            <v>79.489999999999995</v>
          </cell>
        </row>
        <row r="4688">
          <cell r="A4688">
            <v>97470</v>
          </cell>
          <cell r="B4688" t="str">
            <v>LUVA, EM AÇO, CONEXÃO SOLDADA, DN 50 (2"), INSTALADO EM REDE DE ALIMENTAÇÃO PARA HIDRANTE - FORNECIMENTO E INSTALAÇÃO. AF_10/2020</v>
          </cell>
          <cell r="D4688">
            <v>97470</v>
          </cell>
          <cell r="E4688">
            <v>98.1</v>
          </cell>
        </row>
        <row r="4689">
          <cell r="A4689">
            <v>97471</v>
          </cell>
          <cell r="B4689" t="str">
            <v>LUVA COM REDUÇÃO, EM AÇO, CONEXÃO SOLDADA, DN 50 X 40 MM (2" X 1 1/2"), INSTALADO EM REDE DE ALIMENTAÇÃO PARA HIDRANTE - FORNECIMENTO E INSTALAÇÃO. AF_10/2020</v>
          </cell>
          <cell r="D4689">
            <v>97471</v>
          </cell>
          <cell r="E4689">
            <v>120.71</v>
          </cell>
        </row>
        <row r="4690">
          <cell r="A4690">
            <v>97474</v>
          </cell>
          <cell r="B4690" t="str">
            <v>LUVA, EM AÇO, CONEXÃO SOLDADA, DN 65 (2 1/2"), INSTALADO EM REDE DE ALIMENTAÇÃO PARA HIDRANTE - FORNECIMENTO E INSTALAÇÃO. AF_10/2020</v>
          </cell>
          <cell r="D4690">
            <v>97474</v>
          </cell>
          <cell r="E4690">
            <v>184.67</v>
          </cell>
        </row>
        <row r="4691">
          <cell r="A4691">
            <v>97475</v>
          </cell>
          <cell r="B4691" t="str">
            <v>LUVA COM REDUÇÃO, EM AÇO, CONEXÃO SOLDADA, DN 65 X 50 MM (2 1/2" X 2"), INSTALADO EM REDE DE ALIMENTAÇÃO PARA HIDRANTE - FORNECIMENTO E INSTALAÇÃO. AF_10/2020</v>
          </cell>
          <cell r="D4691">
            <v>97475</v>
          </cell>
          <cell r="E4691">
            <v>230.38</v>
          </cell>
        </row>
        <row r="4692">
          <cell r="A4692">
            <v>97477</v>
          </cell>
          <cell r="B4692" t="str">
            <v>LUVA, EM AÇO, CONEXÃO SOLDADA, DN 80 (3"), INSTALADO EM REDE DE ALIMENTAÇÃO PARA HIDRANTE - FORNECIMENTO E INSTALAÇÃO. AF_10/2020</v>
          </cell>
          <cell r="D4692">
            <v>97477</v>
          </cell>
          <cell r="E4692">
            <v>247.27</v>
          </cell>
        </row>
        <row r="4693">
          <cell r="A4693">
            <v>97478</v>
          </cell>
          <cell r="B4693" t="str">
            <v>LUVA COM REDUÇÃO, EM AÇO, CONEXÃO SOLDADA, DN 80 X 65 MM (3" X 2 1/2"), INSTALADO EM REDE DE ALIMENTAÇÃO PARA HIDRANTE - FORNECIMENTO E INSTALAÇÃO. AF_10/2020</v>
          </cell>
          <cell r="D4693">
            <v>97478</v>
          </cell>
          <cell r="E4693">
            <v>308.85000000000002</v>
          </cell>
        </row>
        <row r="4694">
          <cell r="A4694">
            <v>97479</v>
          </cell>
          <cell r="B4694" t="str">
            <v>CURVA 45 GRAUS, EM AÇO, CONEXÃO SOLDADA, DN 25 (1"), INSTALADO EM REDE DE ALIMENTAÇÃO PARA HIDRANTE - FORNECIMENTO E INSTALAÇÃO. AF_10/2020</v>
          </cell>
          <cell r="D4694">
            <v>97479</v>
          </cell>
          <cell r="E4694">
            <v>57.16</v>
          </cell>
        </row>
        <row r="4695">
          <cell r="A4695">
            <v>97480</v>
          </cell>
          <cell r="B4695" t="str">
            <v>CURVA 90 GRAUS, EM AÇO, CONEXÃO SOLDADA, DN 25 (1"), INSTALADO EM REDE DE ALIMENTAÇÃO PARA HIDRANTE - FORNECIMENTO E INSTALAÇÃO. AF_10/2020</v>
          </cell>
          <cell r="D4695">
            <v>97480</v>
          </cell>
          <cell r="E4695">
            <v>57.16</v>
          </cell>
        </row>
        <row r="4696">
          <cell r="A4696">
            <v>97481</v>
          </cell>
          <cell r="B4696" t="str">
            <v>CURVA 45 GRAUS, EM AÇO, CONEXÃO SOLDADA, DN 32 (1 1/4"), INSTALADO EM REDE DE ALIMENTAÇÃO PARA HIDRANTE - FORNECIMENTO E INSTALAÇÃO. AF_10/2020</v>
          </cell>
          <cell r="D4696">
            <v>97481</v>
          </cell>
          <cell r="E4696">
            <v>84.08</v>
          </cell>
        </row>
        <row r="4697">
          <cell r="A4697">
            <v>97482</v>
          </cell>
          <cell r="B4697" t="str">
            <v>CURVA 90 GRAUS, EM AÇO, CONEXÃO SOLDADA, DN 32 (1 1/4"), INSTALADO EM REDE DE ALIMENTAÇÃO PARA HIDRANTE - FORNECIMENTO E INSTALAÇÃO. AF_10/2020</v>
          </cell>
          <cell r="D4697">
            <v>97482</v>
          </cell>
          <cell r="E4697">
            <v>84.08</v>
          </cell>
        </row>
        <row r="4698">
          <cell r="A4698">
            <v>97483</v>
          </cell>
          <cell r="B4698" t="str">
            <v>CURVA 45 GRAUS, EM AÇO, CONEXÃO SOLDADA, DN 40 (1 1/2"), INSTALADO EM REDE DE ALIMENTAÇÃO PARA HIDRANTE - FORNECIMENTO E INSTALAÇÃO. AF_10/2020</v>
          </cell>
          <cell r="D4698">
            <v>97483</v>
          </cell>
          <cell r="E4698">
            <v>119.2</v>
          </cell>
        </row>
        <row r="4699">
          <cell r="A4699">
            <v>97484</v>
          </cell>
          <cell r="B4699" t="str">
            <v>CURVA 90 GRAUS, EM AÇO, CONEXÃO SOLDADA, DN 40 (1 1/2"), INSTALADO EM REDE DE ALIMENTAÇÃO PARA HIDRANTE - FORNECIMENTO E INSTALAÇÃO. AF_10/2020</v>
          </cell>
          <cell r="D4699">
            <v>97484</v>
          </cell>
          <cell r="E4699">
            <v>119.2</v>
          </cell>
        </row>
        <row r="4700">
          <cell r="A4700">
            <v>97485</v>
          </cell>
          <cell r="B4700" t="str">
            <v>CURVA 45 GRAUS, EM AÇO, CONEXÃO SOLDADA, DN 50 (2"), INSTALADO EM REDE DE ALIMENTAÇÃO PARA HIDRANTE - FORNECIMENTO E INSTALAÇÃO. AF_10/2020</v>
          </cell>
          <cell r="D4700">
            <v>97485</v>
          </cell>
          <cell r="E4700">
            <v>165.9</v>
          </cell>
        </row>
        <row r="4701">
          <cell r="A4701">
            <v>97486</v>
          </cell>
          <cell r="B4701" t="str">
            <v>CURVA 90 GRAUS, EM AÇO, CONEXÃO SOLDADA, DN 50 (2"), INSTALADO EM REDE DE ALIMENTAÇÃO PARA HIDRANTE - FORNECIMENTO E INSTALAÇÃO. AF_10/2020</v>
          </cell>
          <cell r="D4701">
            <v>97486</v>
          </cell>
          <cell r="E4701">
            <v>178.81</v>
          </cell>
        </row>
        <row r="4702">
          <cell r="A4702">
            <v>97487</v>
          </cell>
          <cell r="B4702" t="str">
            <v>CURVA 45 GRAUS, EM AÇO, CONEXÃO SOLDADA, DN 65 (2 1/2"), INSTALADO EM REDE DE ALIMENTAÇÃO PARA HIDRANTE - FORNECIMENTO E INSTALAÇÃO. AF_10/2020</v>
          </cell>
          <cell r="D4702">
            <v>97487</v>
          </cell>
          <cell r="E4702">
            <v>313.29000000000002</v>
          </cell>
        </row>
        <row r="4703">
          <cell r="A4703">
            <v>97488</v>
          </cell>
          <cell r="B4703" t="str">
            <v>CURVA 90 GRAUS, EM AÇO, CONEXÃO SOLDADA, DN 65 (2 1/2"), INSTALADO EM REDE DE ALIMENTAÇÃO PARA HIDRANTE - FORNECIMENTO E INSTALAÇÃO. AF_10/2020</v>
          </cell>
          <cell r="D4703">
            <v>97488</v>
          </cell>
          <cell r="E4703">
            <v>333.94</v>
          </cell>
        </row>
        <row r="4704">
          <cell r="A4704">
            <v>97489</v>
          </cell>
          <cell r="B4704" t="str">
            <v>CURVA 45 GRAUS, EM AÇO, CONEXÃO SOLDADA, DN 80 (3"), INSTALADO EM REDE DE ALIMENTAÇÃO PARA HIDRANTE - FORNECIMENTO E INSTALAÇÃO. AF_10/2020</v>
          </cell>
          <cell r="D4704">
            <v>97489</v>
          </cell>
          <cell r="E4704">
            <v>765.28</v>
          </cell>
        </row>
        <row r="4705">
          <cell r="A4705">
            <v>97490</v>
          </cell>
          <cell r="B4705" t="str">
            <v>CURVA 90 GRAUS, EM AÇO, CONEXÃO SOLDADA, DN 80 (3"), INSTALADO EM REDE DE ALIMENTAÇÃO PARA HIDRANTE - FORNECIMENTO E INSTALAÇÃO. AF_10/2020</v>
          </cell>
          <cell r="D4705">
            <v>97490</v>
          </cell>
          <cell r="E4705">
            <v>672.67</v>
          </cell>
        </row>
        <row r="4706">
          <cell r="A4706">
            <v>97491</v>
          </cell>
          <cell r="B4706" t="str">
            <v>TÊ, EM AÇO, CONEXÃO SOLDADA, DN 25 (1"), INSTALADO EM REDE DE ALIMENTAÇÃO PARA HIDRANTE - FORNECIMENTO E INSTALAÇÃO. AF_10/2020</v>
          </cell>
          <cell r="D4706">
            <v>97491</v>
          </cell>
          <cell r="E4706">
            <v>89.88</v>
          </cell>
        </row>
        <row r="4707">
          <cell r="A4707">
            <v>97492</v>
          </cell>
          <cell r="B4707" t="str">
            <v>TÊ, EM AÇO, CONEXÃO SOLDADA, DN 32 (1 1/4"), INSTALADO EM REDE DE ALIMENTAÇÃO PARA HIDRANTE - FORNECIMENTO E INSTALAÇÃO. AF_10/2020</v>
          </cell>
          <cell r="D4707">
            <v>97492</v>
          </cell>
          <cell r="E4707">
            <v>133.65</v>
          </cell>
        </row>
        <row r="4708">
          <cell r="A4708">
            <v>97493</v>
          </cell>
          <cell r="B4708" t="str">
            <v>TÊ, EM AÇO, CONEXÃO SOLDADA, DN 40 (1 1/2"), INSTALADO EM REDE DE ALIMENTAÇÃO PARA HIDRANTE - FORNECIMENTO E INSTALAÇÃO. AF_10/2020</v>
          </cell>
          <cell r="D4708">
            <v>97493</v>
          </cell>
          <cell r="E4708">
            <v>172.88</v>
          </cell>
        </row>
        <row r="4709">
          <cell r="A4709">
            <v>97494</v>
          </cell>
          <cell r="B4709" t="str">
            <v>TÊ, EM AÇO, CONEXÃO SOLDADA, DN 50 (2"), INSTALADO EM REDE DE ALIMENTAÇÃO PARA HIDRANTE - FORNECIMENTO E INSTALAÇÃO. AF_10/2020</v>
          </cell>
          <cell r="D4709">
            <v>97494</v>
          </cell>
          <cell r="E4709">
            <v>272.93</v>
          </cell>
        </row>
        <row r="4710">
          <cell r="A4710">
            <v>97495</v>
          </cell>
          <cell r="B4710" t="str">
            <v>TÊ, EM AÇO, CONEXÃO SOLDADA, DN 65 (2 1/2"), INSTALADO EM REDE DE ALIMENTAÇÃO PARA HIDRANTE - FORNECIMENTO E INSTALAÇÃO. AF_10/2020</v>
          </cell>
          <cell r="D4710">
            <v>97495</v>
          </cell>
          <cell r="E4710">
            <v>510.3</v>
          </cell>
        </row>
        <row r="4711">
          <cell r="A4711">
            <v>97496</v>
          </cell>
          <cell r="B4711" t="str">
            <v>TÊ, EM AÇO, CONEXÃO SOLDADA, DN 80 (3"), INSTALADO EM REDE DE ALIMENTAÇÃO PARA HIDRANTE - FORNECIMENTO E INSTALAÇÃO. AF_10/2020</v>
          </cell>
          <cell r="D4711">
            <v>97496</v>
          </cell>
          <cell r="E4711">
            <v>815.96</v>
          </cell>
        </row>
        <row r="4712">
          <cell r="A4712">
            <v>97499</v>
          </cell>
          <cell r="B4712" t="str">
            <v>LUVA, EM AÇO, CONEXÃO SOLDADA, DN 25 (1"), INSTALADO EM REDE DE ALIMENTAÇÃO PARA SPRINKLER - FORNECIMENTO E INSTALAÇÃO. AF_10/2020</v>
          </cell>
          <cell r="D4712">
            <v>97499</v>
          </cell>
          <cell r="E4712">
            <v>33.08</v>
          </cell>
        </row>
        <row r="4713">
          <cell r="A4713">
            <v>97500</v>
          </cell>
          <cell r="B4713" t="str">
            <v>LUVA COM REDUÇÃO, EM AÇO, CONEXÃO SOLDADA, DN 25 X 20 MM (1" X 3/4"), INSTALADO EM REDE DE ALIMENTAÇÃO PARA SPRINKLER - FORNECIMENTO E INSTALAÇÃO. AF_10/2020</v>
          </cell>
          <cell r="D4713">
            <v>97500</v>
          </cell>
          <cell r="E4713">
            <v>26.46</v>
          </cell>
        </row>
        <row r="4714">
          <cell r="A4714">
            <v>97502</v>
          </cell>
          <cell r="B4714" t="str">
            <v>LUVA, EM AÇO, CONEXÃO SOLDADA, DN 32 (1 1/4"), INSTALADO EM REDE DE ALIMENTAÇÃO PARA SPRINKLER - FORNECIMENTO E INSTALAÇÃO. AF_10/2020</v>
          </cell>
          <cell r="D4714">
            <v>97502</v>
          </cell>
          <cell r="E4714">
            <v>47.66</v>
          </cell>
        </row>
        <row r="4715">
          <cell r="A4715">
            <v>97503</v>
          </cell>
          <cell r="B4715" t="str">
            <v>LUVA COM REDUÇÃO, EM AÇO, CONEXÃO SOLDADA, DN 32 X 25 MM (1 1/4"  X 1"), INSTALADO EM REDE DE ALIMENTAÇÃO PARA SPRINKLER - FORNECIMENTO E INSTALAÇÃO. AF_10/2020</v>
          </cell>
          <cell r="D4715">
            <v>97503</v>
          </cell>
          <cell r="E4715">
            <v>59.01</v>
          </cell>
        </row>
        <row r="4716">
          <cell r="A4716">
            <v>97505</v>
          </cell>
          <cell r="B4716" t="str">
            <v>LUVA, EM AÇO, CONEXÃO SOLDADA, DN 40 (1 1/2"), INSTALADO EM REDE DE ALIMENTAÇÃO PARA SPRINKLER - FORNECIMENTO E INSTALAÇÃO. AF_10/2020</v>
          </cell>
          <cell r="D4716">
            <v>97505</v>
          </cell>
          <cell r="E4716">
            <v>60.12</v>
          </cell>
        </row>
        <row r="4717">
          <cell r="A4717">
            <v>97506</v>
          </cell>
          <cell r="B4717" t="str">
            <v>LUVA COM REDUÇÃO, EM AÇO, CONEXÃO SOLDADA, DN 40  X 32 MM (1 1/2" X 1 1/4"), INSTALADO EM REDE DE ALIMENTAÇÃO PARA SPRINKLER - FORNECIMENTO E INSTALAÇÃO. AF_10/2020</v>
          </cell>
          <cell r="D4717">
            <v>97506</v>
          </cell>
          <cell r="E4717">
            <v>74.42</v>
          </cell>
        </row>
        <row r="4718">
          <cell r="A4718">
            <v>97508</v>
          </cell>
          <cell r="B4718" t="str">
            <v>LUVA, EM AÇO, CONEXÃO SOLDADA, DN 50 (2"), INSTALADO EM REDE DE ALIMENTAÇÃO PARA SPRINKLER - FORNECIMENTO E INSTALAÇÃO. AF_10/2020</v>
          </cell>
          <cell r="D4718">
            <v>97508</v>
          </cell>
          <cell r="E4718">
            <v>90.91</v>
          </cell>
        </row>
        <row r="4719">
          <cell r="A4719">
            <v>97509</v>
          </cell>
          <cell r="B4719" t="str">
            <v>LUVA COM REDUÇÃO, EM AÇO, CONEXÃO SOLDADA, DN 50 X 40 MM (2" X 1 1/2"), INSTALADO EM REDE DE ALIMENTAÇÃO PARA SPRINKLER - FORNECIMENTO E INSTALAÇÃO. AF_10/2020</v>
          </cell>
          <cell r="D4719">
            <v>97509</v>
          </cell>
          <cell r="E4719">
            <v>113.52</v>
          </cell>
        </row>
        <row r="4720">
          <cell r="A4720">
            <v>97511</v>
          </cell>
          <cell r="B4720" t="str">
            <v>LUVA, EM AÇO, CONEXÃO SOLDADA, DN 65 (2 1/2"), INSTALADO EM REDE DE ALIMENTAÇÃO PARA SPRINKLER - FORNECIMENTO E INSTALAÇÃO. AF_10/2020</v>
          </cell>
          <cell r="D4720">
            <v>97511</v>
          </cell>
          <cell r="E4720">
            <v>174.35</v>
          </cell>
        </row>
        <row r="4721">
          <cell r="A4721">
            <v>97512</v>
          </cell>
          <cell r="B4721" t="str">
            <v>LUVA COM REDUÇÃO, EM AÇO, CONEXÃO SOLDADA, DN 65 X 50 MM (2 1/2" X 2"), INSTALADO EM REDE DE ALIMENTAÇÃO PARA SPRINKLER - FORNECIMENTO E INSTALAÇÃO. AF_10/2020</v>
          </cell>
          <cell r="D4721">
            <v>97512</v>
          </cell>
          <cell r="E4721">
            <v>220.06</v>
          </cell>
        </row>
        <row r="4722">
          <cell r="A4722">
            <v>97514</v>
          </cell>
          <cell r="B4722" t="str">
            <v>LUVA, EM AÇO, CONEXÃO SOLDADA, DN 80 (3"), INSTALADO EM REDE DE ALIMENTAÇÃO PARA SPRINKLER - FORNECIMENTO E INSTALAÇÃO. AF_10/2020</v>
          </cell>
          <cell r="D4722">
            <v>97514</v>
          </cell>
          <cell r="E4722">
            <v>233.7</v>
          </cell>
        </row>
        <row r="4723">
          <cell r="A4723">
            <v>97515</v>
          </cell>
          <cell r="B4723" t="str">
            <v>LUVA COM REDUÇÃO, EM AÇO, CONEXÃO SOLDADA, DN 80 X 65 MM (3" X 2 1/2"), INSTALADO EM REDE DE ALIMENTAÇÃO PARA SPRINKLER - FORNECIMENTO E INSTALAÇÃO. AF_10/2020</v>
          </cell>
          <cell r="D4723">
            <v>97515</v>
          </cell>
          <cell r="E4723">
            <v>295.27999999999997</v>
          </cell>
        </row>
        <row r="4724">
          <cell r="A4724">
            <v>97517</v>
          </cell>
          <cell r="B4724" t="str">
            <v>CURVA 45 GRAUS, EM AÇO, CONEXÃO SOLDADA, DN 25 (1"), INSTALADO EM REDE DE ALIMENTAÇÃO PARA SPRINKLER - FORNECIMENTO E INSTALAÇÃO. AF_10/2020</v>
          </cell>
          <cell r="D4724">
            <v>97517</v>
          </cell>
          <cell r="E4724">
            <v>54.24</v>
          </cell>
        </row>
        <row r="4725">
          <cell r="A4725">
            <v>97518</v>
          </cell>
          <cell r="B4725" t="str">
            <v>CURVA 90 GRAUS, EM AÇO, CONEXÃO SOLDADA, DN 25 (1"), INSTALADO EM REDE DE ALIMENTAÇÃO PARA SPRINKLER - FORNECIMENTO E INSTALAÇÃO. AF_10/2020</v>
          </cell>
          <cell r="D4725">
            <v>97518</v>
          </cell>
          <cell r="E4725">
            <v>54.24</v>
          </cell>
        </row>
        <row r="4726">
          <cell r="A4726">
            <v>97519</v>
          </cell>
          <cell r="B4726" t="str">
            <v>CURVA 45 GRAUS, EM AÇO, CONEXÃO SOLDADA, DN 32 (1 1/4"), INSTALADO EM REDE DE ALIMENTAÇÃO PARA SPRINKLER - FORNECIMENTO E INSTALAÇÃO. AF_10/2020</v>
          </cell>
          <cell r="D4726">
            <v>97519</v>
          </cell>
          <cell r="E4726">
            <v>78.95</v>
          </cell>
        </row>
        <row r="4727">
          <cell r="A4727">
            <v>97520</v>
          </cell>
          <cell r="B4727" t="str">
            <v>CURVA 90 GRAUS, EM AÇO, CONEXÃO SOLDADA, DN 32 (1 1/4"), INSTALADO EM REDE DE ALIMENTAÇÃO PARA SPRINKLER - FORNECIMENTO E INSTALAÇÃO. AF_10/2020</v>
          </cell>
          <cell r="D4727">
            <v>97520</v>
          </cell>
          <cell r="E4727">
            <v>78.95</v>
          </cell>
        </row>
        <row r="4728">
          <cell r="A4728">
            <v>97521</v>
          </cell>
          <cell r="B4728" t="str">
            <v>CURVA 45 GRAUS, EM AÇO, CONEXÃO SOLDADA, DN 40 (1 1/2"), INSTALADO EM REDE DE ALIMENTAÇÃO PARA SPRINKLER - FORNECIMENTO E INSTALAÇÃO. AF_10/2020</v>
          </cell>
          <cell r="D4728">
            <v>97521</v>
          </cell>
          <cell r="E4728">
            <v>111.56</v>
          </cell>
        </row>
        <row r="4729">
          <cell r="A4729">
            <v>97522</v>
          </cell>
          <cell r="B4729" t="str">
            <v>CURVA 90 GRAUS, EM AÇO, CONEXÃO SOLDADA, DN 40 (1 1/2"), INSTALADO EM REDE DE ALIMENTAÇÃO PARA SPRINKLER - FORNECIMENTO E INSTALAÇÃO. AF_10/2020</v>
          </cell>
          <cell r="D4729">
            <v>97522</v>
          </cell>
          <cell r="E4729">
            <v>111.56</v>
          </cell>
        </row>
        <row r="4730">
          <cell r="A4730">
            <v>97523</v>
          </cell>
          <cell r="B4730" t="str">
            <v>CURVA 45 GRAUS, EM AÇO, CONEXÃO SOLDADA, DN 50 (2"), INSTALADO EM REDE DE ALIMENTAÇÃO PARA SPRINKLER - FORNECIMENTO E INSTALAÇÃO. AF_10/2020</v>
          </cell>
          <cell r="D4730">
            <v>97523</v>
          </cell>
          <cell r="E4730">
            <v>155.12</v>
          </cell>
        </row>
        <row r="4731">
          <cell r="A4731">
            <v>97524</v>
          </cell>
          <cell r="B4731" t="str">
            <v>CURVA 90 GRAUS, EM AÇO, CONEXÃO SOLDADA, DN 50 (2"), INSTALADO EM REDE DE ALIMENTAÇÃO PARA SPRINKLER - FORNECIMENTO E INSTALAÇÃO. AF_10/2020</v>
          </cell>
          <cell r="D4731">
            <v>97524</v>
          </cell>
          <cell r="E4731">
            <v>168.03</v>
          </cell>
        </row>
        <row r="4732">
          <cell r="A4732">
            <v>97525</v>
          </cell>
          <cell r="B4732" t="str">
            <v>CURVA 45 GRAUS, EM AÇO, CONEXÃO SOLDADA, DN 65 (2 1/2"), INSTALADO EM REDE DE ALIMENTAÇÃO PARA SPRINKLER - FORNECIMENTO E INSTALAÇÃO. AF_10/2020</v>
          </cell>
          <cell r="D4732">
            <v>97525</v>
          </cell>
          <cell r="E4732">
            <v>297.74</v>
          </cell>
        </row>
        <row r="4733">
          <cell r="A4733">
            <v>97526</v>
          </cell>
          <cell r="B4733" t="str">
            <v>CURVA 90 GRAUS, EM AÇO, CONEXÃO SOLDADA, DN 65 (2 1/2"), INSTALADO EM REDE DE ALIMENTAÇÃO PARA SPRINKLER - FORNECIMENTO E INSTALAÇÃO. AF_10/2020</v>
          </cell>
          <cell r="D4733">
            <v>97526</v>
          </cell>
          <cell r="E4733">
            <v>318.39</v>
          </cell>
        </row>
        <row r="4734">
          <cell r="A4734">
            <v>97527</v>
          </cell>
          <cell r="B4734" t="str">
            <v>CURVA 45 GRAUS, EM AÇO, CONEXÃO SOLDADA, DN 80 (3"), INSTALADO EM REDE DE ALIMENTAÇÃO PARA SPRINKLER - FORNECIMENTO E INSTALAÇÃO. AF_10/2020</v>
          </cell>
          <cell r="D4734">
            <v>97527</v>
          </cell>
          <cell r="E4734">
            <v>744.97</v>
          </cell>
        </row>
        <row r="4735">
          <cell r="A4735">
            <v>97528</v>
          </cell>
          <cell r="B4735" t="str">
            <v>CURVA 90 GRAUS, EM AÇO, CONEXÃO SOLDADA, DN 80 (3"), INSTALADO EM REDE DE ALIMENTAÇÃO PARA SPRINKLER - FORNECIMENTO E INSTALAÇÃO. AF_10/2020</v>
          </cell>
          <cell r="D4735">
            <v>97528</v>
          </cell>
          <cell r="E4735">
            <v>652.36</v>
          </cell>
        </row>
        <row r="4736">
          <cell r="A4736">
            <v>97529</v>
          </cell>
          <cell r="B4736" t="str">
            <v>TÊ, EM AÇO, CONEXÃO SOLDADA, DN 25 (1"), INSTALADO EM REDE DE ALIMENTAÇÃO PARA SPRINKLER - FORNECIMENTO E INSTALAÇÃO. AF_10/2020</v>
          </cell>
          <cell r="D4736">
            <v>97529</v>
          </cell>
          <cell r="E4736">
            <v>86.06</v>
          </cell>
        </row>
        <row r="4737">
          <cell r="A4737">
            <v>97530</v>
          </cell>
          <cell r="B4737" t="str">
            <v>TÊ, EM AÇO, CONEXÃO SOLDADA, DN 32 (1 1/4"), INSTALADO EM REDE DE ALIMENTAÇÃO PARA SPRINKLER - FORNECIMENTO E INSTALAÇÃO. AF_10/2020</v>
          </cell>
          <cell r="D4737">
            <v>97530</v>
          </cell>
          <cell r="E4737">
            <v>126.8</v>
          </cell>
        </row>
        <row r="4738">
          <cell r="A4738">
            <v>97531</v>
          </cell>
          <cell r="B4738" t="str">
            <v>TÊ, EM AÇO, CONEXÃO SOLDADA, DN 40 (1 1/2"), INSTALADO EM REDE DE ALIMENTAÇÃO PARA SPRINKLER - FORNECIMENTO E INSTALAÇÃO. AF_10/2020</v>
          </cell>
          <cell r="D4738">
            <v>97531</v>
          </cell>
          <cell r="E4738">
            <v>162.68</v>
          </cell>
        </row>
        <row r="4739">
          <cell r="A4739">
            <v>97532</v>
          </cell>
          <cell r="B4739" t="str">
            <v>TÊ, EM AÇO, CONEXÃO SOLDADA, DN 50 (2"), INSTALADO EM REDE DE ALIMENTAÇÃO PARA SPRINKLER - FORNECIMENTO E INSTALAÇÃO. AF_10/2020</v>
          </cell>
          <cell r="D4739">
            <v>97532</v>
          </cell>
          <cell r="E4739">
            <v>258.56</v>
          </cell>
        </row>
        <row r="4740">
          <cell r="A4740">
            <v>97533</v>
          </cell>
          <cell r="B4740" t="str">
            <v>TÊ, EM AÇO, CONEXÃO SOLDADA, DN 65 (2 1/2"), INSTALADO EM REDE DE ALIMENTAÇÃO PARA SPRINKLER - FORNECIMENTO E INSTALAÇÃO. AF_10/2020</v>
          </cell>
          <cell r="D4740">
            <v>97533</v>
          </cell>
          <cell r="E4740">
            <v>492.63</v>
          </cell>
        </row>
        <row r="4741">
          <cell r="A4741">
            <v>97534</v>
          </cell>
          <cell r="B4741" t="str">
            <v>TÊ, EM AÇO, CONEXÃO SOLDADA, DN 80 (3"), INSTALADO EM REDE DE ALIMENTAÇÃO PARA SPRINKLER - FORNECIMENTO E INSTALAÇÃO. AF_10/2020</v>
          </cell>
          <cell r="D4741">
            <v>97534</v>
          </cell>
          <cell r="E4741">
            <v>788.89</v>
          </cell>
        </row>
        <row r="4742">
          <cell r="A4742">
            <v>97537</v>
          </cell>
          <cell r="B4742" t="str">
            <v>LUVA, EM AÇO, CONEXÃO SOLDADA, DN 15 (1/2"), INSTALADO EM RAMAIS E SUB-RAMAIS DE GÁS - FORNECIMENTO E INSTALAÇÃO. AF_10/2020</v>
          </cell>
          <cell r="D4742">
            <v>97537</v>
          </cell>
          <cell r="E4742">
            <v>23.99</v>
          </cell>
        </row>
        <row r="4743">
          <cell r="A4743">
            <v>97540</v>
          </cell>
          <cell r="B4743" t="str">
            <v>LUVA, EM AÇO, CONEXÃO SOLDADA, DN 20 (3/4"), INSTALADO EM RAMAIS E SUB-RAMAIS DE GÁS - FORNECIMENTO E INSTALAÇÃO. AF_10/2020</v>
          </cell>
          <cell r="D4743">
            <v>97540</v>
          </cell>
          <cell r="E4743">
            <v>30.87</v>
          </cell>
        </row>
        <row r="4744">
          <cell r="A4744">
            <v>97541</v>
          </cell>
          <cell r="B4744" t="str">
            <v>LUVA COM REDUÇÃO, EM AÇO, CONEXÃO SOLDADA, DN 20 X 15 MM (3/4" X 1/2"), INSTALADO EM RAMAIS E SUB-RAMAIS DE GÁS - FORNECIMENTO E INSTALAÇÃO. AF_10/2020</v>
          </cell>
          <cell r="D4744">
            <v>97541</v>
          </cell>
          <cell r="E4744">
            <v>25.37</v>
          </cell>
        </row>
        <row r="4745">
          <cell r="A4745">
            <v>97543</v>
          </cell>
          <cell r="B4745" t="str">
            <v>LUVA, EM AÇO, CONEXÃO SOLDADA, DN 25 (1"), INSTALADO EM RAMAIS E SUB-RAMAIS DE GÁS - FORNECIMENTO E INSTALAÇÃO. AF_10/2020</v>
          </cell>
          <cell r="D4745">
            <v>97543</v>
          </cell>
          <cell r="E4745">
            <v>48.19</v>
          </cell>
        </row>
        <row r="4746">
          <cell r="A4746">
            <v>97544</v>
          </cell>
          <cell r="B4746" t="str">
            <v>LUVA COM REDUÇÃO, EM AÇO, CONEXÃO SOLDADA, DN 25 X 20 MM (1" X 3/4"), INSTALADO EM RAMAIS E SUB-RAMAIS DE GÁS - FORNECIMENTO E INSTALAÇÃO. AF_10/2020</v>
          </cell>
          <cell r="D4746">
            <v>97544</v>
          </cell>
          <cell r="E4746">
            <v>41.57</v>
          </cell>
        </row>
        <row r="4747">
          <cell r="A4747">
            <v>97546</v>
          </cell>
          <cell r="B4747" t="str">
            <v>CURVA 45 GRAUS, EM AÇO, CONEXÃO SOLDADA, DN 15 (1/2"), INSTALADO EM RAMAIS E SUB-RAMAIS DE GÁS - FORNECIMENTO E INSTALAÇÃO. AF_10/2020</v>
          </cell>
          <cell r="D4747">
            <v>97546</v>
          </cell>
          <cell r="E4747">
            <v>33.19</v>
          </cell>
        </row>
        <row r="4748">
          <cell r="A4748">
            <v>97547</v>
          </cell>
          <cell r="B4748" t="str">
            <v>CURVA 90 GRAUS, EM AÇO, CONEXÃO SOLDADA, DN 15 (1/2"), INSTALADO EM RAMAIS E SUB-RAMAIS DE GÁS - FORNECIMENTO E INSTALAÇÃO. AF_10/2020</v>
          </cell>
          <cell r="D4748">
            <v>97547</v>
          </cell>
          <cell r="E4748">
            <v>33.19</v>
          </cell>
        </row>
        <row r="4749">
          <cell r="A4749">
            <v>97548</v>
          </cell>
          <cell r="B4749" t="str">
            <v>CURVA 45 GRAUS, EM AÇO, CONEXÃO SOLDADA, DN 20 (3/4"), INSTALADO EM RAMAIS E SUB-RAMAIS DE GÁS - FORNECIMENTO E INSTALAÇÃO. AF_10/2020</v>
          </cell>
          <cell r="D4749">
            <v>97548</v>
          </cell>
          <cell r="E4749">
            <v>47.96</v>
          </cell>
        </row>
        <row r="4750">
          <cell r="A4750">
            <v>97549</v>
          </cell>
          <cell r="B4750" t="str">
            <v>CURVA 90 GRAUS, EM AÇO, CONEXÃO SOLDADA, DN 20 (3/4"), INSTALADO EM RAMAIS E SUB-RAMAIS DE GÁS - FORNECIMENTO E INSTALAÇÃO. AF_10/2020</v>
          </cell>
          <cell r="D4750">
            <v>97549</v>
          </cell>
          <cell r="E4750">
            <v>47.96</v>
          </cell>
        </row>
        <row r="4751">
          <cell r="A4751">
            <v>97550</v>
          </cell>
          <cell r="B4751" t="str">
            <v>CURVA 45 GRAUS, EM AÇO, CONEXÃO SOLDADA, DN 25 (1"), INSTALADO EM RAMAIS E SUB-RAMAIS DE GÁS - FORNECIMENTO E INSTALAÇÃO. AF_10/2020</v>
          </cell>
          <cell r="D4751">
            <v>97550</v>
          </cell>
          <cell r="E4751">
            <v>76.930000000000007</v>
          </cell>
        </row>
        <row r="4752">
          <cell r="A4752">
            <v>97551</v>
          </cell>
          <cell r="B4752" t="str">
            <v>CURVA 90 GRAUS, EM AÇO, CONEXÃO SOLDADA, DN 25 (1"), INSTALADO EM RAMAIS E SUB-RAMAIS DE GÁS - FORNECIMENTO E INSTALAÇÃO. AF_10/2020</v>
          </cell>
          <cell r="D4752">
            <v>97551</v>
          </cell>
          <cell r="E4752">
            <v>76.930000000000007</v>
          </cell>
        </row>
        <row r="4753">
          <cell r="A4753">
            <v>97552</v>
          </cell>
          <cell r="B4753" t="str">
            <v>TÊ, EM AÇO, CONEXÃO SOLDADA, DN 15 (1/2"), INSTALADO EM RAMAIS E SUB-RAMAIS DE GÁS - FORNECIMENTO E INSTALAÇÃO. AF_10/2020</v>
          </cell>
          <cell r="D4753">
            <v>97552</v>
          </cell>
          <cell r="E4753">
            <v>49.06</v>
          </cell>
        </row>
        <row r="4754">
          <cell r="A4754">
            <v>97553</v>
          </cell>
          <cell r="B4754" t="str">
            <v>TÊ, EM AÇO, CONEXÃO SOLDADA, DN 20 (3/4"), INSTALADO EM RAMAIS E SUB-RAMAIS DE GÁS - FORNECIMENTO E INSTALAÇÃO. AF_10/2020</v>
          </cell>
          <cell r="D4754">
            <v>97553</v>
          </cell>
          <cell r="E4754">
            <v>68.72</v>
          </cell>
        </row>
        <row r="4755">
          <cell r="A4755">
            <v>97554</v>
          </cell>
          <cell r="B4755" t="str">
            <v>TÊ, EM AÇO, CONEXÃO SOLDADA, DN 25 (1"), INSTALADO EM RAMAIS E SUB-RAMAIS DE GÁS - FORNECIMENTO E INSTALAÇÃO. AF_10/2020</v>
          </cell>
          <cell r="D4755">
            <v>97554</v>
          </cell>
          <cell r="E4755">
            <v>116.33</v>
          </cell>
        </row>
        <row r="4756">
          <cell r="A4756">
            <v>98602</v>
          </cell>
          <cell r="B4756" t="str">
            <v>CONECTOR EM BRONZE/LATÃO, DN 22 MM X 1/2", SEM ANEL DE SOLDA, BOLSA X ROSCA F, INSTALADO EM PRUMADA  FORNECIMENTO E INSTALAÇÃO. AF_01/2016</v>
          </cell>
          <cell r="D4756">
            <v>98602</v>
          </cell>
          <cell r="E4756">
            <v>20.56</v>
          </cell>
        </row>
        <row r="4757">
          <cell r="A4757">
            <v>97895</v>
          </cell>
          <cell r="B4757" t="str">
            <v>CAIXA ENTERRADA HIDRÁULICA RETANGULAR, EM CONCRETO PRÉ-MOLDADO, DIMENSÕES INTERNAS: 0,3X0,3X0,3 M. AF_12/2020</v>
          </cell>
          <cell r="D4757">
            <v>97895</v>
          </cell>
          <cell r="E4757">
            <v>158.13999999999999</v>
          </cell>
        </row>
        <row r="4758">
          <cell r="A4758">
            <v>97896</v>
          </cell>
          <cell r="B4758" t="str">
            <v>CAIXA ENTERRADA HIDRÁULICA RETANGULAR, EM CONCRETO PRÉ-MOLDADO, DIMENSÕES INTERNAS: 0,4X0,4X0,4 M. AF_12/2020</v>
          </cell>
          <cell r="D4758">
            <v>97896</v>
          </cell>
          <cell r="E4758">
            <v>291.99</v>
          </cell>
        </row>
        <row r="4759">
          <cell r="A4759">
            <v>97897</v>
          </cell>
          <cell r="B4759" t="str">
            <v>CAIXA ENTERRADA HIDRÁULICA RETANGULAR, EM CONCRETO PRÉ-MOLDADO, DIMENSÕES INTERNAS: 0,6X0,6X0,5 M. AF_12/2020</v>
          </cell>
          <cell r="D4759">
            <v>97897</v>
          </cell>
          <cell r="E4759">
            <v>378.55</v>
          </cell>
        </row>
        <row r="4760">
          <cell r="A4760">
            <v>97898</v>
          </cell>
          <cell r="B4760" t="str">
            <v>CAIXA ENTERRADA HIDRÁULICA RETANGULAR, EM CONCRETO PRÉ-MOLDADO, DIMENSÕES INTERNAS: 0,8X0,8X0,5 M. AF_12/2020</v>
          </cell>
          <cell r="D4760">
            <v>97898</v>
          </cell>
          <cell r="E4760">
            <v>729.33</v>
          </cell>
        </row>
        <row r="4761">
          <cell r="A4761">
            <v>97900</v>
          </cell>
          <cell r="B4761" t="str">
            <v>CAIXA ENTERRADA HIDRÁULICA RETANGULAR EM ALVENARIA COM TIJOLOS CERÂMICOS MACIÇOS, DIMENSÕES INTERNAS: 0,3X0,3X0,3 M PARA REDE DE ESGOTO. AF_12/2020</v>
          </cell>
          <cell r="D4761">
            <v>97900</v>
          </cell>
          <cell r="E4761">
            <v>173.13</v>
          </cell>
        </row>
        <row r="4762">
          <cell r="A4762">
            <v>97901</v>
          </cell>
          <cell r="B4762" t="str">
            <v>CAIXA ENTERRADA HIDRÁULICA RETANGULAR EM ALVENARIA COM TIJOLOS CERÂMICOS MACIÇOS, DIMENSÕES INTERNAS: 0,4X0,4X0,4 M PARA REDE DE ESGOTO. AF_12/2020</v>
          </cell>
          <cell r="D4762">
            <v>97901</v>
          </cell>
          <cell r="E4762">
            <v>275.38</v>
          </cell>
        </row>
        <row r="4763">
          <cell r="A4763">
            <v>97902</v>
          </cell>
          <cell r="B4763" t="str">
            <v>CAIXA ENTERRADA HIDRÁULICA RETANGULAR EM ALVENARIA COM TIJOLOS CERÂMICOS MACIÇOS, DIMENSÕES INTERNAS: 0,6X0,6X0,6 M PARA REDE DE ESGOTO. AF_12/2020</v>
          </cell>
          <cell r="D4763">
            <v>97902</v>
          </cell>
          <cell r="E4763">
            <v>547.91999999999996</v>
          </cell>
        </row>
        <row r="4764">
          <cell r="A4764">
            <v>97903</v>
          </cell>
          <cell r="B4764" t="str">
            <v>CAIXA ENTERRADA HIDRÁULICA RETANGULAR EM ALVENARIA COM TIJOLOS CERÂMICOS MACIÇOS, DIMENSÕES INTERNAS: 0,8X0,8X0,6 M PARA REDE DE ESGOTO. AF_12/2020</v>
          </cell>
          <cell r="D4764">
            <v>97903</v>
          </cell>
          <cell r="E4764">
            <v>753.34</v>
          </cell>
        </row>
        <row r="4765">
          <cell r="A4765">
            <v>97904</v>
          </cell>
          <cell r="B4765" t="str">
            <v>CAIXA ENTERRADA HIDRÁULICA RETANGULAR EM ALVENARIA COM TIJOLOS CERÂMICOS MACIÇOS, DIMENSÕES INTERNAS: 1X1X0,6 M PARA REDE DE ESGOTO. AF_12/2020</v>
          </cell>
          <cell r="D4765">
            <v>97904</v>
          </cell>
          <cell r="E4765">
            <v>901.08</v>
          </cell>
        </row>
        <row r="4766">
          <cell r="A4766">
            <v>97905</v>
          </cell>
          <cell r="B4766" t="str">
            <v>CAIXA ENTERRADA HIDRÁULICA RETANGULAR, EM ALVENARIA COM BLOCOS DE CONCRETO, DIMENSÕES INTERNAS: 0,4X0,4X0,4 M PARA REDE DE ESGOTO. AF_12/2020</v>
          </cell>
          <cell r="D4766">
            <v>97905</v>
          </cell>
          <cell r="E4766">
            <v>205.57</v>
          </cell>
        </row>
        <row r="4767">
          <cell r="A4767">
            <v>97906</v>
          </cell>
          <cell r="B4767" t="str">
            <v>CAIXA ENTERRADA HIDRÁULICA RETANGULAR, EM ALVENARIA COM BLOCOS DE CONCRETO, DIMENSÕES INTERNAS: 0,6X0,6X0,6 M PARA REDE DE ESGOTO. AF_12/2020</v>
          </cell>
          <cell r="D4767">
            <v>97906</v>
          </cell>
          <cell r="E4767">
            <v>384.66</v>
          </cell>
        </row>
        <row r="4768">
          <cell r="A4768">
            <v>97907</v>
          </cell>
          <cell r="B4768" t="str">
            <v>CAIXA ENTERRADA HIDRÁULICA RETANGULAR, EM ALVENARIA COM BLOCOS DE CONCRETO, DIMENSÕES INTERNAS: 0,8X0,8X0,6 M PARA REDE DE ESGOTO. AF_12/2020</v>
          </cell>
          <cell r="D4768">
            <v>97907</v>
          </cell>
          <cell r="E4768">
            <v>545.01</v>
          </cell>
        </row>
        <row r="4769">
          <cell r="A4769">
            <v>97908</v>
          </cell>
          <cell r="B4769" t="str">
            <v>CAIXA ENTERRADA HIDRÁULICA RETANGULAR, EM ALVENARIA COM BLOCOS DE CONCRETO, DIMENSÕES INTERNAS: 1X1X0,6 M PARA REDE DE ESGOTO. AF_12/2020</v>
          </cell>
          <cell r="D4769">
            <v>97908</v>
          </cell>
          <cell r="E4769">
            <v>654.55999999999995</v>
          </cell>
        </row>
        <row r="4770">
          <cell r="A4770">
            <v>98102</v>
          </cell>
          <cell r="B4770" t="str">
            <v>CAIXA DE GORDURA SIMPLES, CIRCULAR, EM CONCRETO PRÉ-MOLDADO, DIÂMETRO INTERNO = 0,4 M, ALTURA INTERNA = 0,4 M. AF_12/2020</v>
          </cell>
          <cell r="D4770">
            <v>98102</v>
          </cell>
          <cell r="E4770">
            <v>149.88</v>
          </cell>
        </row>
        <row r="4771">
          <cell r="A4771">
            <v>98104</v>
          </cell>
          <cell r="B4771" t="str">
            <v>CAIXA DE GORDURA SIMPLES (CAPACIDADE: 36L), RETANGULAR, EM ALVENARIA COM TIJOLOS CERÂMICOS MACIÇOS, DIMENSÕES INTERNAS = 0,2X0,4 M, ALTURA INTERNA = 0,8 M. AF_12/2020</v>
          </cell>
          <cell r="D4771">
            <v>98104</v>
          </cell>
          <cell r="E4771">
            <v>371.31</v>
          </cell>
        </row>
        <row r="4772">
          <cell r="A4772">
            <v>98105</v>
          </cell>
          <cell r="B4772" t="str">
            <v>CAIXA DE GORDURA DUPLA (CAPACIDADE: 126 L), RETANGULAR, EM ALVENARIA COM TIJOLOS CERÂMICOS MACIÇOS, DIMENSÕES INTERNAS = 0,4X0,7 M, ALTURA INTERNA = 0,8 M. AF_12/2020</v>
          </cell>
          <cell r="D4772">
            <v>98105</v>
          </cell>
          <cell r="E4772">
            <v>637.74</v>
          </cell>
        </row>
        <row r="4773">
          <cell r="A4773">
            <v>98106</v>
          </cell>
          <cell r="B4773" t="str">
            <v>CAIXA DE GORDURA ESPECIAL (CAPACIDADE: 312 L - PARA ATÉ 146 PESSOAS SERVIDAS NO PICO), RETANGULAR, EM ALVENARIA COM TIJOLOS CERÂMICOS MACIÇOS, DIMENSÕES INTERNAS = 0,4X1,2 M, ALTURA INTERNA = 1 M. AF_12/2020</v>
          </cell>
          <cell r="D4773">
            <v>98106</v>
          </cell>
          <cell r="E4773">
            <v>1057.55</v>
          </cell>
        </row>
        <row r="4774">
          <cell r="A4774">
            <v>98107</v>
          </cell>
          <cell r="B4774" t="str">
            <v>CAIXA DE GORDURA SIMPLES (CAPACIDADE: 36 L), RETANGULAR, EM ALVENARIA COM BLOCOS DE CONCRETO, DIMENSÕES INTERNAS = 0,2X0,4 M, ALTURA INTERNA = 0,8 M. AF_12/2020</v>
          </cell>
          <cell r="D4774">
            <v>98107</v>
          </cell>
          <cell r="E4774">
            <v>244.25</v>
          </cell>
        </row>
        <row r="4775">
          <cell r="A4775">
            <v>98108</v>
          </cell>
          <cell r="B4775" t="str">
            <v>CAIXA DE GORDURA DUPLA (CAPACIDADE: 126 L), RETANGULAR, EM ALVENARIA COM BLOCOS DE CONCRETO, DIMENSÕES INTERNAS = 0,4X0,7 M, ALTURA INTERNA = 0,8 M. AF_12/2020</v>
          </cell>
          <cell r="D4775">
            <v>98108</v>
          </cell>
          <cell r="E4775">
            <v>432.92</v>
          </cell>
        </row>
        <row r="4776">
          <cell r="A4776">
            <v>99250</v>
          </cell>
          <cell r="B4776" t="str">
            <v>CAIXA ENTERRADA HIDRÁULICA RETANGULAR EM ALVENARIA COM TIJOLOS CERÂMICOS MACIÇOS, DIMENSÕES INTERNAS: 0,3X0,3X0,3 M PARA REDE DE DRENAGEM. AF_12/2020</v>
          </cell>
          <cell r="D4776">
            <v>99250</v>
          </cell>
          <cell r="E4776">
            <v>169.72</v>
          </cell>
        </row>
        <row r="4777">
          <cell r="A4777">
            <v>99251</v>
          </cell>
          <cell r="B4777" t="str">
            <v>CAIXA ENTERRADA HIDRÁULICA RETANGULAR EM ALVENARIA COM TIJOLOS CERÂMICOS MACIÇOS, DIMENSÕES INTERNAS: 0,4X0,4X0,4 M PARA REDE DE DRENAGEM. AF_12/2020</v>
          </cell>
          <cell r="D4777">
            <v>99251</v>
          </cell>
          <cell r="E4777">
            <v>269.52</v>
          </cell>
        </row>
        <row r="4778">
          <cell r="A4778">
            <v>99253</v>
          </cell>
          <cell r="B4778" t="str">
            <v>CAIXA ENTERRADA HIDRÁULICA RETANGULAR EM ALVENARIA COM TIJOLOS CERÂMICOS MACIÇOS, DIMENSÕES INTERNAS: 0,6X0,6X0,6 M PARA REDE DE DRENAGEM. AF_12/2020</v>
          </cell>
          <cell r="D4778">
            <v>99253</v>
          </cell>
          <cell r="E4778">
            <v>534.77</v>
          </cell>
        </row>
        <row r="4779">
          <cell r="A4779">
            <v>99255</v>
          </cell>
          <cell r="B4779" t="str">
            <v>CAIXA ENTERRADA HIDRÁULICA RETANGULAR EM ALVENARIA COM TIJOLOS CERÂMICOS MACIÇOS, DIMENSÕES INTERNAS: 0,8X0,8X0,6 M PARA REDE DE DRENAGEM. AF_12/2020</v>
          </cell>
          <cell r="D4779">
            <v>99255</v>
          </cell>
          <cell r="E4779">
            <v>735.31</v>
          </cell>
        </row>
        <row r="4780">
          <cell r="A4780">
            <v>99257</v>
          </cell>
          <cell r="B4780" t="str">
            <v>CAIXA ENTERRADA HIDRÁULICA RETANGULAR EM ALVENARIA COM TIJOLOS CERÂMICOS MACIÇOS, DIMENSÕES INTERNAS: 1X1X0,6 M PARA REDE DE DRENAGEM. AF_12/2020</v>
          </cell>
          <cell r="D4780">
            <v>99257</v>
          </cell>
          <cell r="E4780">
            <v>877.76</v>
          </cell>
        </row>
        <row r="4781">
          <cell r="A4781">
            <v>99258</v>
          </cell>
          <cell r="B4781" t="str">
            <v>CAIXA ENTERRADA HIDRÁULICA RETANGULAR, EM ALVENARIA COM BLOCOS DE CONCRETO, DIMENSÕES INTERNAS: 0,4X0,4X0,4 M PARA REDE DE DRENAGEM. AF_12/2020</v>
          </cell>
          <cell r="D4781">
            <v>99258</v>
          </cell>
          <cell r="E4781">
            <v>200.73</v>
          </cell>
        </row>
        <row r="4782">
          <cell r="A4782">
            <v>99260</v>
          </cell>
          <cell r="B4782" t="str">
            <v>CAIXA ENTERRADA HIDRÁULICA RETANGULAR, EM ALVENARIA COM BLOCOS DE CONCRETO, DIMENSÕES INTERNAS: 0,6X0,6X0,6 M PARA REDE DE DRENAGEM. AF_12/2020</v>
          </cell>
          <cell r="D4782">
            <v>99260</v>
          </cell>
          <cell r="E4782">
            <v>376.38</v>
          </cell>
        </row>
        <row r="4783">
          <cell r="A4783">
            <v>99262</v>
          </cell>
          <cell r="B4783" t="str">
            <v>CAIXA ENTERRADA HIDRÁULICA RETANGULAR, EM ALVENARIA COM BLOCOS DE CONCRETO, DIMENSÕES INTERNAS: 0,8X0,8X0,6 M PARA REDE DE DRENAGEM. AF_12/2020</v>
          </cell>
          <cell r="D4783">
            <v>99262</v>
          </cell>
          <cell r="E4783">
            <v>533.19000000000005</v>
          </cell>
        </row>
        <row r="4784">
          <cell r="A4784">
            <v>99264</v>
          </cell>
          <cell r="B4784" t="str">
            <v>CAIXA ENTERRADA HIDRÁULICA RETANGULAR, EM ALVENARIA COM BLOCOS DE CONCRETO, DIMENSÕES INTERNAS: 1X1X0,6 M PARA REDE DE DRENAGEM. AF_12/2020</v>
          </cell>
          <cell r="D4784">
            <v>99264</v>
          </cell>
          <cell r="E4784">
            <v>638.59</v>
          </cell>
        </row>
        <row r="4785">
          <cell r="A4785">
            <v>102587</v>
          </cell>
          <cell r="B4785" t="str">
            <v>FURO EM CAIXA D'ÁGUA COM ESPESSURA DE 2 ATÉ 5 MM E DIÂMETRO DE 15 MM. AF_06/2021</v>
          </cell>
          <cell r="D4785">
            <v>102587</v>
          </cell>
          <cell r="E4785">
            <v>2.54</v>
          </cell>
        </row>
        <row r="4786">
          <cell r="A4786">
            <v>102588</v>
          </cell>
          <cell r="B4786" t="str">
            <v>FURO EM CAIXA D'ÁGUA COM ESPESSURA DE 6 ATÉ 8 MM E DIÂMETRO DE 15 MM. AF_06/2021</v>
          </cell>
          <cell r="D4786">
            <v>102588</v>
          </cell>
          <cell r="E4786">
            <v>3.67</v>
          </cell>
        </row>
        <row r="4787">
          <cell r="A4787">
            <v>102589</v>
          </cell>
          <cell r="B4787" t="str">
            <v>FURO EM CAIXA D'ÁGUA COM ESPESSURA DE 2 ATÉ 5 MM E DIÂMETRO DE 20 MM. AF_06/2021</v>
          </cell>
          <cell r="D4787">
            <v>102589</v>
          </cell>
          <cell r="E4787">
            <v>2.81</v>
          </cell>
        </row>
        <row r="4788">
          <cell r="A4788">
            <v>102590</v>
          </cell>
          <cell r="B4788" t="str">
            <v>FURO EM CAIXA D'ÁGUA COM ESPESSURA DE 6 ATÉ 8 MM E DIÂMETRO DE 20 MM. AF_06/2021</v>
          </cell>
          <cell r="D4788">
            <v>102590</v>
          </cell>
          <cell r="E4788">
            <v>3.95</v>
          </cell>
        </row>
        <row r="4789">
          <cell r="A4789">
            <v>102591</v>
          </cell>
          <cell r="B4789" t="str">
            <v>FURO EM CAIXA D'ÁGUA COM ESPESSURA DE 2 ATÉ 5 MM E DIÂMETRO DE 25 MM. AF_06/2021</v>
          </cell>
          <cell r="D4789">
            <v>102591</v>
          </cell>
          <cell r="E4789">
            <v>3.1</v>
          </cell>
        </row>
        <row r="4790">
          <cell r="A4790">
            <v>102592</v>
          </cell>
          <cell r="B4790" t="str">
            <v>FURO EM CAIXA D'ÁGUA COM ESPESSURA DE 6 ATÉ 8 MM E DIÂMETRO DE 25 MM. AF_06/2021</v>
          </cell>
          <cell r="D4790">
            <v>102592</v>
          </cell>
          <cell r="E4790">
            <v>4.24</v>
          </cell>
        </row>
        <row r="4791">
          <cell r="A4791">
            <v>102593</v>
          </cell>
          <cell r="B4791" t="str">
            <v>FURO EM CAIXA D'ÁGUA COM ESPESSURA DE 2 ATÉ 5 MM E DIÂMETRO DE 32 MM. AF_06/2021</v>
          </cell>
          <cell r="D4791">
            <v>102593</v>
          </cell>
          <cell r="E4791">
            <v>3.51</v>
          </cell>
        </row>
        <row r="4792">
          <cell r="A4792">
            <v>102594</v>
          </cell>
          <cell r="B4792" t="str">
            <v>FURO EM CAIXA D'ÁGUA COM ESPESSURA DE 6 ATÉ 8 MM E DIÂMETRO DE 32 MM. AF_06/2021</v>
          </cell>
          <cell r="D4792">
            <v>102594</v>
          </cell>
          <cell r="E4792">
            <v>4.6399999999999997</v>
          </cell>
        </row>
        <row r="4793">
          <cell r="A4793">
            <v>102595</v>
          </cell>
          <cell r="B4793" t="str">
            <v>FURO EM CAIXA D'ÁGUA COM ESPESSURA DE 2 ATÉ 5 MM E DIÂMETRO DE 40 MM. AF_06/2021</v>
          </cell>
          <cell r="D4793">
            <v>102595</v>
          </cell>
          <cell r="E4793">
            <v>3.96</v>
          </cell>
        </row>
        <row r="4794">
          <cell r="A4794">
            <v>102596</v>
          </cell>
          <cell r="B4794" t="str">
            <v>FURO EM CAIXA D'ÁGUA COM ESPESSURA DE 6 ATÉ 8 MM E DIÂMETRO DE 40 MM. AF_06/2021</v>
          </cell>
          <cell r="D4794">
            <v>102596</v>
          </cell>
          <cell r="E4794">
            <v>5.0999999999999996</v>
          </cell>
        </row>
        <row r="4795">
          <cell r="A4795">
            <v>102597</v>
          </cell>
          <cell r="B4795" t="str">
            <v>FURO EM CAIXA D'ÁGUA COM ESPESSURA DE 2 ATÉ 5 MM E DIÂMETRO DE 50 MM. AF_06/2021</v>
          </cell>
          <cell r="D4795">
            <v>102597</v>
          </cell>
          <cell r="E4795">
            <v>4.53</v>
          </cell>
        </row>
        <row r="4796">
          <cell r="A4796">
            <v>102598</v>
          </cell>
          <cell r="B4796" t="str">
            <v>FURO EM CAIXA D'ÁGUA COM ESPESSURA DE 6 ATÉ 8 MM E DIÂMETRO DE 50 MM. AF_06/2021</v>
          </cell>
          <cell r="D4796">
            <v>102598</v>
          </cell>
          <cell r="E4796">
            <v>5.67</v>
          </cell>
        </row>
        <row r="4797">
          <cell r="A4797">
            <v>102599</v>
          </cell>
          <cell r="B4797" t="str">
            <v>FURO EM CAIXA D'ÁGUA COM ESPESSURA DE 2 ATÉ 5 MM E DIÂMETRO DE 60 MM. AF_06/2021</v>
          </cell>
          <cell r="D4797">
            <v>102599</v>
          </cell>
          <cell r="E4797">
            <v>5.0999999999999996</v>
          </cell>
        </row>
        <row r="4798">
          <cell r="A4798">
            <v>102600</v>
          </cell>
          <cell r="B4798" t="str">
            <v>FURO EM CAIXA D'ÁGUA COM ESPESSURA DE 6 ATÉ 8 MM E DIÂMETRO DE 60 MM. AF_06/2021</v>
          </cell>
          <cell r="D4798">
            <v>102600</v>
          </cell>
          <cell r="E4798">
            <v>6.25</v>
          </cell>
        </row>
        <row r="4799">
          <cell r="A4799">
            <v>102601</v>
          </cell>
          <cell r="B4799" t="str">
            <v>FURO EM CAIXA D'ÁGUA COM ESPESSURA DE 2 ATÉ 5 MM E DIÂMETRO DE 75 MM. AF_06/2021</v>
          </cell>
          <cell r="D4799">
            <v>102601</v>
          </cell>
          <cell r="E4799">
            <v>5.97</v>
          </cell>
        </row>
        <row r="4800">
          <cell r="A4800">
            <v>102602</v>
          </cell>
          <cell r="B4800" t="str">
            <v>FURO EM CAIXA D'ÁGUA COM ESPESSURA DE 6 ATÉ 8 MM E DIÂMETRO DE 75 MM. AF_06/2021</v>
          </cell>
          <cell r="D4800">
            <v>102602</v>
          </cell>
          <cell r="E4800">
            <v>7.1</v>
          </cell>
        </row>
        <row r="4801">
          <cell r="A4801">
            <v>102603</v>
          </cell>
          <cell r="B4801" t="str">
            <v>FURO EM CAIXA D'ÁGUA COM ESPESSURA DE 2 ATÉ 5 MM E DIÂMETRO DE 100 MM. AF_06/2021</v>
          </cell>
          <cell r="D4801">
            <v>102603</v>
          </cell>
          <cell r="E4801">
            <v>7.4</v>
          </cell>
        </row>
        <row r="4802">
          <cell r="A4802">
            <v>102604</v>
          </cell>
          <cell r="B4802" t="str">
            <v>FURO EM CAIXA D'ÁGUA COM ESPESSURA DE 6 ATÉ 8 MM E DIÂMETRO DE 100 MM. AF_06/2021</v>
          </cell>
          <cell r="D4802">
            <v>102604</v>
          </cell>
          <cell r="E4802">
            <v>8.5299999999999994</v>
          </cell>
        </row>
        <row r="4803">
          <cell r="A4803">
            <v>102605</v>
          </cell>
          <cell r="B4803" t="str">
            <v>CAIXA D´ÁGUA EM POLIETILENO, 500 LITROS - FORNECIMENTO E INSTALAÇÃO. AF_06/2021</v>
          </cell>
          <cell r="D4803">
            <v>102605</v>
          </cell>
          <cell r="E4803">
            <v>251.85</v>
          </cell>
        </row>
        <row r="4804">
          <cell r="A4804">
            <v>102606</v>
          </cell>
          <cell r="B4804" t="str">
            <v>CAIXA D´ÁGUA EM POLIETILENO, 750 LITROS - FORNECIMENTO E INSTALAÇÃO. AF_06/2021</v>
          </cell>
          <cell r="D4804">
            <v>102606</v>
          </cell>
          <cell r="E4804">
            <v>430.04</v>
          </cell>
        </row>
        <row r="4805">
          <cell r="A4805">
            <v>102607</v>
          </cell>
          <cell r="B4805" t="str">
            <v>CAIXA D´ÁGUA EM POLIETILENO, 1000 LITROS - FORNECIMENTO E INSTALAÇÃO. AF_06/2021</v>
          </cell>
          <cell r="D4805">
            <v>102607</v>
          </cell>
          <cell r="E4805">
            <v>437.48</v>
          </cell>
        </row>
        <row r="4806">
          <cell r="A4806">
            <v>102608</v>
          </cell>
          <cell r="B4806" t="str">
            <v>CAIXA D´ÁGUA EM POLIETILENO, 1500 LITROS - FORNECIMENTO E INSTALAÇÃO. AF_06/2021</v>
          </cell>
          <cell r="D4806">
            <v>102608</v>
          </cell>
          <cell r="E4806">
            <v>884.68</v>
          </cell>
        </row>
        <row r="4807">
          <cell r="A4807">
            <v>102609</v>
          </cell>
          <cell r="B4807" t="str">
            <v>CAIXA D´ÁGUA EM POLIETILENO, 2000 LITROS - FORNECIMENTO E INSTALAÇÃO. AF_06/2021</v>
          </cell>
          <cell r="D4807">
            <v>102609</v>
          </cell>
          <cell r="E4807">
            <v>995.27</v>
          </cell>
        </row>
        <row r="4808">
          <cell r="A4808">
            <v>102611</v>
          </cell>
          <cell r="B4808" t="str">
            <v>CAIXA D´ÁGUA EM POLIÉSTER REFORÇADO COM FIBRA DE VIDRO, 500 LITROS - FORNECIMENTO E INSTALAÇÃO. AF_06/2021</v>
          </cell>
          <cell r="D4808">
            <v>102611</v>
          </cell>
          <cell r="E4808">
            <v>450.17</v>
          </cell>
        </row>
        <row r="4809">
          <cell r="A4809">
            <v>102613</v>
          </cell>
          <cell r="B4809" t="str">
            <v>CAIXA D´ÁGUA EM POLIÉSTER REFORÇADO COM FIBRA DE VIDRO, 1000 LITROS - FORNECIMENTO E INSTALAÇÃO. AF_06/2021</v>
          </cell>
          <cell r="D4809">
            <v>102613</v>
          </cell>
          <cell r="E4809">
            <v>618.54</v>
          </cell>
        </row>
        <row r="4810">
          <cell r="A4810">
            <v>102614</v>
          </cell>
          <cell r="B4810" t="str">
            <v>CAIXA D´ÁGUA EM POLIÉSTER REFORÇADO COM FIBRA DE VIDRO, 1500 LITROS - FORNECIMENTO E INSTALAÇÃO. AF_06/2021</v>
          </cell>
          <cell r="D4810">
            <v>102614</v>
          </cell>
          <cell r="E4810">
            <v>1001.68</v>
          </cell>
        </row>
        <row r="4811">
          <cell r="A4811">
            <v>102615</v>
          </cell>
          <cell r="B4811" t="str">
            <v>CAIXA D´ÁGUA EM POLIÉSTER REFORÇADO COM FIBRA DE VIDRO, 2000 LITROS - FORNECIMENTO E INSTALAÇÃO. AF_06/2021</v>
          </cell>
          <cell r="D4811">
            <v>102615</v>
          </cell>
          <cell r="E4811">
            <v>1290.98</v>
          </cell>
        </row>
        <row r="4812">
          <cell r="A4812">
            <v>102617</v>
          </cell>
          <cell r="B4812" t="str">
            <v>CAIXA D´ÁGUA EM POLIÉSTER REFORÇADO COM FIBRA DE VIDRO, 5000 LITROS - FORNECIMENTO E INSTALAÇÃO. AF_06/2021</v>
          </cell>
          <cell r="D4812">
            <v>102617</v>
          </cell>
          <cell r="E4812">
            <v>3291.96</v>
          </cell>
        </row>
        <row r="4813">
          <cell r="A4813">
            <v>102619</v>
          </cell>
          <cell r="B4813" t="str">
            <v>CAIXA D´ÁGUA EM POLIÉSTER REFORÇADO COM FIBRA DE VIDRO, 10000 LITROS - FORNECIMENTO E INSTALAÇÃO. AF_06/2021</v>
          </cell>
          <cell r="D4813">
            <v>102619</v>
          </cell>
          <cell r="E4813">
            <v>6357.29</v>
          </cell>
        </row>
        <row r="4814">
          <cell r="A4814">
            <v>102622</v>
          </cell>
          <cell r="B4814" t="str">
            <v>CAIXA D´ÁGUA EM POLIETILENO, 500 LITROS (INCLUSOS TUBOS, CONEXÕES E TORNEIRA DE BÓIA) - FORNECIMENTO E INSTALAÇÃO. AF_06/2021</v>
          </cell>
          <cell r="D4814">
            <v>102622</v>
          </cell>
          <cell r="E4814">
            <v>545.9</v>
          </cell>
        </row>
        <row r="4815">
          <cell r="A4815">
            <v>102623</v>
          </cell>
          <cell r="B4815" t="str">
            <v>CAIXA D´ÁGUA EM POLIETILENO, 1000 LITROS (INCLUSOS TUBOS, CONEXÕES E TORNEIRA DE BÓIA) - FORNECIMENTO E INSTALAÇÃO. AF_06/2021</v>
          </cell>
          <cell r="D4815">
            <v>102623</v>
          </cell>
          <cell r="E4815">
            <v>777.09</v>
          </cell>
        </row>
        <row r="4816">
          <cell r="A4816">
            <v>89482</v>
          </cell>
          <cell r="B4816" t="str">
            <v>CAIXA SIFONADA, PVC, DN 100 X 100 X 50 MM, FORNECIDA E INSTALADA EM RAMAIS DE ENCAMINHAMENTO DE ÁGUA PLUVIAL. AF_12/2014</v>
          </cell>
          <cell r="D4816">
            <v>89482</v>
          </cell>
          <cell r="E4816">
            <v>33.08</v>
          </cell>
        </row>
        <row r="4817">
          <cell r="A4817">
            <v>89491</v>
          </cell>
          <cell r="B4817" t="str">
            <v>CAIXA SIFONADA, PVC, DN 150 X 185 X 75 MM, FORNECIDA E INSTALADA EM RAMAIS DE ENCAMINHAMENTO DE ÁGUA PLUVIAL. AF_12/2014</v>
          </cell>
          <cell r="D4817">
            <v>89491</v>
          </cell>
          <cell r="E4817">
            <v>75.67</v>
          </cell>
        </row>
        <row r="4818">
          <cell r="A4818">
            <v>89495</v>
          </cell>
          <cell r="B4818" t="str">
            <v>RALO SIFONADO, PVC, DN 100 X 40 MM, JUNTA SOLDÁVEL, FORNECIDO E INSTALADO EM RAMAIS DE ENCAMINHAMENTO DE ÁGUA PLUVIAL. AF_12/2014</v>
          </cell>
          <cell r="D4818">
            <v>89495</v>
          </cell>
          <cell r="E4818">
            <v>12.73</v>
          </cell>
        </row>
        <row r="4819">
          <cell r="A4819">
            <v>89707</v>
          </cell>
          <cell r="B4819" t="str">
            <v>CAIXA SIFONADA, PVC, DN 100 X 100 X 50 MM, JUNTA ELÁSTICA, FORNECIDA E INSTALADA EM RAMAL DE DESCARGA OU EM RAMAL DE ESGOTO SANITÁRIO. AF_12/2014</v>
          </cell>
          <cell r="D4819">
            <v>89707</v>
          </cell>
          <cell r="E4819">
            <v>36.46</v>
          </cell>
        </row>
        <row r="4820">
          <cell r="A4820">
            <v>89708</v>
          </cell>
          <cell r="B4820" t="str">
            <v>CAIXA SIFONADA, PVC, DN 150 X 185 X 75 MM, JUNTA ELÁSTICA, FORNECIDA E INSTALADA EM RAMAL DE DESCARGA OU EM RAMAL DE ESGOTO SANITÁRIO. AF_12/2014</v>
          </cell>
          <cell r="D4820">
            <v>89708</v>
          </cell>
          <cell r="E4820">
            <v>81.55</v>
          </cell>
        </row>
        <row r="4821">
          <cell r="A4821">
            <v>89709</v>
          </cell>
          <cell r="B4821" t="str">
            <v>RALO SIFONADO, PVC, DN 100 X 40 MM, JUNTA SOLDÁVEL, FORNECIDO E INSTALADO EM RAMAL DE DESCARGA OU EM RAMAL DE ESGOTO SANITÁRIO. AF_12/2014</v>
          </cell>
          <cell r="D4821">
            <v>89709</v>
          </cell>
          <cell r="E4821">
            <v>14.02</v>
          </cell>
        </row>
        <row r="4822">
          <cell r="A4822">
            <v>89710</v>
          </cell>
          <cell r="B4822" t="str">
            <v>RALO SECO, PVC, DN 100 X 40 MM, JUNTA SOLDÁVEL, FORNECIDO E INSTALADO EM RAMAL DE DESCARGA OU EM RAMAL DE ESGOTO SANITÁRIO. AF_12/2014</v>
          </cell>
          <cell r="D4822">
            <v>89710</v>
          </cell>
          <cell r="E4822">
            <v>11.78</v>
          </cell>
        </row>
        <row r="4823">
          <cell r="A4823">
            <v>86872</v>
          </cell>
          <cell r="B4823" t="str">
            <v>TANQUE DE LOUÇA BRANCA COM COLUNA, 30L OU EQUIVALENTE - FORNECIMENTO E INSTALAÇÃO. AF_01/2020</v>
          </cell>
          <cell r="D4823">
            <v>86872</v>
          </cell>
          <cell r="E4823">
            <v>648.62</v>
          </cell>
        </row>
        <row r="4824">
          <cell r="A4824">
            <v>86874</v>
          </cell>
          <cell r="B4824" t="str">
            <v>TANQUE DE LOUÇA BRANCA SUSPENSO, 18L OU EQUIVALENTE - FORNECIMENTO E INSTALAÇÃO. AF_01/2020</v>
          </cell>
          <cell r="D4824">
            <v>86874</v>
          </cell>
          <cell r="E4824">
            <v>455.66</v>
          </cell>
        </row>
        <row r="4825">
          <cell r="A4825">
            <v>86875</v>
          </cell>
          <cell r="B4825" t="str">
            <v>TANQUE DE MÁRMORE SINTÉTICO COM COLUNA, 22L OU EQUIVALENTE   FORNECIMENTO E INSTALAÇÃO. AF_01/2020</v>
          </cell>
          <cell r="D4825">
            <v>86875</v>
          </cell>
          <cell r="E4825">
            <v>449.3</v>
          </cell>
        </row>
        <row r="4826">
          <cell r="A4826">
            <v>86876</v>
          </cell>
          <cell r="B4826" t="str">
            <v>TANQUE DE MÁRMORE SINTÉTICO SUSPENSO, 22L OU EQUIVALENTE - FORNECIMENTO E INSTALAÇÃO. AF_01/2020</v>
          </cell>
          <cell r="D4826">
            <v>86876</v>
          </cell>
          <cell r="E4826">
            <v>258.48</v>
          </cell>
        </row>
        <row r="4827">
          <cell r="A4827">
            <v>86877</v>
          </cell>
          <cell r="B4827" t="str">
            <v>VÁLVULA EM METAL CROMADO 1.1/2 X 1.1/2 PARA TANQUE OU LAVATÓRIO, COM OU SEM LADRÃO - FORNECIMENTO E INSTALAÇÃO. AF_01/2020</v>
          </cell>
          <cell r="D4827">
            <v>86877</v>
          </cell>
          <cell r="E4827">
            <v>48.58</v>
          </cell>
        </row>
        <row r="4828">
          <cell r="A4828">
            <v>86878</v>
          </cell>
          <cell r="B4828" t="str">
            <v>VÁLVULA EM METAL CROMADO TIPO AMERICANA 3.1/2 X 1.1/2 PARA PIA - FORNECIMENTO E INSTALAÇÃO. AF_01/2020</v>
          </cell>
          <cell r="D4828">
            <v>86878</v>
          </cell>
          <cell r="E4828">
            <v>52.35</v>
          </cell>
        </row>
        <row r="4829">
          <cell r="A4829">
            <v>86879</v>
          </cell>
          <cell r="B4829" t="str">
            <v>VÁLVULA EM PLÁSTICO 1 PARA PIA, TANQUE OU LAVATÓRIO, COM OU SEM LADRÃO - FORNECIMENTO E INSTALAÇÃO. AF_01/2020</v>
          </cell>
          <cell r="D4829">
            <v>86879</v>
          </cell>
          <cell r="E4829">
            <v>7.18</v>
          </cell>
        </row>
        <row r="4830">
          <cell r="A4830">
            <v>86880</v>
          </cell>
          <cell r="B4830" t="str">
            <v>VÁLVULA EM PLÁSTICO CROMADO TIPO AMERICANA 3.1/2 X 1.1/2 SEM ADAPTADOR PARA PIA - FORNECIMENTO E INSTALAÇÃO. AF_01/2020</v>
          </cell>
          <cell r="D4830">
            <v>86880</v>
          </cell>
          <cell r="E4830">
            <v>22.83</v>
          </cell>
        </row>
        <row r="4831">
          <cell r="A4831">
            <v>86881</v>
          </cell>
          <cell r="B4831" t="str">
            <v>SIFÃO DO TIPO GARRAFA EM METAL CROMADO 1 X 1.1/2 - FORNECIMENTO E INSTALAÇÃO. AF_01/2020</v>
          </cell>
          <cell r="D4831">
            <v>86881</v>
          </cell>
          <cell r="E4831">
            <v>146.91999999999999</v>
          </cell>
        </row>
        <row r="4832">
          <cell r="A4832">
            <v>86882</v>
          </cell>
          <cell r="B4832" t="str">
            <v>SIFÃO DO TIPO GARRAFA/COPO EM PVC 1.1/4  X 1.1/2 - FORNECIMENTO E INSTALAÇÃO. AF_01/2020</v>
          </cell>
          <cell r="D4832">
            <v>86882</v>
          </cell>
          <cell r="E4832">
            <v>23.3</v>
          </cell>
        </row>
        <row r="4833">
          <cell r="A4833">
            <v>86883</v>
          </cell>
          <cell r="B4833" t="str">
            <v>SIFÃO DO TIPO FLEXÍVEL EM PVC 1  X 1.1/2  - FORNECIMENTO E INSTALAÇÃO. AF_01/2020</v>
          </cell>
          <cell r="D4833">
            <v>86883</v>
          </cell>
          <cell r="E4833">
            <v>13.24</v>
          </cell>
        </row>
        <row r="4834">
          <cell r="A4834">
            <v>86884</v>
          </cell>
          <cell r="B4834" t="str">
            <v>ENGATE FLEXÍVEL EM PLÁSTICO BRANCO, 1/2 X 30CM - FORNECIMENTO E INSTALAÇÃO. AF_01/2020</v>
          </cell>
          <cell r="D4834">
            <v>86884</v>
          </cell>
          <cell r="E4834">
            <v>8.84</v>
          </cell>
        </row>
        <row r="4835">
          <cell r="A4835">
            <v>86885</v>
          </cell>
          <cell r="B4835" t="str">
            <v>ENGATE FLEXÍVEL EM PLÁSTICO BRANCO, 1/2 X 40CM - FORNECIMENTO E INSTALAÇÃO. AF_01/2020</v>
          </cell>
          <cell r="D4835">
            <v>86885</v>
          </cell>
          <cell r="E4835">
            <v>12.17</v>
          </cell>
        </row>
        <row r="4836">
          <cell r="A4836">
            <v>86886</v>
          </cell>
          <cell r="B4836" t="str">
            <v>ENGATE FLEXÍVEL EM INOX, 1/2  X 30CM - FORNECIMENTO E INSTALAÇÃO. AF_01/2020</v>
          </cell>
          <cell r="D4836">
            <v>86886</v>
          </cell>
          <cell r="E4836">
            <v>35.99</v>
          </cell>
        </row>
        <row r="4837">
          <cell r="A4837">
            <v>86887</v>
          </cell>
          <cell r="B4837" t="str">
            <v>ENGATE FLEXÍVEL EM INOX, 1/2  X 40CM - FORNECIMENTO E INSTALAÇÃO. AF_01/2020</v>
          </cell>
          <cell r="D4837">
            <v>86887</v>
          </cell>
          <cell r="E4837">
            <v>39.03</v>
          </cell>
        </row>
        <row r="4838">
          <cell r="A4838">
            <v>86888</v>
          </cell>
          <cell r="B4838" t="str">
            <v>VASO SANITÁRIO SIFONADO COM CAIXA ACOPLADA LOUÇA BRANCA - FORNECIMENTO E INSTALAÇÃO. AF_01/2020</v>
          </cell>
          <cell r="D4838">
            <v>86888</v>
          </cell>
          <cell r="E4838">
            <v>440.14</v>
          </cell>
        </row>
        <row r="4839">
          <cell r="A4839">
            <v>86889</v>
          </cell>
          <cell r="B4839" t="str">
            <v>BANCADA DE GRANITO CINZA POLIDO, DE 1,50 X 0,60 M, PARA PIA DE COZINHA - FORNECIMENTO E INSTALAÇÃO. AF_01/2020</v>
          </cell>
          <cell r="D4839">
            <v>86889</v>
          </cell>
          <cell r="E4839">
            <v>757.66</v>
          </cell>
        </row>
        <row r="4840">
          <cell r="A4840">
            <v>86893</v>
          </cell>
          <cell r="B4840" t="str">
            <v>BANCADA DE MÁRMORE BRANCO POLIDO, DE 1,50 X 0,60 M, PARA PIA DE COZINHA - FORNECIMENTO E INSTALAÇÃO. AF_01/2020</v>
          </cell>
          <cell r="D4840">
            <v>86893</v>
          </cell>
          <cell r="E4840">
            <v>632.04</v>
          </cell>
        </row>
        <row r="4841">
          <cell r="A4841">
            <v>86894</v>
          </cell>
          <cell r="B4841" t="str">
            <v>BANCADA DE MÁRMORE SINTÉTICO, DE 120 X 60CM, COM CUBA INTEGRADA - FORNECIMENTO E INSTALAÇÃO. AF_01/2020</v>
          </cell>
          <cell r="D4841">
            <v>86894</v>
          </cell>
          <cell r="E4841">
            <v>262.14</v>
          </cell>
        </row>
        <row r="4842">
          <cell r="A4842">
            <v>86895</v>
          </cell>
          <cell r="B4842" t="str">
            <v>BANCADA DE GRANITO CINZA POLIDO, DE 0,50 X 0,60 M, PARA LAVATÓRIO - FORNECIMENTO E INSTALAÇÃO. AF_01/2020</v>
          </cell>
          <cell r="D4842">
            <v>86895</v>
          </cell>
          <cell r="E4842">
            <v>355.45</v>
          </cell>
        </row>
        <row r="4843">
          <cell r="A4843">
            <v>86899</v>
          </cell>
          <cell r="B4843" t="str">
            <v>BANCADA DE MÁRMORE BRANCO POLIDO, DE 0,50 X 0,60 M, PARA LAVATÓRIO - FORNECIMENTO E INSTALAÇÃO. AF_01/2020</v>
          </cell>
          <cell r="D4843">
            <v>86899</v>
          </cell>
          <cell r="E4843">
            <v>308.33</v>
          </cell>
        </row>
        <row r="4844">
          <cell r="A4844">
            <v>86900</v>
          </cell>
          <cell r="B4844" t="str">
            <v>CUBA DE EMBUTIR RETANGULAR DE AÇO INOXIDÁVEL, 46 X 30 X 12 CM - FORNECIMENTO E INSTALAÇÃO. AF_01/2020</v>
          </cell>
          <cell r="D4844">
            <v>86900</v>
          </cell>
          <cell r="E4844">
            <v>224.53</v>
          </cell>
        </row>
        <row r="4845">
          <cell r="A4845">
            <v>86901</v>
          </cell>
          <cell r="B4845" t="str">
            <v>CUBA DE EMBUTIR OVAL EM LOUÇA BRANCA, 35 X 50CM OU EQUIVALENTE - FORNECIMENTO E INSTALAÇÃO. AF_01/2020</v>
          </cell>
          <cell r="D4845">
            <v>86901</v>
          </cell>
          <cell r="E4845">
            <v>131.08000000000001</v>
          </cell>
        </row>
        <row r="4846">
          <cell r="A4846">
            <v>86902</v>
          </cell>
          <cell r="B4846" t="str">
            <v>LAVATÓRIO LOUÇA BRANCA COM COLUNA, *44 X 35,5* CM, PADRÃO POPULAR - FORNECIMENTO E INSTALAÇÃO. AF_01/2020</v>
          </cell>
          <cell r="D4846">
            <v>86902</v>
          </cell>
          <cell r="E4846">
            <v>285.97000000000003</v>
          </cell>
        </row>
        <row r="4847">
          <cell r="A4847">
            <v>86903</v>
          </cell>
          <cell r="B4847" t="str">
            <v>LAVATÓRIO LOUÇA BRANCA COM COLUNA, 45 X 55CM OU EQUIVALENTE, PADRÃO MÉDIO - FORNECIMENTO E INSTALAÇÃO. AF_01/2020</v>
          </cell>
          <cell r="D4847">
            <v>86903</v>
          </cell>
          <cell r="E4847">
            <v>320</v>
          </cell>
        </row>
        <row r="4848">
          <cell r="A4848">
            <v>86904</v>
          </cell>
          <cell r="B4848" t="str">
            <v>LAVATÓRIO LOUÇA BRANCA SUSPENSO, 29,5 X 39CM OU EQUIVALENTE, PADRÃO POPULAR - FORNECIMENTO E INSTALAÇÃO. AF_01/2020</v>
          </cell>
          <cell r="D4848">
            <v>86904</v>
          </cell>
          <cell r="E4848">
            <v>133.58000000000001</v>
          </cell>
        </row>
        <row r="4849">
          <cell r="A4849">
            <v>86905</v>
          </cell>
          <cell r="B4849" t="str">
            <v>APARELHO MISTURADOR DE MESA PARA LAVATÓRIO, PADRÃO MÉDIO - FORNECIMENTO E INSTALAÇÃO. AF_01/2020</v>
          </cell>
          <cell r="D4849">
            <v>86905</v>
          </cell>
          <cell r="E4849">
            <v>351.9</v>
          </cell>
        </row>
        <row r="4850">
          <cell r="A4850">
            <v>86906</v>
          </cell>
          <cell r="B4850" t="str">
            <v>TORNEIRA CROMADA DE MESA, 1/2 OU 3/4, PARA LAVATÓRIO, PADRÃO POPULAR - FORNECIMENTO E INSTALAÇÃO. AF_01/2020</v>
          </cell>
          <cell r="D4850">
            <v>86906</v>
          </cell>
          <cell r="E4850">
            <v>65.08</v>
          </cell>
        </row>
        <row r="4851">
          <cell r="A4851">
            <v>86908</v>
          </cell>
          <cell r="B4851" t="str">
            <v>APARELHO MISTURADOR DE MESA PARA PIA DE COZINHA, PADRÃO MÉDIO - FORNECIMENTO E INSTALAÇÃO. AF_01/2020</v>
          </cell>
          <cell r="D4851">
            <v>86908</v>
          </cell>
          <cell r="E4851">
            <v>422.49</v>
          </cell>
        </row>
        <row r="4852">
          <cell r="A4852">
            <v>86909</v>
          </cell>
          <cell r="B4852" t="str">
            <v>TORNEIRA CROMADA TUBO MÓVEL, DE MESA, 1/2 OU 3/4, PARA PIA DE COZINHA, PADRÃO ALTO - FORNECIMENTO E INSTALAÇÃO. AF_01/2020</v>
          </cell>
          <cell r="D4852">
            <v>86909</v>
          </cell>
          <cell r="E4852">
            <v>113</v>
          </cell>
        </row>
        <row r="4853">
          <cell r="A4853">
            <v>86910</v>
          </cell>
          <cell r="B4853" t="str">
            <v>TORNEIRA CROMADA TUBO MÓVEL, DE PAREDE, 1/2 OU 3/4, PARA PIA DE COZINHA, PADRÃO MÉDIO - FORNECIMENTO E INSTALAÇÃO. AF_01/2020</v>
          </cell>
          <cell r="D4853">
            <v>86910</v>
          </cell>
          <cell r="E4853">
            <v>111.4</v>
          </cell>
        </row>
        <row r="4854">
          <cell r="A4854">
            <v>86911</v>
          </cell>
          <cell r="B4854" t="str">
            <v>TORNEIRA CROMADA LONGA, DE PAREDE, 1/2 OU 3/4, PARA PIA DE COZINHA, PADRÃO POPULAR - FORNECIMENTO E INSTALAÇÃO. AF_01/2020</v>
          </cell>
          <cell r="D4854">
            <v>86911</v>
          </cell>
          <cell r="E4854">
            <v>76.14</v>
          </cell>
        </row>
        <row r="4855">
          <cell r="A4855">
            <v>86913</v>
          </cell>
          <cell r="B4855" t="str">
            <v>TORNEIRA CROMADA 1/2 OU 3/4 PARA TANQUE, PADRÃO POPULAR - FORNECIMENTO E INSTALAÇÃO. AF_01/2020</v>
          </cell>
          <cell r="D4855">
            <v>86913</v>
          </cell>
          <cell r="E4855">
            <v>47.44</v>
          </cell>
        </row>
        <row r="4856">
          <cell r="A4856">
            <v>86914</v>
          </cell>
          <cell r="B4856" t="str">
            <v>TORNEIRA CROMADA 1/2 OU 3/4 PARA TANQUE, PADRÃO MÉDIO - FORNECIMENTO E INSTALAÇÃO. AF_01/2020</v>
          </cell>
          <cell r="D4856">
            <v>86914</v>
          </cell>
          <cell r="E4856">
            <v>85.43</v>
          </cell>
        </row>
        <row r="4857">
          <cell r="A4857">
            <v>86915</v>
          </cell>
          <cell r="B4857" t="str">
            <v>TORNEIRA CROMADA DE MESA, 1/2 OU 3/4, PARA LAVATÓRIO, PADRÃO MÉDIO - FORNECIMENTO E INSTALAÇÃO. AF_01/2020</v>
          </cell>
          <cell r="D4857">
            <v>86915</v>
          </cell>
          <cell r="E4857">
            <v>124.84</v>
          </cell>
        </row>
        <row r="4858">
          <cell r="A4858">
            <v>86916</v>
          </cell>
          <cell r="B4858" t="str">
            <v>TORNEIRA PLÁSTICA 3/4 PARA TANQUE - FORNECIMENTO E INSTALAÇÃO. AF_01/2020</v>
          </cell>
          <cell r="D4858">
            <v>86916</v>
          </cell>
          <cell r="E4858">
            <v>40.57</v>
          </cell>
        </row>
        <row r="4859">
          <cell r="A4859">
            <v>86919</v>
          </cell>
          <cell r="B4859" t="str">
            <v>TANQUE DE LOUÇA BRANCA COM COLUNA, 30L OU EQUIVALENTE, INCLUSO SIFÃO FLEXÍVEL EM PVC, VÁLVULA METÁLICA E TORNEIRA DE METAL CROMADO PADRÃO MÉDIO - FORNECIMENTO E INSTALAÇÃO. AF_01/2020</v>
          </cell>
          <cell r="D4859">
            <v>86919</v>
          </cell>
          <cell r="E4859">
            <v>795.87</v>
          </cell>
        </row>
        <row r="4860">
          <cell r="A4860">
            <v>86920</v>
          </cell>
          <cell r="B4860" t="str">
            <v>TANQUE DE LOUÇA BRANCA COM COLUNA, 30L OU EQUIVALENTE, INCLUSO SIFÃO FLEXÍVEL EM PVC, VÁLVULA PLÁSTICA E TORNEIRA DE METAL CROMADO PADRÃO POPULAR - FORNECIMENTO E INSTALAÇÃO. AF_01/2020</v>
          </cell>
          <cell r="D4860">
            <v>86920</v>
          </cell>
          <cell r="E4860">
            <v>716.48</v>
          </cell>
        </row>
        <row r="4861">
          <cell r="A4861">
            <v>86921</v>
          </cell>
          <cell r="B4861" t="str">
            <v>TANQUE DE LOUÇA BRANCA COM COLUNA, 30L OU EQUIVALENTE, INCLUSO SIFÃO FLEXÍVEL EM PVC, VÁLVULA PLÁSTICA E TORNEIRA DE PLÁSTICO - FORNECIMENTO E INSTALAÇÃO. AF_01/2020</v>
          </cell>
          <cell r="D4861">
            <v>86921</v>
          </cell>
          <cell r="E4861">
            <v>709.61</v>
          </cell>
        </row>
        <row r="4862">
          <cell r="A4862">
            <v>86922</v>
          </cell>
          <cell r="B4862" t="str">
            <v>TANQUE DE LOUÇA BRANCA SUSPENSO, 18L OU EQUIVALENTE, INCLUSO SIFÃO TIPO GARRAFA EM METAL CROMADO, VÁLVULA METÁLICA E TORNEIRA DE METAL CROMADO PADRÃO MÉDIO - FORNECIMENTO E INSTALAÇÃO. AF_01/2020</v>
          </cell>
          <cell r="D4862">
            <v>86922</v>
          </cell>
          <cell r="E4862">
            <v>736.59</v>
          </cell>
        </row>
        <row r="4863">
          <cell r="A4863">
            <v>86923</v>
          </cell>
          <cell r="B4863" t="str">
            <v>TANQUE DE LOUÇA BRANCA SUSPENSO, 18L OU EQUIVALENTE, INCLUSO SIFÃO TIPO GARRAFA EM PVC, VÁLVULA PLÁSTICA E TORNEIRA DE METAL CROMADO PADRÃO POPULAR - FORNECIMENTO E INSTALAÇÃO. AF_01/2020</v>
          </cell>
          <cell r="D4863">
            <v>86923</v>
          </cell>
          <cell r="E4863">
            <v>533.58000000000004</v>
          </cell>
        </row>
        <row r="4864">
          <cell r="A4864">
            <v>86924</v>
          </cell>
          <cell r="B4864" t="str">
            <v>TANQUE DE LOUÇA BRANCA SUSPENSO, 18L OU EQUIVALENTE, INCLUSO SIFÃO TIPO GARRAFA EM PVC, VÁLVULA PLÁSTICA E TORNEIRA DE PLÁSTICO - FORNECIMENTO E INSTALAÇÃO. AF_01/2020</v>
          </cell>
          <cell r="D4864">
            <v>86924</v>
          </cell>
          <cell r="E4864">
            <v>526.71</v>
          </cell>
        </row>
        <row r="4865">
          <cell r="A4865">
            <v>86925</v>
          </cell>
          <cell r="B4865" t="str">
            <v>TANQUE DE MÁRMORE SINTÉTICO COM COLUNA, 22L OU EQUIVALENTE, INCLUSO SIFÃO FLEXÍVEL EM PVC, VÁLVULA PLÁSTICA E TORNEIRA DE METAL CROMADO PADRÃO POPULAR - FORNECIMENTO E INSTALAÇÃO. AF_01/2020</v>
          </cell>
          <cell r="D4865">
            <v>86925</v>
          </cell>
          <cell r="E4865">
            <v>517.16</v>
          </cell>
        </row>
        <row r="4866">
          <cell r="A4866">
            <v>86926</v>
          </cell>
          <cell r="B4866" t="str">
            <v>TANQUE DE MÁRMORE SINTÉTICO COM COLUNA, 22L OU EQUIVALENTE, INCLUSO SIFÃO FLEXÍVEL EM PVC, VÁLVULA PLÁSTICA E TORNEIRA DE PLÁSTICO - FORNECIMENTO E INSTALAÇÃO. AF_01/2020</v>
          </cell>
          <cell r="D4866">
            <v>86926</v>
          </cell>
          <cell r="E4866">
            <v>510.29</v>
          </cell>
        </row>
        <row r="4867">
          <cell r="A4867">
            <v>86927</v>
          </cell>
          <cell r="B4867" t="str">
            <v>TANQUE DE MÁRMORE SINTÉTICO SUSPENSO, 22L OU EQUIVALENTE, INCLUSO SIFÃO TIPO GARRAFA EM PVC, VÁLVULA PLÁSTICA E TORNEIRA DE METAL CROMADO PADRÃO POPULAR - FORNEC. E INSTALAÇÃO. AF_01/2020</v>
          </cell>
          <cell r="D4867">
            <v>86927</v>
          </cell>
          <cell r="E4867">
            <v>336.4</v>
          </cell>
        </row>
        <row r="4868">
          <cell r="A4868">
            <v>86928</v>
          </cell>
          <cell r="B4868" t="str">
            <v>TANQUE DE MÁRMORE SINTÉTICO SUSPENSO, 22L OU EQUIVALENTE, INCLUSO SIFÃO TIPO GARRAFA EM PVC, VÁLVULA PLÁSTICA E TORNEIRA DE PLÁSTICO - FORNECIMENTO E INSTALAÇÃO. AF_01/2020</v>
          </cell>
          <cell r="D4868">
            <v>86928</v>
          </cell>
          <cell r="E4868">
            <v>329.53</v>
          </cell>
        </row>
        <row r="4869">
          <cell r="A4869">
            <v>86929</v>
          </cell>
          <cell r="B4869" t="str">
            <v>TANQUE DE MÁRMORE SINTÉTICO SUSPENSO, 22L OU EQUIVALENTE, INCLUSO SIFÃO FLEXÍVEL EM PVC, VÁLVULA PLÁSTICA E TORNEIRA DE METAL CROMADO PADRÃO POPULAR - FORNECIMENTO E INSTALAÇÃO. AF_01/2020</v>
          </cell>
          <cell r="D4869">
            <v>86929</v>
          </cell>
          <cell r="E4869">
            <v>326.33999999999997</v>
          </cell>
        </row>
        <row r="4870">
          <cell r="A4870">
            <v>86930</v>
          </cell>
          <cell r="B4870" t="str">
            <v>TANQUE DE MÁRMORE SINTÉTICO SUSPENSO, 22L OU EQUIVALENTE, INCLUSO SIFÃO FLEXÍVEL EM PVC, VÁLVULA PLÁSTICA E TORNEIRA DE PLÁSTICO - FORNECIMENTO E INSTALAÇÃO. AF_01/2020</v>
          </cell>
          <cell r="D4870">
            <v>86930</v>
          </cell>
          <cell r="E4870">
            <v>319.47000000000003</v>
          </cell>
        </row>
        <row r="4871">
          <cell r="A4871">
            <v>86931</v>
          </cell>
          <cell r="B4871" t="str">
            <v>VASO SANITÁRIO SIFONADO COM CAIXA ACOPLADA LOUÇA BRANCA, INCLUSO ENGATE FLEXÍVEL EM PLÁSTICO BRANCO, 1/2  X 40CM - FORNECIMENTO E INSTALAÇÃO. AF_01/2020</v>
          </cell>
          <cell r="D4871">
            <v>86931</v>
          </cell>
          <cell r="E4871">
            <v>452.31</v>
          </cell>
        </row>
        <row r="4872">
          <cell r="A4872">
            <v>86932</v>
          </cell>
          <cell r="B4872" t="str">
            <v>VASO SANITÁRIO SIFONADO COM CAIXA ACOPLADA LOUÇA BRANCA - PADRÃO MÉDIO, INCLUSO ENGATE FLEXÍVEL EM METAL CROMADO, 1/2  X 40CM - FORNECIMENTO E INSTALAÇÃO. AF_01/2020</v>
          </cell>
          <cell r="D4872">
            <v>86932</v>
          </cell>
          <cell r="E4872">
            <v>479.17</v>
          </cell>
        </row>
        <row r="4873">
          <cell r="A4873">
            <v>86933</v>
          </cell>
          <cell r="B4873" t="str">
            <v>BANCADA DE MÁRMORE SINTÉTICO 120 X 60CM, COM CUBA INTEGRADA, INCLUSO SIFÃO TIPO GARRAFA EM PVC, VÁLVULA EM PLÁSTICO CROMADO TIPO AMERICANA E TORNEIRA CROMADA LONGA, DE PAREDE, PADRÃO POPULAR - FORNECIMENTO E INSTALAÇÃO. AF_01/2020</v>
          </cell>
          <cell r="D4873">
            <v>86933</v>
          </cell>
          <cell r="E4873">
            <v>384.41</v>
          </cell>
        </row>
        <row r="4874">
          <cell r="A4874">
            <v>86934</v>
          </cell>
          <cell r="B4874" t="str">
            <v>BANCADA DE MÁRMORE SINTÉTICO 120 X 60CM, COM CUBA INTEGRADA, INCLUSO SIFÃO TIPO FLEXÍVEL EM PVC, VÁLVULA EM PLÁSTICO CROMADO TIPO AMERICANA E TORNEIRA CROMADA LONGA, DE PAREDE, PADRÃO POPULAR - FORNECIMENTO E INSTALAÇÃO. AF_01/2020</v>
          </cell>
          <cell r="D4874">
            <v>86934</v>
          </cell>
          <cell r="E4874">
            <v>374.35</v>
          </cell>
        </row>
        <row r="4875">
          <cell r="A4875">
            <v>86935</v>
          </cell>
          <cell r="B4875" t="str">
            <v>CUBA DE EMBUTIR DE AÇO INOXIDÁVEL MÉDIA, INCLUSO VÁLVULA TIPO AMERICANA EM METAL CROMADO E SIFÃO FLEXÍVEL EM PVC - FORNECIMENTO E INSTALAÇÃO. AF_01/2020</v>
          </cell>
          <cell r="D4875">
            <v>86935</v>
          </cell>
          <cell r="E4875">
            <v>290.12</v>
          </cell>
        </row>
        <row r="4876">
          <cell r="A4876">
            <v>86936</v>
          </cell>
          <cell r="B4876" t="str">
            <v>CUBA DE EMBUTIR DE AÇO INOXIDÁVEL MÉDIA, INCLUSO VÁLVULA TIPO AMERICANA E SIFÃO TIPO GARRAFA EM METAL CROMADO - FORNECIMENTO E INSTALAÇÃO. AF_01/2020</v>
          </cell>
          <cell r="D4876">
            <v>86936</v>
          </cell>
          <cell r="E4876">
            <v>423.8</v>
          </cell>
        </row>
        <row r="4877">
          <cell r="A4877">
            <v>86937</v>
          </cell>
          <cell r="B4877" t="str">
            <v>CUBA DE EMBUTIR OVAL EM LOUÇA BRANCA, 35 X 50CM OU EQUIVALENTE, INCLUSO VÁLVULA EM METAL CROMADO E SIFÃO FLEXÍVEL EM PVC - FORNECIMENTO E INSTALAÇÃO. AF_01/2020</v>
          </cell>
          <cell r="D4877">
            <v>86937</v>
          </cell>
          <cell r="E4877">
            <v>192.9</v>
          </cell>
        </row>
        <row r="4878">
          <cell r="A4878">
            <v>86938</v>
          </cell>
          <cell r="B4878" t="str">
            <v>CUBA DE EMBUTIR OVAL EM LOUÇA BRANCA, 35 X 50CM OU EQUIVALENTE, INCLUSO VÁLVULA E SIFÃO TIPO GARRAFA EM METAL CROMADO - FORNECIMENTO E INSTALAÇÃO. AF_01/2020</v>
          </cell>
          <cell r="D4878">
            <v>86938</v>
          </cell>
          <cell r="E4878">
            <v>326.58</v>
          </cell>
        </row>
        <row r="4879">
          <cell r="A4879">
            <v>86939</v>
          </cell>
          <cell r="B4879" t="str">
            <v>LAVATÓRIO LOUÇA BRANCA COM COLUNA, *44 X 35,5* CM, PADRÃO POPULAR, INCLUSO SIFÃO FLEXÍVEL EM PVC, VÁLVULA E ENGATE FLEXÍVEL 30CM EM PLÁSTICO E COM TORNEIRA CROMADA PADRÃO POPULAR - FORNECIMENTO E INSTALAÇÃO. AF_01/2020</v>
          </cell>
          <cell r="D4879">
            <v>86939</v>
          </cell>
          <cell r="E4879">
            <v>380.31</v>
          </cell>
        </row>
        <row r="4880">
          <cell r="A4880">
            <v>86940</v>
          </cell>
          <cell r="B4880" t="str">
            <v>LAVATÓRIO LOUÇA BRANCA COM COLUNA, 45 X 55CM OU EQUIVALENTE, PADRÃO MÉDIO, INCLUSO SIFÃO TIPO GARRAFA, VÁLVULA E ENGATE FLEXÍVEL DE 40CM EM METAL CROMADO, COM APARELHO MISTURADOR PADRÃO MÉDIO - FORNECIMENTO E INSTALAÇÃO. AF_01/2020</v>
          </cell>
          <cell r="D4880">
            <v>86940</v>
          </cell>
          <cell r="E4880">
            <v>945.46</v>
          </cell>
        </row>
        <row r="4881">
          <cell r="A4881">
            <v>86941</v>
          </cell>
          <cell r="B4881" t="str">
            <v>LAVATÓRIO LOUÇA BRANCA COM COLUNA, 45 X 55CM OU EQUIVALENTE, PADRÃO MÉDIO, INCLUSO SIFÃO TIPO GARRAFA, VÁLVULA E ENGATE FLEXÍVEL DE 40CM EM METAL CROMADO, COM TORNEIRA CROMADA DE MESA, PADRÃO MÉDIO - FORNECIMENTO E INSTALAÇÃO. AF_01/2020</v>
          </cell>
          <cell r="D4881">
            <v>86941</v>
          </cell>
          <cell r="E4881">
            <v>679.37</v>
          </cell>
        </row>
        <row r="4882">
          <cell r="A4882">
            <v>86942</v>
          </cell>
          <cell r="B4882" t="str">
            <v>LAVATÓRIO LOUÇA BRANCA SUSPENSO, 29,5 X 39CM OU EQUIVALENTE, PADRÃO POPULAR, INCLUSO SIFÃO TIPO GARRAFA EM PVC, VÁLVULA E ENGATE FLEXÍVEL 30CM EM PLÁSTICO E TORNEIRA CROMADA DE MESA, PADRÃO POPULAR - FORNECIMENTO E INSTALAÇÃO. AF_01/2020</v>
          </cell>
          <cell r="D4882">
            <v>86942</v>
          </cell>
          <cell r="E4882">
            <v>237.98</v>
          </cell>
        </row>
        <row r="4883">
          <cell r="A4883">
            <v>86943</v>
          </cell>
          <cell r="B4883" t="str">
            <v>LAVATÓRIO LOUÇA BRANCA SUSPENSO, 29,5 X 39CM OU EQUIVALENTE, PADRÃO POPULAR, INCLUSO SIFÃO FLEXÍVEL EM PVC, VÁLVULA E ENGATE FLEXÍVEL 30CM EM PLÁSTICO E TORNEIRA CROMADA DE MESA, PADRÃO POPULAR - FORNECIMENTO E INSTALAÇÃO. AF_01/2020</v>
          </cell>
          <cell r="D4883">
            <v>86943</v>
          </cell>
          <cell r="E4883">
            <v>227.92</v>
          </cell>
        </row>
        <row r="4884">
          <cell r="A4884">
            <v>86947</v>
          </cell>
          <cell r="B4884" t="str">
            <v>BANCADA MÁRMORE BRANCO, 50 X 60 CM, INCLUSO CUBA DE EMBUTIR OVAL EM LOUÇA BRANCA 35 X 50 CM, VÁLVULA, SIFÃO TIPO GARRAFA E ENGATE FLEXÍVEL 40 CM EM METAL CROMADO E APARELHO MISTURADOR DE MESA, PADRÃO MÉDIO - FORNEC. E INSTALAÇÃO. AF_01/2020</v>
          </cell>
          <cell r="D4884">
            <v>86947</v>
          </cell>
          <cell r="E4884">
            <v>1064.8699999999999</v>
          </cell>
        </row>
        <row r="4885">
          <cell r="A4885">
            <v>93396</v>
          </cell>
          <cell r="B4885" t="str">
            <v>BANCADA GRANITO CINZA,  50 X 60 CM, INCL. CUBA DE EMBUTIR OVAL LOUÇA BRANCA 35 X 50 CM, VÁLVULA METAL CROMADO, SIFÃO FLEXÍVEL PVC, ENGATE 30 CM FLEXÍVEL PLÁSTICO E TORNEIRA CROMADA DE MESA, PADRÃO POPULAR - FORNEC. E INSTALAÇÃO. AF_01/2020</v>
          </cell>
          <cell r="D4885">
            <v>93396</v>
          </cell>
          <cell r="E4885">
            <v>622.27</v>
          </cell>
        </row>
        <row r="4886">
          <cell r="A4886">
            <v>93441</v>
          </cell>
          <cell r="B4886" t="str">
            <v>BANCADA GRANITO CINZA  150 X 60 CM, COM CUBA DE EMBUTIR DE AÇO, VÁLVULA AMERICANA EM METAL, SIFÃO FLEXÍVEL EM PVC, ENGATE FLEXÍVEL 30 CM, TORNEIRA CROMADA LONGA, DE PAREDE, 1/2 OU 3/4, P/ COZINHA, PADRÃO POPULAR - FORNEC. E INSTALAÇÃO. AF_01/2020</v>
          </cell>
          <cell r="D4886">
            <v>93441</v>
          </cell>
          <cell r="E4886">
            <v>1132.76</v>
          </cell>
        </row>
        <row r="4887">
          <cell r="A4887">
            <v>93442</v>
          </cell>
          <cell r="B4887" t="str">
            <v>BANCADA MÁRMORE BRANCO 150 X 60 CM, COM CUBA DE EMBUTIR DE AÇO, VÁLVULA AMERICANA E SIFÃO TIPO GARRAFA EM METAL , ENGATE FLEXÍVEL 30 CM, TORNEIRA CROMADA, DE MESA, 1/2 OU 3/4, PARA PIA COZINHA, PADRÃO ALTO - FORNEC. E INSTALAÇÃO. AF_01/2020</v>
          </cell>
          <cell r="D4887">
            <v>93442</v>
          </cell>
          <cell r="E4887">
            <v>1177.68</v>
          </cell>
        </row>
        <row r="4888">
          <cell r="A4888">
            <v>95469</v>
          </cell>
          <cell r="B4888" t="str">
            <v>VASO SANITARIO SIFONADO CONVENCIONAL COM  LOUÇA BRANCA - FORNECIMENTO E INSTALAÇÃO. AF_01/2020</v>
          </cell>
          <cell r="D4888">
            <v>95469</v>
          </cell>
          <cell r="E4888">
            <v>269.33999999999997</v>
          </cell>
        </row>
        <row r="4889">
          <cell r="A4889">
            <v>95470</v>
          </cell>
          <cell r="B4889" t="str">
            <v>VASO SANITARIO SIFONADO CONVENCIONAL COM LOUÇA BRANCA, INCLUSO CONJUNTO DE LIGAÇÃO PARA BACIA SANITÁRIA AJUSTÁVEL - FORNECIMENTO E INSTALAÇÃO. AF_10/2016</v>
          </cell>
          <cell r="D4889">
            <v>95470</v>
          </cell>
          <cell r="E4889">
            <v>278.42</v>
          </cell>
        </row>
        <row r="4890">
          <cell r="A4890">
            <v>95471</v>
          </cell>
          <cell r="B4890" t="str">
            <v>VASO SANITARIO SIFONADO CONVENCIONAL PARA PCD SEM FURO FRONTAL COM  LOUÇA BRANCA SEM ASSENTO -  FORNECIMENTO E INSTALAÇÃO. AF_01/2020</v>
          </cell>
          <cell r="D4890">
            <v>95471</v>
          </cell>
          <cell r="E4890">
            <v>690.04</v>
          </cell>
        </row>
        <row r="4891">
          <cell r="A4891">
            <v>95472</v>
          </cell>
          <cell r="B4891" t="str">
            <v>VASO SANITARIO SIFONADO CONVENCIONAL PARA PCD SEM FURO FRONTAL COM LOUÇA BRANCA SEM ASSENTO, INCLUSO CONJUNTO DE LIGAÇÃO PARA BACIA SANITÁRIA AJUSTÁVEL - FORNECIMENTO E INSTALAÇÃO. AF_01/2020</v>
          </cell>
          <cell r="D4891">
            <v>95472</v>
          </cell>
          <cell r="E4891">
            <v>699.12</v>
          </cell>
        </row>
        <row r="4892">
          <cell r="A4892">
            <v>95542</v>
          </cell>
          <cell r="B4892" t="str">
            <v>PORTA TOALHA ROSTO EM METAL CROMADO, TIPO ARGOLA, INCLUSO FIXAÇÃO. AF_01/2020</v>
          </cell>
          <cell r="D4892">
            <v>95542</v>
          </cell>
          <cell r="E4892">
            <v>32.76</v>
          </cell>
        </row>
        <row r="4893">
          <cell r="A4893">
            <v>95543</v>
          </cell>
          <cell r="B4893" t="str">
            <v>PORTA TOALHA BANHO EM METAL CROMADO, TIPO BARRA, INCLUSO FIXAÇÃO. AF_01/2020</v>
          </cell>
          <cell r="D4893">
            <v>95543</v>
          </cell>
          <cell r="E4893">
            <v>54.53</v>
          </cell>
        </row>
        <row r="4894">
          <cell r="A4894">
            <v>95544</v>
          </cell>
          <cell r="B4894" t="str">
            <v>PAPELEIRA DE PAREDE EM METAL CROMADO SEM TAMPA, INCLUSO FIXAÇÃO. AF_01/2020</v>
          </cell>
          <cell r="D4894">
            <v>95544</v>
          </cell>
          <cell r="E4894">
            <v>40.46</v>
          </cell>
        </row>
        <row r="4895">
          <cell r="A4895">
            <v>95545</v>
          </cell>
          <cell r="B4895" t="str">
            <v>SABONETEIRA DE PAREDE EM METAL CROMADO, INCLUSO FIXAÇÃO. AF_01/2020</v>
          </cell>
          <cell r="D4895">
            <v>95545</v>
          </cell>
          <cell r="E4895">
            <v>39.64</v>
          </cell>
        </row>
        <row r="4896">
          <cell r="A4896">
            <v>95546</v>
          </cell>
          <cell r="B4896" t="str">
            <v>KIT DE ACESSORIOS PARA BANHEIRO EM METAL CROMADO, 5 PECAS, INCLUSO FIXAÇÃO. AF_01/2020</v>
          </cell>
          <cell r="D4896">
            <v>95546</v>
          </cell>
          <cell r="E4896">
            <v>131.03</v>
          </cell>
        </row>
        <row r="4897">
          <cell r="A4897">
            <v>95547</v>
          </cell>
          <cell r="B4897" t="str">
            <v>SABONETEIRA PLASTICA TIPO DISPENSER PARA SABONETE LIQUIDO COM RESERVATORIO 800 A 1500 ML, INCLUSO FIXAÇÃO. AF_01/2020</v>
          </cell>
          <cell r="D4897">
            <v>95547</v>
          </cell>
          <cell r="E4897">
            <v>90.32</v>
          </cell>
        </row>
        <row r="4898">
          <cell r="A4898">
            <v>100848</v>
          </cell>
          <cell r="B4898" t="str">
            <v>VASO SANITÁRIO INFANTIL LOUÇA BRANCA - FORNECIMENTO E INSTALACAO. AF_01/2020</v>
          </cell>
          <cell r="D4898">
            <v>100848</v>
          </cell>
          <cell r="E4898">
            <v>498.39</v>
          </cell>
        </row>
        <row r="4899">
          <cell r="A4899">
            <v>100849</v>
          </cell>
          <cell r="B4899" t="str">
            <v>ASSENTO SANITÁRIO CONVENCIONAL - FORNECIMENTO E INSTALACAO. AF_01/2020</v>
          </cell>
          <cell r="D4899">
            <v>100849</v>
          </cell>
          <cell r="E4899">
            <v>47.93</v>
          </cell>
        </row>
        <row r="4900">
          <cell r="A4900">
            <v>100851</v>
          </cell>
          <cell r="B4900" t="str">
            <v>ASSENTO SANITÁRIO INFANTIL - FORNECIMENTO E INSTALACAO. AF_01/2020</v>
          </cell>
          <cell r="D4900">
            <v>100851</v>
          </cell>
          <cell r="E4900">
            <v>97.69</v>
          </cell>
        </row>
        <row r="4901">
          <cell r="A4901">
            <v>100852</v>
          </cell>
          <cell r="B4901" t="str">
            <v>CUBA DE EMBUTIR RETANGULAR DE AÇO INOXIDÁVEL, 56 X 33 X 12 CM - FORNECIMENTO E INSTALAÇÃO. AF_01/2020</v>
          </cell>
          <cell r="D4901">
            <v>100852</v>
          </cell>
          <cell r="E4901">
            <v>246.44</v>
          </cell>
        </row>
        <row r="4902">
          <cell r="A4902">
            <v>100853</v>
          </cell>
          <cell r="B4902" t="str">
            <v>TORNEIRA CROMADA DE MESA PARA LAVATORIO, TIPO MONOCOMANDO. AF_01/2020</v>
          </cell>
          <cell r="D4902">
            <v>100853</v>
          </cell>
          <cell r="E4902">
            <v>298.83999999999997</v>
          </cell>
        </row>
        <row r="4903">
          <cell r="A4903">
            <v>100854</v>
          </cell>
          <cell r="B4903" t="str">
            <v>TORNEIRA CROMADA DE MESA PARA LAVATÓRIO COM SENSOR DE PRESENCA. AF_01/2020</v>
          </cell>
          <cell r="D4903">
            <v>100854</v>
          </cell>
          <cell r="E4903">
            <v>1563.32</v>
          </cell>
        </row>
        <row r="4904">
          <cell r="A4904">
            <v>100855</v>
          </cell>
          <cell r="B4904" t="str">
            <v>SABONETEIRA DE PAREDE EM PLASTICO ABS COM ACABAMENTO CROMADO E ACRILICO, INCLUSO FIXAÇÃO. AF_01/2020</v>
          </cell>
          <cell r="D4904">
            <v>100855</v>
          </cell>
          <cell r="E4904">
            <v>39.64</v>
          </cell>
        </row>
        <row r="4905">
          <cell r="A4905">
            <v>100856</v>
          </cell>
          <cell r="B4905" t="str">
            <v>MANOPLA E CANOPLA CROMADA  FORNECIMENTO E INSTALAÇÃO. AF_01/2020</v>
          </cell>
          <cell r="D4905">
            <v>100856</v>
          </cell>
          <cell r="E4905">
            <v>32.840000000000003</v>
          </cell>
        </row>
        <row r="4906">
          <cell r="A4906">
            <v>100857</v>
          </cell>
          <cell r="B4906" t="str">
            <v>ACABAMENTO MONOCOMANDO PARA CHUVEIRO  FORNECIMENTO E INSTALAÇÃO. AF_01/2020</v>
          </cell>
          <cell r="D4906">
            <v>100857</v>
          </cell>
          <cell r="E4906">
            <v>457.62</v>
          </cell>
        </row>
        <row r="4907">
          <cell r="A4907">
            <v>100858</v>
          </cell>
          <cell r="B4907" t="str">
            <v>MICTÓRIO SIFONADO LOUÇA BRANCA  PADRÃO MÉDIO  FORNECIMENTO E INSTALAÇÃO. AF_01/2020</v>
          </cell>
          <cell r="D4907">
            <v>100858</v>
          </cell>
          <cell r="E4907">
            <v>530.76</v>
          </cell>
        </row>
        <row r="4908">
          <cell r="A4908">
            <v>100859</v>
          </cell>
          <cell r="B4908" t="str">
            <v>MICTÓRIO SIFONADO LOUÇA BRANCA PARA ENTRADA DE ÁGUA EMBUTIDA  PADRÃO ALTO  FORNECIMENTO E INSTALAÇÃO. AF_01/2020</v>
          </cell>
          <cell r="D4908">
            <v>100859</v>
          </cell>
          <cell r="E4908">
            <v>905.56</v>
          </cell>
        </row>
        <row r="4909">
          <cell r="A4909">
            <v>100860</v>
          </cell>
          <cell r="B4909" t="str">
            <v>CHUVEIRO ELÉTRICO COMUM CORPO PLÁSTICO, TIPO DUCHA  FORNECIMENTO E INSTALAÇÃO. AF_01/2020</v>
          </cell>
          <cell r="D4909">
            <v>100860</v>
          </cell>
          <cell r="E4909">
            <v>84.63</v>
          </cell>
        </row>
        <row r="4910">
          <cell r="A4910">
            <v>100861</v>
          </cell>
          <cell r="B4910" t="str">
            <v>SUPORTE MÃO FRANCESA EM AÇO, ABAS IGUAIS 30 CM, CAPACIDADE MINIMA 60 KG, BRANCO - FORNECIMENTO E INSTALAÇÃO. AF_01/2020</v>
          </cell>
          <cell r="D4910">
            <v>100861</v>
          </cell>
          <cell r="E4910">
            <v>35.22</v>
          </cell>
        </row>
        <row r="4911">
          <cell r="A4911">
            <v>100862</v>
          </cell>
          <cell r="B4911" t="str">
            <v>SUPORTE MÃO FRANCESA EM ACO, ABAS IGUAIS 40 CM, CAPACIDADE MINIMA 70 KG, BRANCO - FORNECIMENTO E INSTALAÇÃO. AF_01/2020</v>
          </cell>
          <cell r="D4911">
            <v>100862</v>
          </cell>
          <cell r="E4911">
            <v>39.58</v>
          </cell>
        </row>
        <row r="4912">
          <cell r="A4912">
            <v>100863</v>
          </cell>
          <cell r="B4912" t="str">
            <v>BARRA DE APOIO EM "L", EM ACO INOX POLIDO 70 X 70 CM, FIXADA NA PAREDE - FORNECIMENTO E INSTALACAO. AF_01/2020</v>
          </cell>
          <cell r="D4912">
            <v>100863</v>
          </cell>
          <cell r="E4912">
            <v>652.97</v>
          </cell>
        </row>
        <row r="4913">
          <cell r="A4913">
            <v>100864</v>
          </cell>
          <cell r="B4913" t="str">
            <v>BARRA DE APOIO EM "L", EM ACO INOX POLIDO 80 X 80 CM, FIXADA NA PAREDE - FORNECIMENTO E INSTALACAO. AF_01/2020</v>
          </cell>
          <cell r="D4913">
            <v>100864</v>
          </cell>
          <cell r="E4913">
            <v>721.22</v>
          </cell>
        </row>
        <row r="4914">
          <cell r="A4914">
            <v>100865</v>
          </cell>
          <cell r="B4914" t="str">
            <v>BARRA DE APOIO LATERAL ARTICULADA, COM TRAVA, EM ACO INOX POLIDO, FIXADA NA PAREDE - FORNECIMENTO E INSTALAÇÃO. AF_01/2020</v>
          </cell>
          <cell r="D4914">
            <v>100865</v>
          </cell>
          <cell r="E4914">
            <v>658.76</v>
          </cell>
        </row>
        <row r="4915">
          <cell r="A4915">
            <v>100866</v>
          </cell>
          <cell r="B4915" t="str">
            <v>BARRA DE APOIO RETA, EM ACO INOX POLIDO, COMPRIMENTO 60CM, FIXADA NA PAREDE - FORNECIMENTO E INSTALAÇÃO. AF_01/2020</v>
          </cell>
          <cell r="D4915">
            <v>100866</v>
          </cell>
          <cell r="E4915">
            <v>330.65</v>
          </cell>
        </row>
        <row r="4916">
          <cell r="A4916">
            <v>100867</v>
          </cell>
          <cell r="B4916" t="str">
            <v>BARRA DE APOIO RETA, EM ACO INOX POLIDO, COMPRIMENTO 70 CM,  FIXADA NA PAREDE - FORNECIMENTO E INSTALAÇÃO. AF_01/2020</v>
          </cell>
          <cell r="D4916">
            <v>100867</v>
          </cell>
          <cell r="E4916">
            <v>353.15</v>
          </cell>
        </row>
        <row r="4917">
          <cell r="A4917">
            <v>100868</v>
          </cell>
          <cell r="B4917" t="str">
            <v>BARRA DE APOIO RETA, EM ACO INOX POLIDO, COMPRIMENTO 80 CM,  FIXADA NA PAREDE - FORNECIMENTO E INSTALAÇÃO. AF_01/2020</v>
          </cell>
          <cell r="D4917">
            <v>100868</v>
          </cell>
          <cell r="E4917">
            <v>368.13</v>
          </cell>
        </row>
        <row r="4918">
          <cell r="A4918">
            <v>100869</v>
          </cell>
          <cell r="B4918" t="str">
            <v>BARRA DE APOIO RETA, EM ACO INOX POLIDO, COMPRIMENTO 90 CM,  FIXADA NA PAREDE - FORNECIMENTO E INSTALAÇÃO. AF_01/2020</v>
          </cell>
          <cell r="D4918">
            <v>100869</v>
          </cell>
          <cell r="E4918">
            <v>379.62</v>
          </cell>
        </row>
        <row r="4919">
          <cell r="A4919">
            <v>100870</v>
          </cell>
          <cell r="B4919" t="str">
            <v>BARRA DE APOIO RETA, EM ALUMINIO, COMPRIMENTO 60 CM,  FIXADA NA PAREDE - FORNECIMENTO E INSTALAÇÃO. AF_01/2020</v>
          </cell>
          <cell r="D4919">
            <v>100870</v>
          </cell>
          <cell r="E4919">
            <v>263.39</v>
          </cell>
        </row>
        <row r="4920">
          <cell r="A4920">
            <v>100871</v>
          </cell>
          <cell r="B4920" t="str">
            <v>BARRA DE APOIO RETA, EM ALUMINIO, COMPRIMENTO 70 CM,  FIXADA NA PAREDE - FORNECIMENTO E INSTALAÇÃO. AF_01/2020</v>
          </cell>
          <cell r="D4920">
            <v>100871</v>
          </cell>
          <cell r="E4920">
            <v>283.37</v>
          </cell>
        </row>
        <row r="4921">
          <cell r="A4921">
            <v>100872</v>
          </cell>
          <cell r="B4921" t="str">
            <v>BARRA DE APOIO RETA, EM ALUMINIO, COMPRIMENTO 80 CM,  FIXADA NA PAREDE - FORNECIMENTO E INSTALAÇÃO. AF_01/2020</v>
          </cell>
          <cell r="D4921">
            <v>100872</v>
          </cell>
          <cell r="E4921">
            <v>296.13</v>
          </cell>
        </row>
        <row r="4922">
          <cell r="A4922">
            <v>100873</v>
          </cell>
          <cell r="B4922" t="str">
            <v>BARRA DE APOIO RETA, EM ALUMINIO, COMPRIMENTO 90 CM,  FIXADA NA PAREDE - FORNECIMENTO E INSTALAÇÃO. AF_01/2020</v>
          </cell>
          <cell r="D4922">
            <v>100873</v>
          </cell>
          <cell r="E4922">
            <v>304.10000000000002</v>
          </cell>
        </row>
        <row r="4923">
          <cell r="A4923">
            <v>100874</v>
          </cell>
          <cell r="B4923" t="str">
            <v>PUXADOR PARA PCD, FIXADO NA PORTA - FORNECIMENTO E INSTALAÇÃO. AF_01/2020</v>
          </cell>
          <cell r="D4923">
            <v>100874</v>
          </cell>
          <cell r="E4923">
            <v>330.65</v>
          </cell>
        </row>
        <row r="4924">
          <cell r="A4924">
            <v>100875</v>
          </cell>
          <cell r="B4924" t="str">
            <v>BANCO ARTICULADO, EM ACO INOX, PARA PCD, FIXADO NA PAREDE - FORNECIMENTO E INSTALAÇÃO. AF_01/2020</v>
          </cell>
          <cell r="D4924">
            <v>100875</v>
          </cell>
          <cell r="E4924">
            <v>1213.1600000000001</v>
          </cell>
        </row>
        <row r="4925">
          <cell r="A4925">
            <v>100878</v>
          </cell>
          <cell r="B4925" t="str">
            <v>VASO SANITÁRIO SIFONADO COM CAIXA ACOPLADA, LOUÇA BRANCA - PADRÃO ALTO - FORNECIMENTO E INSTALAÇÃO. AF_01/2020</v>
          </cell>
          <cell r="D4925">
            <v>100878</v>
          </cell>
          <cell r="E4925">
            <v>588.74</v>
          </cell>
        </row>
        <row r="4926">
          <cell r="A4926">
            <v>98052</v>
          </cell>
          <cell r="B4926" t="str">
            <v>TANQUE SÉPTICO CIRCULAR, EM CONCRETO PRÉ-MOLDADO, DIÂMETRO INTERNO = 1,10 M, ALTURA INTERNA = 2,50 M, VOLUME ÚTIL: 2138,2 L (PARA 5 CONTRIBUINTES). AF_12/2020</v>
          </cell>
          <cell r="D4926">
            <v>98052</v>
          </cell>
          <cell r="E4926">
            <v>1905.53</v>
          </cell>
        </row>
        <row r="4927">
          <cell r="A4927">
            <v>98053</v>
          </cell>
          <cell r="B4927" t="str">
            <v>TANQUE SÉPTICO CIRCULAR, EM CONCRETO PRÉ-MOLDADO, DIÂMETRO INTERNO = 1,40 M, ALTURA INTERNA = 2,50 M, VOLUME ÚTIL: 3463,6 L (PARA 13 CONTRIBUINTES). AF_12/2020</v>
          </cell>
          <cell r="D4927">
            <v>98053</v>
          </cell>
          <cell r="E4927">
            <v>2606.54</v>
          </cell>
        </row>
        <row r="4928">
          <cell r="A4928">
            <v>98054</v>
          </cell>
          <cell r="B4928" t="str">
            <v>TANQUE SÉPTICO CIRCULAR, EM CONCRETO PRÉ-MOLDADO, DIÂMETRO INTERNO = 1,88 M, ALTURA INTERNA = 2,50 M, VOLUME ÚTIL: 6245,8 L (PARA 32 CONTRIBUINTES). AF_12/2020</v>
          </cell>
          <cell r="D4928">
            <v>98054</v>
          </cell>
          <cell r="E4928">
            <v>4207.6499999999996</v>
          </cell>
        </row>
        <row r="4929">
          <cell r="A4929">
            <v>98055</v>
          </cell>
          <cell r="B4929" t="str">
            <v>TANQUE SÉPTICO CIRCULAR, EM CONCRETO PRÉ-MOLDADO, DIÂMETRO INTERNO = 2,38 M, ALTURA INTERNA = 2,50 M, VOLUME ÚTIL: 10009,8 L (PARA 69 CONTRIBUINTES). AF_12/2020</v>
          </cell>
          <cell r="D4929">
            <v>98055</v>
          </cell>
          <cell r="E4929">
            <v>5697.78</v>
          </cell>
        </row>
        <row r="4930">
          <cell r="A4930">
            <v>98056</v>
          </cell>
          <cell r="B4930" t="str">
            <v>TANQUE SÉPTICO CIRCULAR, EM CONCRETO PRÉ-MOLDADO, DIÂMETRO INTERNO = 2,38 M, ALTURA INTERNA = 3,0 M, VOLUME ÚTIL: 12234,2 L (PARA 86 CONTRIBUINTES). AF_12/2020</v>
          </cell>
          <cell r="D4930">
            <v>98056</v>
          </cell>
          <cell r="E4930">
            <v>6638.76</v>
          </cell>
        </row>
        <row r="4931">
          <cell r="A4931">
            <v>98057</v>
          </cell>
          <cell r="B4931" t="str">
            <v>TANQUE SÉPTICO CIRCULAR, EM CONCRETO PRÉ-MOLDADO, DIÂMETRO INTERNO = 2,88 M, ALTURA INTERNA = 2,50 M, VOLUME ÚTIL: 14657,4 L (PARA 105 CONTRIBUINTES). AF_12/2020</v>
          </cell>
          <cell r="D4931">
            <v>98057</v>
          </cell>
          <cell r="E4931">
            <v>7855.02</v>
          </cell>
        </row>
        <row r="4932">
          <cell r="A4932">
            <v>98058</v>
          </cell>
          <cell r="B4932" t="str">
            <v>FILTRO ANAERÓBIO CIRCULAR, EM CONCRETO PRÉ-MOLDADO, DIÂMETRO INTERNO = 1,10 M, ALTURA INTERNA = 1,50 M, VOLUME ÚTIL: 1140,4 L (PARA 5 CONTRIBUINTES). AF_12/2020</v>
          </cell>
          <cell r="D4932">
            <v>98058</v>
          </cell>
          <cell r="E4932">
            <v>1630.12</v>
          </cell>
        </row>
        <row r="4933">
          <cell r="A4933">
            <v>98059</v>
          </cell>
          <cell r="B4933" t="str">
            <v>FILTRO ANAERÓBIO CIRCULAR, EM CONCRETO PRÉ-MOLDADO, DIÂMETRO INTERNO = 1,88 M, ALTURA INTERNA = 1,50 M, VOLUME ÚTIL: 3331,1 L (PARA 19 CONTRIBUINTES). AF_12/2020</v>
          </cell>
          <cell r="D4933">
            <v>98059</v>
          </cell>
          <cell r="E4933">
            <v>3497.7</v>
          </cell>
        </row>
        <row r="4934">
          <cell r="A4934">
            <v>98060</v>
          </cell>
          <cell r="B4934" t="str">
            <v>FILTRO ANAERÓBIO CIRCULAR, EM CONCRETO PRÉ-MOLDADO, DIÂMETRO INTERNO = 2,38 M, ALTURA INTERNA = 1,50 M, VOLUME ÚTIL: 5338,6 L (PARA 34 CONTRIBUINTES). AF_12/2020</v>
          </cell>
          <cell r="D4934">
            <v>98060</v>
          </cell>
          <cell r="E4934">
            <v>4865.7299999999996</v>
          </cell>
        </row>
        <row r="4935">
          <cell r="A4935">
            <v>98061</v>
          </cell>
          <cell r="B4935" t="str">
            <v>FILTRO ANAERÓBIO CIRCULAR, EM CONCRETO PRÉ-MOLDADO, DIÂMETRO INTERNO = 2,88 M, ALTURA INTERNA = 1,50 M, VOLUME ÚTIL: 7817,3 L (PARA 75 CONTRIBUINTES). AF_12/2020</v>
          </cell>
          <cell r="D4935">
            <v>98061</v>
          </cell>
          <cell r="E4935">
            <v>6741.84</v>
          </cell>
        </row>
        <row r="4936">
          <cell r="A4936">
            <v>98062</v>
          </cell>
          <cell r="B4936" t="str">
            <v>SUMIDOURO CIRCULAR, EM CONCRETO PRÉ-MOLDADO, DIÂMETRO INTERNO = 1,88 M, ALTURA INTERNA = 2,00 M, ÁREA DE INFILTRAÇÃO: 13,1 M² (PARA 5 CONTRIBUINTES). AF_12/2020</v>
          </cell>
          <cell r="D4936">
            <v>98062</v>
          </cell>
          <cell r="E4936">
            <v>2684.21</v>
          </cell>
        </row>
        <row r="4937">
          <cell r="A4937">
            <v>98063</v>
          </cell>
          <cell r="B4937" t="str">
            <v>SUMIDOURO CIRCULAR, EM CONCRETO PRÉ-MOLDADO, DIÂMETRO INTERNO = 2,38 M, ALTURA INTERNA = 2,50 M, ÁREA DE INFILTRAÇÃO: 21,3 M² (PARA 8 CONTRIBUINTES). AF_12/2020</v>
          </cell>
          <cell r="D4937">
            <v>98063</v>
          </cell>
          <cell r="E4937">
            <v>4084.27</v>
          </cell>
        </row>
        <row r="4938">
          <cell r="A4938">
            <v>98064</v>
          </cell>
          <cell r="B4938" t="str">
            <v>SUMIDOURO CIRCULAR, EM CONCRETO PRÉ-MOLDADO, DIÂMETRO INTERNO = 2,38 M, ALTURA INTERNA = 3,0 M, ÁREA DE INFILTRAÇÃO: 25 M² (PARA 10 CONTRIBUINTES). AF_12/2020</v>
          </cell>
          <cell r="D4938">
            <v>98064</v>
          </cell>
          <cell r="E4938">
            <v>4706.03</v>
          </cell>
        </row>
        <row r="4939">
          <cell r="A4939">
            <v>98065</v>
          </cell>
          <cell r="B4939" t="str">
            <v>SUMIDOURO CIRCULAR, EM CONCRETO PRÉ-MOLDADO, DIÂMETRO INTERNO = 2,88 M, ALTURA INTERNA = 3,0 M, ÁREA DE INFILTRAÇÃO: 31,4 M² (PARA 12 CONTRIBUINTES). AF_12/2020</v>
          </cell>
          <cell r="D4939">
            <v>98065</v>
          </cell>
          <cell r="E4939">
            <v>6522.35</v>
          </cell>
        </row>
        <row r="4940">
          <cell r="A4940">
            <v>98066</v>
          </cell>
          <cell r="B4940" t="str">
            <v>TANQUE SÉPTICO RETANGULAR, EM ALVENARIA COM TIJOLOS CERÂMICOS MACIÇOS, DIMENSÕES INTERNAS: 1,0 X 2,0 X 1,4 M, VOLUME ÚTIL: 2000 L (PARA 5 CONTRIBUINTES). AF_12/2020</v>
          </cell>
          <cell r="D4940">
            <v>98066</v>
          </cell>
          <cell r="E4940">
            <v>5071.57</v>
          </cell>
        </row>
        <row r="4941">
          <cell r="A4941">
            <v>98067</v>
          </cell>
          <cell r="B4941" t="str">
            <v>TANQUE SÉPTICO RETANGULAR, EM ALVENARIA COM TIJOLOS CERÂMICOS MACIÇOS, DIMENSÕES INTERNAS: 1,2 X 2,4 X 1,6 M, VOLUME ÚTIL: 3456 L (PARA 13 CONTRIBUINTES). AF_12/2020</v>
          </cell>
          <cell r="D4941">
            <v>98067</v>
          </cell>
          <cell r="E4941">
            <v>6777.01</v>
          </cell>
        </row>
        <row r="4942">
          <cell r="A4942">
            <v>98068</v>
          </cell>
          <cell r="B4942" t="str">
            <v>TANQUE SÉPTICO RETANGULAR, EM ALVENARIA COM TIJOLOS CERÂMICOS MACIÇOS, DIMENSÕES INTERNAS: 1,4 X 3,2 X 1,8 M, VOLUME ÚTIL: 6272 L (PARA 32 CONTRIBUINTES). AF_12/2020</v>
          </cell>
          <cell r="D4942">
            <v>98068</v>
          </cell>
          <cell r="E4942">
            <v>9573</v>
          </cell>
        </row>
        <row r="4943">
          <cell r="A4943">
            <v>98069</v>
          </cell>
          <cell r="B4943" t="str">
            <v>TANQUE SÉPTICO RETANGULAR, EM ALVENARIA COM TIJOLOS CERÂMICOS MACIÇOS, DIMENSÕES INTERNAS: 1,6 X 4,4 X 1,8 M, VOLUME ÚTIL: 9856 L (PARA 68 CONTRIBUINTES). AF_12/2020</v>
          </cell>
          <cell r="D4943">
            <v>98069</v>
          </cell>
          <cell r="E4943">
            <v>12769.38</v>
          </cell>
        </row>
        <row r="4944">
          <cell r="A4944">
            <v>98070</v>
          </cell>
          <cell r="B4944" t="str">
            <v>TANQUE SÉPTICO RETANGULAR, EM ALVENARIA COM TIJOLOS CERÂMICOS MACIÇOS, DIMENSÕES INTERNAS: 1,6 X 4,8 X 2,0 M, VOLUME ÚTIL: 12288 L (PARA 86 CONTRIBUINTES). AF_12/2020</v>
          </cell>
          <cell r="D4944">
            <v>98070</v>
          </cell>
          <cell r="E4944">
            <v>14675.51</v>
          </cell>
        </row>
        <row r="4945">
          <cell r="A4945">
            <v>98071</v>
          </cell>
          <cell r="B4945" t="str">
            <v>TANQUE SÉPTICO RETANGULAR, EM ALVENARIA COM TIJOLOS CERÂMICOS MACIÇOS, DIMENSÕES INTERNAS: 1,6 X 4,6 X 2,4 M, VOLUME ÚTIL: 14720 L (PARA 105 CONTRIBUINTES). AF_12/2020</v>
          </cell>
          <cell r="D4945">
            <v>98071</v>
          </cell>
          <cell r="E4945">
            <v>16205.87</v>
          </cell>
        </row>
        <row r="4946">
          <cell r="A4946">
            <v>98072</v>
          </cell>
          <cell r="B4946" t="str">
            <v>FILTRO ANAERÓBIO RETANGULAR, EM ALVENARIA COM TIJOLOS CERÂMICOS MACIÇOS, DIMENSÕES INTERNAS: 0,8 X 1,2 X 1,67 M, VOLUME ÚTIL: 1152 L (PARA 5 CONTRIBUINTES). AF_12/2020</v>
          </cell>
          <cell r="D4946">
            <v>98072</v>
          </cell>
          <cell r="E4946">
            <v>4196.7299999999996</v>
          </cell>
        </row>
        <row r="4947">
          <cell r="A4947">
            <v>98073</v>
          </cell>
          <cell r="B4947" t="str">
            <v>FILTRO ANAERÓBIO RETANGULAR, EM ALVENARIA COM TIJOLOS CERÂMICOS MACIÇOS, DIMENSÕES INTERNAS: 1,2 X 1,8 X 1,67 M, VOLUME ÚTIL: 2592 L (PARA 13 CONTRIBUINTES). AF_12/2020</v>
          </cell>
          <cell r="D4947">
            <v>98073</v>
          </cell>
          <cell r="E4947">
            <v>6476.36</v>
          </cell>
        </row>
        <row r="4948">
          <cell r="A4948">
            <v>98074</v>
          </cell>
          <cell r="B4948" t="str">
            <v>FILTRO ANAERÓBIO RETANGULAR, EM ALVENARIA COM TIJOLOS CERÂMICOS MACIÇOS, DIMENSÕES INTERNAS: 1,4 X 3,0 X 1,67 M, VOLUME ÚTIL: 5040 L (PARA 32 CONTRIBUINTES). AF_12/2020</v>
          </cell>
          <cell r="D4948">
            <v>98074</v>
          </cell>
          <cell r="E4948">
            <v>9941.4</v>
          </cell>
        </row>
        <row r="4949">
          <cell r="A4949">
            <v>98075</v>
          </cell>
          <cell r="B4949" t="str">
            <v>FILTRO ANAERÓBIO RETANGULAR, EM ALVENARIA COM TIJOLOS CERÂMICOS MACIÇOS, DIMENSÕES INTERNAS: 1,4 X 4,2 X 1,67 M, VOLUME ÚTIL: 7056 L (PARA 67 CONTRIBUINTES). AF_12/2020</v>
          </cell>
          <cell r="D4949">
            <v>98075</v>
          </cell>
          <cell r="E4949">
            <v>12868.51</v>
          </cell>
        </row>
        <row r="4950">
          <cell r="A4950">
            <v>98076</v>
          </cell>
          <cell r="B4950" t="str">
            <v>FILTRO ANAERÓBIO RETANGULAR, EM ALVENARIA COM TIJOLOS CERÂMICOS MACIÇOS, DIMENSÕES INTERNAS: 1,6 X 4,6 X 1,67 M, VOLUME ÚTIL: 8832 L (PARA 84 CONTRIBUINTES). AF_12/2020</v>
          </cell>
          <cell r="D4950">
            <v>98076</v>
          </cell>
          <cell r="E4950">
            <v>14757.93</v>
          </cell>
        </row>
        <row r="4951">
          <cell r="A4951">
            <v>98077</v>
          </cell>
          <cell r="B4951" t="str">
            <v>FILTRO ANAERÓBIO RETANGULAR, EM ALVENARIA COM TIJOLOS CERÂMICOS MACIÇOS, DIMENSÕES INTERNAS: 1,6 X 5,6 X 1,67 M, VOLUME ÚTIL: 10752 L (PARA 103 CONTRIBUINTES). AF_12/2020</v>
          </cell>
          <cell r="D4951">
            <v>98077</v>
          </cell>
          <cell r="E4951">
            <v>17333.810000000001</v>
          </cell>
        </row>
        <row r="4952">
          <cell r="A4952">
            <v>98078</v>
          </cell>
          <cell r="B4952" t="str">
            <v>SUMIDOURO RETANGULAR, EM ALVENARIA COM TIJOLOS CERÂMICOS MACIÇOS, DIMENSÕES INTERNAS: 0,8 X 1,4 X 3,0 M, ÁREA DE INFILTRAÇÃO: 13,2 M² (PARA 5 CONTRIBUINTES). AF_12/2020</v>
          </cell>
          <cell r="D4952">
            <v>98078</v>
          </cell>
          <cell r="E4952">
            <v>4505.8500000000004</v>
          </cell>
        </row>
        <row r="4953">
          <cell r="A4953">
            <v>98079</v>
          </cell>
          <cell r="B4953" t="str">
            <v>SUMIDOURO RETANGULAR, EM ALVENARIA COM TIJOLOS CERÂMICOS MACIÇOS, DIMENSÕES INTERNAS: 1,0 X 3,0 X 3,0 M, ÁREA DE INFILTRAÇÃO: 25 M² (PARA 10 CONTRIBUINTES). AF_12/2020</v>
          </cell>
          <cell r="D4953">
            <v>98079</v>
          </cell>
          <cell r="E4953">
            <v>7852.83</v>
          </cell>
        </row>
        <row r="4954">
          <cell r="A4954">
            <v>98080</v>
          </cell>
          <cell r="B4954" t="str">
            <v>SUMIDOURO RETANGULAR, EM ALVENARIA COM TIJOLOS CERÂMICOS MACIÇOS, DIMENSÕES INTERNAS: 1,6 X 3,4 X 3,0 M, ÁREA DE INFILTRAÇÃO: 32,9 M² (PARA 13 CONTRIBUINTES). AF_12/2020</v>
          </cell>
          <cell r="D4954">
            <v>98080</v>
          </cell>
          <cell r="E4954">
            <v>10024.530000000001</v>
          </cell>
        </row>
        <row r="4955">
          <cell r="A4955">
            <v>98081</v>
          </cell>
          <cell r="B4955" t="str">
            <v>SUMIDOURO RETANGULAR, EM ALVENARIA COM TIJOLOS CERÂMICOS MACIÇOS, DIMENSÕES INTERNAS: 1,6 X 5,8 X 3,0 M, ÁREA DE INFILTRAÇÃO: 50 M² (PARA 20 CONTRIBUINTES). AF_12/2020</v>
          </cell>
          <cell r="D4955">
            <v>98081</v>
          </cell>
          <cell r="E4955">
            <v>14793.94</v>
          </cell>
        </row>
        <row r="4956">
          <cell r="A4956">
            <v>98082</v>
          </cell>
          <cell r="B4956" t="str">
            <v>TANQUE SÉPTICO RETANGULAR, EM ALVENARIA COM BLOCOS DE CONCRETO, DIMENSÕES INTERNAS: 1,0 X 2,0 X 1,4 M, VOLUME ÚTIL: 2000 L (PARA 5 CONTRIBUINTES). AF_12/2020</v>
          </cell>
          <cell r="D4956">
            <v>98082</v>
          </cell>
          <cell r="E4956">
            <v>3549.3</v>
          </cell>
        </row>
        <row r="4957">
          <cell r="A4957">
            <v>98083</v>
          </cell>
          <cell r="B4957" t="str">
            <v>TANQUE SÉPTICO RETANGULAR, EM ALVENARIA COM BLOCOS DE CONCRETO, DIMENSÕES INTERNAS: 1,2 X 2,4 X 1,6 M, VOLUME ÚTIL: 3456 L (PARA 13 CONTRIBUINTES). AF_12/2020</v>
          </cell>
          <cell r="D4957">
            <v>98083</v>
          </cell>
          <cell r="E4957">
            <v>4682</v>
          </cell>
        </row>
        <row r="4958">
          <cell r="A4958">
            <v>98084</v>
          </cell>
          <cell r="B4958" t="str">
            <v>TANQUE SÉPTICO RETANGULAR, EM ALVENARIA COM BLOCOS DE CONCRETO, DIMENSÕES INTERNAS: 1,4 X 3,2 X 1,8 M, VOLUME ÚTIL: 6272 L (PARA 32 CONTRIBUINTES). AF_12/2020</v>
          </cell>
          <cell r="D4958">
            <v>98084</v>
          </cell>
          <cell r="E4958">
            <v>6562.59</v>
          </cell>
        </row>
        <row r="4959">
          <cell r="A4959">
            <v>98085</v>
          </cell>
          <cell r="B4959" t="str">
            <v>TANQUE SÉPTICO RETANGULAR, EM ALVENARIA COM BLOCOS DE CONCRETO, DIMENSÕES INTERNAS: 1,6 X 4,4 X 1,8 M, VOLUME ÚTIL: 9856 L (PARA 68 CONTRIBUINTES). AF_12/2020</v>
          </cell>
          <cell r="D4959">
            <v>98085</v>
          </cell>
          <cell r="E4959">
            <v>8880.39</v>
          </cell>
        </row>
        <row r="4960">
          <cell r="A4960">
            <v>98086</v>
          </cell>
          <cell r="B4960" t="str">
            <v>TANQUE SÉPTICO RETANGULAR, EM ALVENARIA COM BLOCOS DE CONCRETO, DIMENSÕES INTERNAS: 1,6 X 4,8 X 2,0 M, VOLUME ÚTIL: 12288 L (PARA 86 CONTRIBUINTES). AF_12/2020</v>
          </cell>
          <cell r="D4960">
            <v>98086</v>
          </cell>
          <cell r="E4960">
            <v>10036.049999999999</v>
          </cell>
        </row>
        <row r="4961">
          <cell r="A4961">
            <v>98087</v>
          </cell>
          <cell r="B4961" t="str">
            <v>TANQUE SÉPTICO RETANGULAR, EM ALVENARIA COM BLOCOS DE CONCRETO, DIMENSÕES INTERNAS: 1,6 X 4,6 X 2,4 M, VOLUME ÚTIL: 14720 L (PARA 105 CONTRIBUINTES). AF_12/2020</v>
          </cell>
          <cell r="D4961">
            <v>98087</v>
          </cell>
          <cell r="E4961">
            <v>10740.47</v>
          </cell>
        </row>
        <row r="4962">
          <cell r="A4962">
            <v>98088</v>
          </cell>
          <cell r="B4962" t="str">
            <v>FILTRO ANAERÓBIO RETANGULAR, EM ALVENARIA COM BLOCOS DE CONCRETO, DIMENSÕES INTERNAS: 0,8 X 1,2 X 1,67 M, VOLUME ÚTIL: 1152 L (PARA 5 CONTRIBUINTES). AF_12/2020</v>
          </cell>
          <cell r="D4962">
            <v>98088</v>
          </cell>
          <cell r="E4962">
            <v>3035.32</v>
          </cell>
        </row>
        <row r="4963">
          <cell r="A4963">
            <v>98089</v>
          </cell>
          <cell r="B4963" t="str">
            <v>FILTRO ANAERÓBIO RETANGULAR, EM ALVENARIA COM BLOCOS DE CONCRETO, DIMENSÕES INTERNAS: 1,2 X 1,8 X 1,67 M, VOLUME ÚTIL: 2592 L (PARA 13 CONTRIBUINTES). AF_12/2020</v>
          </cell>
          <cell r="D4963">
            <v>98089</v>
          </cell>
          <cell r="E4963">
            <v>4772.1400000000003</v>
          </cell>
        </row>
        <row r="4964">
          <cell r="A4964">
            <v>98090</v>
          </cell>
          <cell r="B4964" t="str">
            <v>FILTRO ANAERÓBIO RETANGULAR, EM ALVENARIA COM BLOCOS DE CONCRETO, DIMENSÕES INTERNAS: 1,4 X 3,0 X 1,67 M, VOLUME ÚTIL: 5040 L (PARA 32 CONTRIBUINTES). AF_12/2020</v>
          </cell>
          <cell r="D4964">
            <v>98090</v>
          </cell>
          <cell r="E4964">
            <v>7464.39</v>
          </cell>
        </row>
        <row r="4965">
          <cell r="A4965">
            <v>98091</v>
          </cell>
          <cell r="B4965" t="str">
            <v>FILTRO ANAERÓBIO RETANGULAR, EM ALVENARIA COM BLOCOS DE CONCRETO, DIMENSÕES INTERNAS: 1,4 X 4,2 X 1,67 M, VOLUME ÚTIL: 7056 L (PARA 67 CONTRIBUINTES). AF_12/2020</v>
          </cell>
          <cell r="D4965">
            <v>98091</v>
          </cell>
          <cell r="E4965">
            <v>9630.9699999999993</v>
          </cell>
        </row>
        <row r="4966">
          <cell r="A4966">
            <v>98092</v>
          </cell>
          <cell r="B4966" t="str">
            <v>FILTRO ANAERÓBIO RETANGULAR, EM ALVENARIA COM BLOCOS DE CONCRETO, DIMENSÕES INTERNAS: 1,6 X 4,6 X 1,67 M, VOLUME ÚTIL: 8832 L (PARA 84 CONTRIBUINTES). AF_12/2020</v>
          </cell>
          <cell r="D4966">
            <v>98092</v>
          </cell>
          <cell r="E4966">
            <v>11287.99</v>
          </cell>
        </row>
        <row r="4967">
          <cell r="A4967">
            <v>98093</v>
          </cell>
          <cell r="B4967" t="str">
            <v>FILTRO ANAERÓBIO RETANGULAR, EM ALVENARIA COM BLOCOS DE CONCRETO, DIMENSÕES INTERNAS: 1,6 X 5,6 X 1,67 M, VOLUME ÚTIL: 10752 L (PARA 103 CONTRIBUINTES). AF_12/2020</v>
          </cell>
          <cell r="D4967">
            <v>98093</v>
          </cell>
          <cell r="E4967">
            <v>13313.56</v>
          </cell>
        </row>
        <row r="4968">
          <cell r="A4968">
            <v>98094</v>
          </cell>
          <cell r="B4968" t="str">
            <v>SUMIDOURO RETANGULAR, EM ALVENARIA COM BLOCOS DE CONCRETO, DIMENSÕES INTERNAS: 0,8 X 1,4 X 3,0 M, ÁREA DE INFILTRAÇÃO: 13,2 M² (PARA 5 CONTRIBUINTES). AF_12/2020</v>
          </cell>
          <cell r="D4968">
            <v>98094</v>
          </cell>
          <cell r="E4968">
            <v>2517.44</v>
          </cell>
        </row>
        <row r="4969">
          <cell r="A4969">
            <v>98099</v>
          </cell>
          <cell r="B4969" t="str">
            <v>SUMIDOURO RETANGULAR, EM ALVENARIA COM BLOCOS DE CONCRETO, DIMENSÕES INTERNAS: 1,0 X 3,0 X 3,0 M, ÁREA DE INFILTRAÇÃO: 25 M² (PARA 10 CONTRIBUINTES). AF_12/2020</v>
          </cell>
          <cell r="D4969">
            <v>98099</v>
          </cell>
          <cell r="E4969">
            <v>4291.71</v>
          </cell>
        </row>
        <row r="4970">
          <cell r="A4970">
            <v>98100</v>
          </cell>
          <cell r="B4970" t="str">
            <v>SUMIDOURO RETANGULAR, EM ALVENARIA COM BLOCOS DE CONCRETO, DIMENSÕES INTERNAS: 1,6 X 3,4 X 3,0 M, ÁREA DE INFILTRAÇÃO: 32,9 M² (PARA 13 CONTRIBUINTES). . AF_12/2020</v>
          </cell>
          <cell r="D4970">
            <v>98100</v>
          </cell>
          <cell r="E4970">
            <v>5589.65</v>
          </cell>
        </row>
        <row r="4971">
          <cell r="A4971">
            <v>98101</v>
          </cell>
          <cell r="B4971" t="str">
            <v>SUMIDOURO RETANGULAR, EM ALVENARIA COM BLOCOS DE CONCRETO, DIMENSÕES INTERNAS: 1,6 X 5,8 X 3,0 M, ÁREA DE INFILTRAÇÃO: 50 M² (PARA 20 CONTRIBUINTES). . AF_12/2020</v>
          </cell>
          <cell r="D4971">
            <v>98101</v>
          </cell>
          <cell r="E4971">
            <v>8243.19</v>
          </cell>
        </row>
        <row r="4972">
          <cell r="A4972">
            <v>98109</v>
          </cell>
          <cell r="B4972" t="str">
            <v>CAIXA DE GORDURA ESPECIAL (CAPACIDADE: 312 L - PARA ATÉ 146 PESSOAS SERVIDAS NO PICO), RETANGULAR, EM ALVENARIA COM BLOCOS DE CONCRETO, DIMENSÕES INTERNAS = 0,4X1,2 M, ALTURA INTERNA = 1 M. AF_12/2020</v>
          </cell>
          <cell r="D4972">
            <v>98109</v>
          </cell>
          <cell r="E4972">
            <v>704.15</v>
          </cell>
        </row>
        <row r="4973">
          <cell r="A4973">
            <v>98110</v>
          </cell>
          <cell r="B4973" t="str">
            <v>CAIXA DE GORDURA PEQUENA (CAPACIDADE: 19 L), CIRCULAR, EM PVC, DIÂMETRO INTERNO= 0,3 M. AF_12/2020</v>
          </cell>
          <cell r="D4973">
            <v>98110</v>
          </cell>
          <cell r="E4973">
            <v>343.65</v>
          </cell>
        </row>
        <row r="4974">
          <cell r="A4974">
            <v>98111</v>
          </cell>
          <cell r="B4974" t="str">
            <v>CAIXA DE INSPEÇÃO PARA ATERRAMENTO, CIRCULAR, EM POLIETILENO, DIÂMETRO INTERNO = 0,3 M. AF_12/2020</v>
          </cell>
          <cell r="D4974">
            <v>98111</v>
          </cell>
          <cell r="E4974">
            <v>46.66</v>
          </cell>
        </row>
        <row r="4975">
          <cell r="A4975">
            <v>98112</v>
          </cell>
          <cell r="B4975" t="str">
            <v>TIL (TUBO DE INSPEÇÃO E LIMPEZA) CONDOMINIAL PARA ESGOTO, EM PVC, DN 100 X 100 MM. AF_12/2020</v>
          </cell>
          <cell r="D4975">
            <v>98112</v>
          </cell>
          <cell r="E4975">
            <v>125.6</v>
          </cell>
        </row>
        <row r="4976">
          <cell r="A4976">
            <v>98114</v>
          </cell>
          <cell r="B4976" t="str">
            <v>TAMPA CIRCULAR PARA ESGOTO E DRENAGEM, EM FERRO FUNDIDO, DIÂMETRO INTERNO = 0,6 M. AF_12/2020</v>
          </cell>
          <cell r="D4976">
            <v>98114</v>
          </cell>
          <cell r="E4976">
            <v>612.49</v>
          </cell>
        </row>
        <row r="4977">
          <cell r="A4977">
            <v>98115</v>
          </cell>
          <cell r="B4977" t="str">
            <v>TAMPA CIRCULAR PARA ESGOTO E DRENAGEM, EM CONCRETO PRÉ-MOLDADO, DIÂMETRO INTERNO = 0,6 M. AF_12/2020</v>
          </cell>
          <cell r="D4977">
            <v>98115</v>
          </cell>
          <cell r="E4977">
            <v>134.15</v>
          </cell>
        </row>
        <row r="4978">
          <cell r="A4978">
            <v>89957</v>
          </cell>
          <cell r="B4978" t="str">
            <v>PONTO DE CONSUMO TERMINAL DE ÁGUA FRIA (SUBRAMAL) COM TUBULAÇÃO DE PVC, DN 25 MM, INSTALADO EM RAMAL DE ÁGUA, INCLUSOS RASGO E CHUMBAMENTO EM ALVENARIA. AF_12/2014</v>
          </cell>
          <cell r="D4978">
            <v>89957</v>
          </cell>
          <cell r="E4978">
            <v>115.11</v>
          </cell>
        </row>
        <row r="4979">
          <cell r="A4979">
            <v>89959</v>
          </cell>
          <cell r="B4979" t="str">
            <v>PONTO DE CONSUMO TERMINAL DE ÁGUA QUENTE (SUBRAMAL) COM TUBULAÇÃO DE CPVC, DN 22 MM, INSTALADO EM RAMAL DE ÁGUA, INCLUSOS RASGO E CHUMBAMENTO EM ALVENARIA. AF_12/2014</v>
          </cell>
          <cell r="D4979">
            <v>89959</v>
          </cell>
          <cell r="E4979">
            <v>209.29</v>
          </cell>
        </row>
        <row r="4980">
          <cell r="A4980">
            <v>89349</v>
          </cell>
          <cell r="B4980" t="str">
            <v>REGISTRO DE PRESSÃO BRUTO, LATÃO, ROSCÁVEL, 1/2" - FORNECIMENTO E INSTALAÇÃO. AF_08/2021</v>
          </cell>
          <cell r="D4980">
            <v>89349</v>
          </cell>
          <cell r="E4980">
            <v>21.13</v>
          </cell>
        </row>
        <row r="4981">
          <cell r="A4981">
            <v>89351</v>
          </cell>
          <cell r="B4981" t="str">
            <v>REGISTRO DE PRESSÃO BRUTO, LATÃO,  ROSCÁVEL, 3/4'' - FORNECIMENTO E INSTALAÇÃO. AF_08/2021</v>
          </cell>
          <cell r="D4981">
            <v>89351</v>
          </cell>
          <cell r="E4981">
            <v>26.13</v>
          </cell>
        </row>
        <row r="4982">
          <cell r="A4982">
            <v>89352</v>
          </cell>
          <cell r="B4982" t="str">
            <v>REGISTRO DE GAVETA BRUTO, LATÃO, ROSCÁVEL, 1/2" - FORNECIMENTO E INSTALAÇÃO. AF_08/2021</v>
          </cell>
          <cell r="D4982">
            <v>89352</v>
          </cell>
          <cell r="E4982">
            <v>28.69</v>
          </cell>
        </row>
        <row r="4983">
          <cell r="A4983">
            <v>89353</v>
          </cell>
          <cell r="B4983" t="str">
            <v>REGISTRO DE GAVETA BRUTO, LATÃO, ROSCÁVEL, 3/4" - FORNECIMENTO E INSTALAÇÃO. AF_08/2021</v>
          </cell>
          <cell r="D4983">
            <v>89353</v>
          </cell>
          <cell r="E4983">
            <v>31.55</v>
          </cell>
        </row>
        <row r="4984">
          <cell r="A4984">
            <v>89354</v>
          </cell>
          <cell r="B4984" t="str">
            <v>MISTURADOR MONOCOMANDO PARA CHUVEIRO, BASE BRUTA E ACABAMENTO CROMADO - FORNECIMENTO E INSTALAÇÃO. AF_08/2021</v>
          </cell>
          <cell r="D4984">
            <v>89354</v>
          </cell>
          <cell r="E4984">
            <v>471.89</v>
          </cell>
        </row>
        <row r="4985">
          <cell r="A4985">
            <v>89969</v>
          </cell>
          <cell r="B4985" t="str">
            <v>KIT DE REGISTRO DE PRESSÃO BRUTO DE LATÃO ½", INCLUSIVE CONEXÕES,  ROSCÁVEL, INSTALADO EM RAMAL DE ÁGUA FRIA - FORNECIMENTO E INSTALAÇÃO. AF_12/2014</v>
          </cell>
          <cell r="D4985">
            <v>89969</v>
          </cell>
          <cell r="E4985">
            <v>34.5</v>
          </cell>
        </row>
        <row r="4986">
          <cell r="A4986">
            <v>89970</v>
          </cell>
          <cell r="B4986" t="str">
            <v>KIT DE REGISTRO DE PRESSÃO BRUTO DE LATÃO ¾", INCLUSIVE CONEXÕES, ROSCÁVEL, INSTALADO EM RAMAL DE ÁGUA FRIA - FORNECIMENTO E INSTALAÇÃO. AF_12/2014</v>
          </cell>
          <cell r="D4986">
            <v>89970</v>
          </cell>
          <cell r="E4986">
            <v>38.729999999999997</v>
          </cell>
        </row>
        <row r="4987">
          <cell r="A4987">
            <v>89971</v>
          </cell>
          <cell r="B4987" t="str">
            <v>KIT DE REGISTRO DE GAVETA BRUTO DE LATÃO ½", INCLUSIVE CONEXÕES, ROSCÁVEL, INSTALADO EM RAMAL DE ÁGUA FRIA - FORNECIMENTO E INSTALAÇÃO. AF_12/2014</v>
          </cell>
          <cell r="D4987">
            <v>89971</v>
          </cell>
          <cell r="E4987">
            <v>38.590000000000003</v>
          </cell>
        </row>
        <row r="4988">
          <cell r="A4988">
            <v>89972</v>
          </cell>
          <cell r="B4988" t="str">
            <v>KIT DE REGISTRO DE GAVETA BRUTO DE LATÃO ¾", INCLUSIVE CONEXÕES, ROSCÁVEL, INSTALADO EM RAMAL DE ÁGUA FRIA - FORNECIMENTO E INSTALAÇÃO. AF_12/2014</v>
          </cell>
          <cell r="D4988">
            <v>89972</v>
          </cell>
          <cell r="E4988">
            <v>43.35</v>
          </cell>
        </row>
        <row r="4989">
          <cell r="A4989">
            <v>89973</v>
          </cell>
          <cell r="B4989" t="str">
            <v>KIT DE MISTURADOR BASE BRUTA DE LATÃO ¾" MONOCOMANDO PARA CHUVEIRO, INCLUSIVE CONEXÕES, INSTALADO EM RAMAL DE ÁGUA - FORNECIMENTO E INSTALAÇÃO. AF_12/2014</v>
          </cell>
          <cell r="D4989">
            <v>89973</v>
          </cell>
          <cell r="E4989">
            <v>700.4</v>
          </cell>
        </row>
        <row r="4990">
          <cell r="A4990">
            <v>89974</v>
          </cell>
          <cell r="B4990" t="str">
            <v>KIT DE TÊ MISTURADOR EM CPVC ¾" COM DUPLO COMANDO PARA CHUVEIRO, INCLUSIVE CONEXÕES, INSTALADO EM RAMAL DE ÁGUA - FORNECIMENTO E INSTALAÇÃO. AF_12/2014</v>
          </cell>
          <cell r="D4990">
            <v>89974</v>
          </cell>
          <cell r="E4990">
            <v>299.67</v>
          </cell>
        </row>
        <row r="4991">
          <cell r="A4991">
            <v>89984</v>
          </cell>
          <cell r="B4991" t="str">
            <v>REGISTRO DE PRESSÃO BRUTO, LATÃO, ROSCÁVEL, 1/2", COM ACABAMENTO E CANOPLA CROMADOS - FORNECIMENTO E INSTALAÇÃO. AF_08/2021</v>
          </cell>
          <cell r="D4991">
            <v>89984</v>
          </cell>
          <cell r="E4991">
            <v>67.680000000000007</v>
          </cell>
        </row>
        <row r="4992">
          <cell r="A4992">
            <v>89985</v>
          </cell>
          <cell r="B4992" t="str">
            <v>REGISTRO DE PRESSÃO BRUTO, LATÃO, ROSCÁVEL, 3/4", COM ACABAMENTO E CANOPLA CROMADOS - FORNECIMENTO E INSTALAÇÃO. AF_08/2021</v>
          </cell>
          <cell r="D4992">
            <v>89985</v>
          </cell>
          <cell r="E4992">
            <v>71.16</v>
          </cell>
        </row>
        <row r="4993">
          <cell r="A4993">
            <v>89986</v>
          </cell>
          <cell r="B4993" t="str">
            <v>REGISTRO DE GAVETA BRUTO, LATÃO, ROSCÁVEL, 1/2", COM ACABAMENTO E CANOPLA CROMADOS - FORNECIMENTO E INSTALAÇÃO. AF_08/2021</v>
          </cell>
          <cell r="D4993">
            <v>89986</v>
          </cell>
          <cell r="E4993">
            <v>65.95</v>
          </cell>
        </row>
        <row r="4994">
          <cell r="A4994">
            <v>89987</v>
          </cell>
          <cell r="B4994" t="str">
            <v>REGISTRO DE GAVETA BRUTO, LATÃO, ROSCÁVEL, 3/4", COM ACABAMENTO E CANOPLA CROMADOS - FORNECIMENTO E INSTALAÇÃO. AF_08/2021</v>
          </cell>
          <cell r="D4994">
            <v>89987</v>
          </cell>
          <cell r="E4994">
            <v>74.959999999999994</v>
          </cell>
        </row>
        <row r="4995">
          <cell r="A4995">
            <v>90371</v>
          </cell>
          <cell r="B4995" t="str">
            <v>REGISTRO DE ESFERA, PVC, ROSCÁVEL, COM VOLANTE, 3/4" - FORNECIMENTO E INSTALAÇÃO. AF_08/2021</v>
          </cell>
          <cell r="D4995">
            <v>90371</v>
          </cell>
          <cell r="E4995">
            <v>21.61</v>
          </cell>
        </row>
        <row r="4996">
          <cell r="A4996">
            <v>94489</v>
          </cell>
          <cell r="B4996" t="str">
            <v>REGISTRO DE ESFERA, PVC, SOLDÁVEL, COM VOLANTE, DN  25 MM - FORNECIMENTO E INSTALAÇÃO. AF_08/2021</v>
          </cell>
          <cell r="D4996">
            <v>94489</v>
          </cell>
          <cell r="E4996">
            <v>22.38</v>
          </cell>
        </row>
        <row r="4997">
          <cell r="A4997">
            <v>94490</v>
          </cell>
          <cell r="B4997" t="str">
            <v>REGISTRO DE ESFERA, PVC, SOLDÁVEL, COM VOLANTE, DN  32 MM - FORNECIMENTO E INSTALAÇÃO. AF_08/2021</v>
          </cell>
          <cell r="D4997">
            <v>94490</v>
          </cell>
          <cell r="E4997">
            <v>32.770000000000003</v>
          </cell>
        </row>
        <row r="4998">
          <cell r="A4998">
            <v>94491</v>
          </cell>
          <cell r="B4998" t="str">
            <v>REGISTRO DE ESFERA, PVC, SOLDÁVEL, COM VOLANTE, DN  40 MM - FORNECIMENTO E INSTALAÇÃO. AF_08/2021</v>
          </cell>
          <cell r="D4998">
            <v>94491</v>
          </cell>
          <cell r="E4998">
            <v>45</v>
          </cell>
        </row>
        <row r="4999">
          <cell r="A4999">
            <v>94492</v>
          </cell>
          <cell r="B4999" t="str">
            <v>REGISTRO DE ESFERA, PVC, SOLDÁVEL, COM VOLANTE, DN  50 MM - FORNECIMENTO E INSTALAÇÃO. AF_08/2021</v>
          </cell>
          <cell r="D4999">
            <v>94492</v>
          </cell>
          <cell r="E4999">
            <v>46.23</v>
          </cell>
        </row>
        <row r="5000">
          <cell r="A5000">
            <v>94493</v>
          </cell>
          <cell r="B5000" t="str">
            <v>REGISTRO DE ESFERA, PVC, SOLDÁVEL, COM VOLANTE, DN  60 MM - FORNECIMENTO E INSTALAÇÃO. AF_08/2021</v>
          </cell>
          <cell r="D5000">
            <v>94493</v>
          </cell>
          <cell r="E5000">
            <v>85.12</v>
          </cell>
        </row>
        <row r="5001">
          <cell r="A5001">
            <v>94495</v>
          </cell>
          <cell r="B5001" t="str">
            <v>REGISTRO DE GAVETA BRUTO, LATÃO, ROSCÁVEL, 1" - FORNECIMENTO E INSTALAÇÃO. AF_08/2021</v>
          </cell>
          <cell r="D5001">
            <v>94495</v>
          </cell>
          <cell r="E5001">
            <v>48.82</v>
          </cell>
        </row>
        <row r="5002">
          <cell r="A5002">
            <v>94496</v>
          </cell>
          <cell r="B5002" t="str">
            <v>REGISTRO DE GAVETA BRUTO, LATÃO, ROSCÁVEL, 1 1/4" - FORNECIMENTO E INSTALAÇÃO. AF_08/2021</v>
          </cell>
          <cell r="D5002">
            <v>94496</v>
          </cell>
          <cell r="E5002">
            <v>66.489999999999995</v>
          </cell>
        </row>
        <row r="5003">
          <cell r="A5003">
            <v>94497</v>
          </cell>
          <cell r="B5003" t="str">
            <v>REGISTRO DE GAVETA BRUTO, LATÃO, ROSCÁVEL, 1 1/2" - FORNECIMENTO E INSTALAÇÃO. AF_08/2021</v>
          </cell>
          <cell r="D5003">
            <v>94497</v>
          </cell>
          <cell r="E5003">
            <v>84.22</v>
          </cell>
        </row>
        <row r="5004">
          <cell r="A5004">
            <v>94498</v>
          </cell>
          <cell r="B5004" t="str">
            <v>REGISTRO DE GAVETA BRUTO, LATÃO, ROSCÁVEL, 2" - FORNECIMENTO E INSTALAÇÃO. AF_08/2021</v>
          </cell>
          <cell r="D5004">
            <v>94498</v>
          </cell>
          <cell r="E5004">
            <v>116.27</v>
          </cell>
        </row>
        <row r="5005">
          <cell r="A5005">
            <v>94499</v>
          </cell>
          <cell r="B5005" t="str">
            <v>REGISTRO DE GAVETA BRUTO, LATÃO, ROSCÁVEL, 2 1/2" - FORNECIMENTO E INSTALAÇÃO. AF_08/2021</v>
          </cell>
          <cell r="D5005">
            <v>94499</v>
          </cell>
          <cell r="E5005">
            <v>231.71</v>
          </cell>
        </row>
        <row r="5006">
          <cell r="A5006">
            <v>94500</v>
          </cell>
          <cell r="B5006" t="str">
            <v>REGISTRO DE GAVETA BRUTO, LATÃO, ROSCÁVEL, 3" - FORNECIMENTO E INSTALAÇÃO. AF_08/2021</v>
          </cell>
          <cell r="D5006">
            <v>94500</v>
          </cell>
          <cell r="E5006">
            <v>281.20999999999998</v>
          </cell>
        </row>
        <row r="5007">
          <cell r="A5007">
            <v>94501</v>
          </cell>
          <cell r="B5007" t="str">
            <v>REGISTRO DE GAVETA BRUTO, LATÃO, ROSCÁVEL, 4" - FORNECIMENTO E INSTALAÇÃO. AF_08/2021</v>
          </cell>
          <cell r="D5007">
            <v>94501</v>
          </cell>
          <cell r="E5007">
            <v>568.57000000000005</v>
          </cell>
        </row>
        <row r="5008">
          <cell r="A5008">
            <v>94792</v>
          </cell>
          <cell r="B5008" t="str">
            <v>REGISTRO DE GAVETA BRUTO, LATÃO, ROSCÁVEL, 1", COM ACABAMENTO E CANOPLA CROMADOS - FORNECIMENTO E INSTALAÇÃO. AF_08/2021</v>
          </cell>
          <cell r="D5008">
            <v>94792</v>
          </cell>
          <cell r="E5008">
            <v>91.36</v>
          </cell>
        </row>
        <row r="5009">
          <cell r="A5009">
            <v>94793</v>
          </cell>
          <cell r="B5009" t="str">
            <v>REGISTRO DE GAVETA BRUTO, LATÃO, ROSCÁVEL, 1 1/4", COM ACABAMENTO E CANOPLA CROMADOS - FORNECIMENTO E INSTALAÇÃO. AF_08/2021</v>
          </cell>
          <cell r="D5009">
            <v>94793</v>
          </cell>
          <cell r="E5009">
            <v>125.27</v>
          </cell>
        </row>
        <row r="5010">
          <cell r="A5010">
            <v>94794</v>
          </cell>
          <cell r="B5010" t="str">
            <v>REGISTRO DE GAVETA BRUTO, LATÃO, ROSCÁVEL, 1 1/2", COM ACABAMENTO E CANOPLA CROMADOS - FORNECIMENTO E INSTALAÇÃO. AF_08/2021</v>
          </cell>
          <cell r="D5010">
            <v>94794</v>
          </cell>
          <cell r="E5010">
            <v>132.76</v>
          </cell>
        </row>
        <row r="5011">
          <cell r="A5011">
            <v>94795</v>
          </cell>
          <cell r="B5011" t="str">
            <v>TORNEIRA DE BOIA PARA CAIXA D'ÁGUA, ROSCÁVEL, 1/2" - FORNECIMENTO E INSTALAÇÃO. AF_08/2021</v>
          </cell>
          <cell r="D5011">
            <v>94795</v>
          </cell>
          <cell r="E5011">
            <v>42.63</v>
          </cell>
        </row>
        <row r="5012">
          <cell r="A5012">
            <v>94796</v>
          </cell>
          <cell r="B5012" t="str">
            <v>TORNEIRA DE BOIA PARA CAIXA D'ÁGUA, ROSCÁVEL, 3/4" - FORNECIMENTO E INSTALAÇÃO. AF_08/2021</v>
          </cell>
          <cell r="D5012">
            <v>94796</v>
          </cell>
          <cell r="E5012">
            <v>48.1</v>
          </cell>
        </row>
        <row r="5013">
          <cell r="A5013">
            <v>94797</v>
          </cell>
          <cell r="B5013" t="str">
            <v>TORNEIRA DE BOIA PARA CAIXA D'ÁGUA, ROSCÁVEL, 1" - FORNECIMENTO E INSTALAÇÃO. AF_08/2021</v>
          </cell>
          <cell r="D5013">
            <v>94797</v>
          </cell>
          <cell r="E5013">
            <v>101.88</v>
          </cell>
        </row>
        <row r="5014">
          <cell r="A5014">
            <v>94798</v>
          </cell>
          <cell r="B5014" t="str">
            <v>TORNEIRA DE BOIA PARA CAIXA D'ÁGUA, ROSCÁVEL, 1 1/4" - FORNECIMENTO E INSTALAÇÃO. AF_08/2021</v>
          </cell>
          <cell r="D5014">
            <v>94798</v>
          </cell>
          <cell r="E5014">
            <v>170.29</v>
          </cell>
        </row>
        <row r="5015">
          <cell r="A5015">
            <v>94799</v>
          </cell>
          <cell r="B5015" t="str">
            <v>TORNEIRA DE BOIA PARA CAIXA D'ÁGUA, ROSCÁVEL, 1 1/2" - FORNECIMENTO E INSTALAÇÃO. AF_08/2021</v>
          </cell>
          <cell r="D5015">
            <v>94799</v>
          </cell>
          <cell r="E5015">
            <v>208.62</v>
          </cell>
        </row>
        <row r="5016">
          <cell r="A5016">
            <v>94800</v>
          </cell>
          <cell r="B5016" t="str">
            <v>TORNEIRA DE BOIA PARA CAIXA D'ÁGUA, ROSCÁVEL, 2" - FORNECIMENTO E INSTALAÇÃO. AF_08/2021</v>
          </cell>
          <cell r="D5016">
            <v>94800</v>
          </cell>
          <cell r="E5016">
            <v>267.79000000000002</v>
          </cell>
        </row>
        <row r="5017">
          <cell r="A5017">
            <v>95248</v>
          </cell>
          <cell r="B5017" t="str">
            <v>VÁLVULA DE ESFERA BRUTA, BRONZE, ROSCÁVEL, 1/2" - FORNECIMENTO E INSTALAÇÃO. AF_08/2021</v>
          </cell>
          <cell r="D5017">
            <v>95248</v>
          </cell>
          <cell r="E5017">
            <v>41.63</v>
          </cell>
        </row>
        <row r="5018">
          <cell r="A5018">
            <v>95249</v>
          </cell>
          <cell r="B5018" t="str">
            <v>VÁLVULA DE ESFERA BRUTA, BRONZE, ROSCÁVEL, 3/4'' - FORNECIMENTO E INSTALAÇÃO. AF_08/2021</v>
          </cell>
          <cell r="D5018">
            <v>95249</v>
          </cell>
          <cell r="E5018">
            <v>49.07</v>
          </cell>
        </row>
        <row r="5019">
          <cell r="A5019">
            <v>95250</v>
          </cell>
          <cell r="B5019" t="str">
            <v>VÁLVULA DE ESFERA BRUTA, BRONZE, ROSCÁVEL, 1'' - FORNECIMENTO E INSTALAÇÃO. AF_08/2021</v>
          </cell>
          <cell r="D5019">
            <v>95250</v>
          </cell>
          <cell r="E5019">
            <v>66.22</v>
          </cell>
        </row>
        <row r="5020">
          <cell r="A5020">
            <v>95251</v>
          </cell>
          <cell r="B5020" t="str">
            <v>VÁLVULA DE ESFERA BRUTA, BRONZE, ROSCÁVEL, 1 1/4'' - FORNECIMENTO E INSTALAÇÃO. AF_08/2021</v>
          </cell>
          <cell r="D5020">
            <v>95251</v>
          </cell>
          <cell r="E5020">
            <v>97.94</v>
          </cell>
        </row>
        <row r="5021">
          <cell r="A5021">
            <v>95252</v>
          </cell>
          <cell r="B5021" t="str">
            <v>VÁLVULA DE ESFERA BRUTA, BRONZE, ROSCÁVEL, 1 1/2'' - FORNECIMENTO E INSTALAÇÃO. AF_08/2021</v>
          </cell>
          <cell r="D5021">
            <v>95252</v>
          </cell>
          <cell r="E5021">
            <v>118.74</v>
          </cell>
        </row>
        <row r="5022">
          <cell r="A5022">
            <v>95253</v>
          </cell>
          <cell r="B5022" t="str">
            <v>VÁLVULA DE ESFERA BRUTA, BRONZE, ROSCÁVEL, 2'' - FORNECIMENTO E INSTALAÇÃO. AF_08/2021</v>
          </cell>
          <cell r="D5022">
            <v>95253</v>
          </cell>
          <cell r="E5022">
            <v>180.58</v>
          </cell>
        </row>
        <row r="5023">
          <cell r="A5023">
            <v>99619</v>
          </cell>
          <cell r="B5023" t="str">
            <v>VÁLVULA DE RETENÇÃO HORIZONTAL, DE BRONZE, ROSCÁVEL, 3/4" - FORNECIMENTO E INSTALAÇÃO. AF_08/2021</v>
          </cell>
          <cell r="D5023">
            <v>99619</v>
          </cell>
          <cell r="E5023">
            <v>93.74</v>
          </cell>
        </row>
        <row r="5024">
          <cell r="A5024">
            <v>99620</v>
          </cell>
          <cell r="B5024" t="str">
            <v>VÁLVULA DE RETENÇÃO HORIZONTAL, DE BRONZE, ROSCÁVEL, 1" - FORNECIMENTO E INSTALAÇÃO. AF_08/2021</v>
          </cell>
          <cell r="D5024">
            <v>99620</v>
          </cell>
          <cell r="E5024">
            <v>127.35</v>
          </cell>
        </row>
        <row r="5025">
          <cell r="A5025">
            <v>99621</v>
          </cell>
          <cell r="B5025" t="str">
            <v>VÁLVULA DE RETENÇÃO HORIZONTAL, DE BRONZE, ROSCÁVEL, 1 1/4" - FORNECIMENTO E INSTALAÇÃO. AF_08/2021</v>
          </cell>
          <cell r="D5025">
            <v>99621</v>
          </cell>
          <cell r="E5025">
            <v>189.84</v>
          </cell>
        </row>
        <row r="5026">
          <cell r="A5026">
            <v>99622</v>
          </cell>
          <cell r="B5026" t="str">
            <v>VÁLVULA DE RETENÇÃO HORIZONTAL, DE BRONZE, ROSCÁVEL, 1 1/2"  - FORNECIMENTO E INSTALAÇÃO. AF_08/2021</v>
          </cell>
          <cell r="D5026">
            <v>99622</v>
          </cell>
          <cell r="E5026">
            <v>213.55</v>
          </cell>
        </row>
        <row r="5027">
          <cell r="A5027">
            <v>99623</v>
          </cell>
          <cell r="B5027" t="str">
            <v>VÁLVULA DE RETENÇÃO HORIZONTAL, DE BRONZE, ROSCÁVEL, 2"  - FORNECIMENTO E INSTALAÇÃO. AF_08/2021</v>
          </cell>
          <cell r="D5027">
            <v>99623</v>
          </cell>
          <cell r="E5027">
            <v>298.07</v>
          </cell>
        </row>
        <row r="5028">
          <cell r="A5028">
            <v>99624</v>
          </cell>
          <cell r="B5028" t="str">
            <v>VÁLVULA DE RETENÇÃO HORIZONTAL, DE BRONZE, ROSCÁVEL, 2 1/2" - FORNECIMENTO E INSTALAÇÃO. AF_08/2021</v>
          </cell>
          <cell r="D5028">
            <v>99624</v>
          </cell>
          <cell r="E5028">
            <v>425.03</v>
          </cell>
        </row>
        <row r="5029">
          <cell r="A5029">
            <v>99625</v>
          </cell>
          <cell r="B5029" t="str">
            <v>VÁLVULA DE RETENÇÃO HORIZONTAL, DE BRONZE, ROSCÁVEL, 3" - FORNECIMENTO E INSTALAÇÃO. AF_08/2021</v>
          </cell>
          <cell r="D5029">
            <v>99625</v>
          </cell>
          <cell r="E5029">
            <v>584.84</v>
          </cell>
        </row>
        <row r="5030">
          <cell r="A5030">
            <v>99626</v>
          </cell>
          <cell r="B5030" t="str">
            <v>VÁLVULA DE RETENÇÃO HORIZONTAL, DE BRONZE, ROSCÁVEL, 4" - FORNECIMENTO E INSTALAÇÃO. AF_08/2021</v>
          </cell>
          <cell r="D5030">
            <v>99626</v>
          </cell>
          <cell r="E5030">
            <v>901.08</v>
          </cell>
        </row>
        <row r="5031">
          <cell r="A5031">
            <v>99627</v>
          </cell>
          <cell r="B5031" t="str">
            <v>VÁLVULA DE RETENÇÃO VERTICAL, DE BRONZE, ROSCÁVEL, 1/2" - FORNECIMENTO E INSTALAÇÃO. AF_08/2021</v>
          </cell>
          <cell r="D5031">
            <v>99627</v>
          </cell>
          <cell r="E5031">
            <v>56.55</v>
          </cell>
        </row>
        <row r="5032">
          <cell r="A5032">
            <v>99628</v>
          </cell>
          <cell r="B5032" t="str">
            <v>VÁLVULA DE RETENÇÃO VERTICAL, DE BRONZE, ROSCÁVEL, 3/4" - FORNECIMENTO E INSTALAÇÃO. AF_08/2021</v>
          </cell>
          <cell r="D5032">
            <v>99628</v>
          </cell>
          <cell r="E5032">
            <v>61.6</v>
          </cell>
        </row>
        <row r="5033">
          <cell r="A5033">
            <v>99629</v>
          </cell>
          <cell r="B5033" t="str">
            <v>VÁLVULA DE RETENÇÃO VERTICAL, DE BRONZE, ROSCÁVEL, 1" - FORNECIMENTO E INSTALAÇÃO. AF_08/2021</v>
          </cell>
          <cell r="D5033">
            <v>99629</v>
          </cell>
          <cell r="E5033">
            <v>68.349999999999994</v>
          </cell>
        </row>
        <row r="5034">
          <cell r="A5034">
            <v>99630</v>
          </cell>
          <cell r="B5034" t="str">
            <v>VÁLVULA DE RETENÇÃO VERTICAL, DE BRONZE, ROSCÁVEL, 1 1/4" - FORNECIMENTO E INSTALAÇÃO. AF_08/2021</v>
          </cell>
          <cell r="D5034">
            <v>99630</v>
          </cell>
          <cell r="E5034">
            <v>101.73</v>
          </cell>
        </row>
        <row r="5035">
          <cell r="A5035">
            <v>99631</v>
          </cell>
          <cell r="B5035" t="str">
            <v>VÁLVULA DE RETENÇÃO VERTICAL, DE BRONZE, ROSCÁVEL, 1 1/2" - FORNECIMENTO E INSTALAÇÃO. AF_08/2021</v>
          </cell>
          <cell r="D5035">
            <v>99631</v>
          </cell>
          <cell r="E5035">
            <v>118.32</v>
          </cell>
        </row>
        <row r="5036">
          <cell r="A5036">
            <v>99632</v>
          </cell>
          <cell r="B5036" t="str">
            <v>VÁLVULA DE RETENÇÃO VERTICAL, DE BRONZE, ROSCÁVEL, 2" - FORNECIMENTO E INSTALAÇÃO. AF_08/2021</v>
          </cell>
          <cell r="D5036">
            <v>99632</v>
          </cell>
          <cell r="E5036">
            <v>170.73</v>
          </cell>
        </row>
        <row r="5037">
          <cell r="A5037">
            <v>99633</v>
          </cell>
          <cell r="B5037" t="str">
            <v>VÁLVULA DE RETENÇÃO VERTICAL, DE BRONZE, ROSCÁVEL, 3" - FORNECIMENTO E INSTALAÇÃO. AF_08/2021</v>
          </cell>
          <cell r="D5037">
            <v>99633</v>
          </cell>
          <cell r="E5037">
            <v>366.98</v>
          </cell>
        </row>
        <row r="5038">
          <cell r="A5038">
            <v>99634</v>
          </cell>
          <cell r="B5038" t="str">
            <v>VÁLVULA DE RETENÇÃO VERTICAL, DE BRONZE, ROSCÁVEL, 4" - FORNECIMENTO E INSTALAÇÃO. AF_08/2021</v>
          </cell>
          <cell r="D5038">
            <v>99634</v>
          </cell>
          <cell r="E5038">
            <v>626.96</v>
          </cell>
        </row>
        <row r="5039">
          <cell r="A5039">
            <v>99635</v>
          </cell>
          <cell r="B5039" t="str">
            <v>VÁLVULA DE DESCARGA METÁLICA, BASE 1 1/2", ACABAMENTO METALICO CROMADO - FORNECIMENTO E INSTALAÇÃO. AF_08/2021</v>
          </cell>
          <cell r="D5039">
            <v>99635</v>
          </cell>
          <cell r="E5039">
            <v>189.43</v>
          </cell>
        </row>
        <row r="5040">
          <cell r="A5040">
            <v>103008</v>
          </cell>
          <cell r="B5040" t="str">
            <v>VÁLVULA DE RETENÇÃO HORIZONTAL, DE BRONZE, ROSCÁVEL, 1/2" - FORNECIMENTO E INSTALAÇÃO. AF_08/2021</v>
          </cell>
          <cell r="D5040">
            <v>103008</v>
          </cell>
          <cell r="E5040">
            <v>76.650000000000006</v>
          </cell>
        </row>
        <row r="5041">
          <cell r="A5041">
            <v>103009</v>
          </cell>
          <cell r="B5041" t="str">
            <v>VÁLVULA DE RETENÇÃO VERTICAL, DE BRONZE, ROSCÁVEL, 2 1/2" - FORNECIMENTO E INSTALAÇÃO. AF_08/2021</v>
          </cell>
          <cell r="D5041">
            <v>103009</v>
          </cell>
          <cell r="E5041">
            <v>270.17</v>
          </cell>
        </row>
        <row r="5042">
          <cell r="A5042">
            <v>103010</v>
          </cell>
          <cell r="B5042" t="str">
            <v>VÁLVULA DE RETENÇÃO, DE BRONZE, PÉ COM CRIVOS, ROSCÁVEL, 3/4" - FORNECIMENTO E INSTALAÇÃO. AF_08/2021</v>
          </cell>
          <cell r="D5042">
            <v>103010</v>
          </cell>
          <cell r="E5042">
            <v>58.11</v>
          </cell>
        </row>
        <row r="5043">
          <cell r="A5043">
            <v>103011</v>
          </cell>
          <cell r="B5043" t="str">
            <v>VÁLVULA DE RETENÇÃO, DE BRONZE, PÉ COM CRIVOS, ROSCÁVEL, 1" - FORNECIMENTO E INSTALAÇÃO. AF_08/2021</v>
          </cell>
          <cell r="D5043">
            <v>103011</v>
          </cell>
          <cell r="E5043">
            <v>64.760000000000005</v>
          </cell>
        </row>
        <row r="5044">
          <cell r="A5044">
            <v>103012</v>
          </cell>
          <cell r="B5044" t="str">
            <v>VÁLVULA DE RETENÇÃO, DE BRONZE, PÉ COM CRIVOS, ROSCÁVEL, 1 1/4" - FORNECIMENTO E INSTALAÇÃO. AF_08/2021</v>
          </cell>
          <cell r="D5044">
            <v>103012</v>
          </cell>
          <cell r="E5044">
            <v>102.16</v>
          </cell>
        </row>
        <row r="5045">
          <cell r="A5045">
            <v>103013</v>
          </cell>
          <cell r="B5045" t="str">
            <v>VÁLVULA DE RETENÇÃO, DE BRONZE, PÉ COM CRIVOS, ROSCÁVEL, 1 1/2" - FORNECIMENTO E INSTALAÇÃO. AF_08/2021</v>
          </cell>
          <cell r="D5045">
            <v>103013</v>
          </cell>
          <cell r="E5045">
            <v>109.89</v>
          </cell>
        </row>
        <row r="5046">
          <cell r="A5046">
            <v>103014</v>
          </cell>
          <cell r="B5046" t="str">
            <v>VÁLVULA DE RETENÇÃO, DE BRONZE, PÉ COM CRIVOS, ROSCÁVEL, 2" - FORNECIMENTO E INSTALAÇÃO. AF_08/2021</v>
          </cell>
          <cell r="D5046">
            <v>103014</v>
          </cell>
          <cell r="E5046">
            <v>165.36</v>
          </cell>
        </row>
        <row r="5047">
          <cell r="A5047">
            <v>103015</v>
          </cell>
          <cell r="B5047" t="str">
            <v>VÁLVULA DE RETENÇÃO, DE BRONZE, PÉ COM CRIVOS, ROSCÁVEL, 2 1/2" - FORNECIMENTO E INSTALAÇÃO. AF_08/2021</v>
          </cell>
          <cell r="D5047">
            <v>103015</v>
          </cell>
          <cell r="E5047">
            <v>292.61</v>
          </cell>
        </row>
        <row r="5048">
          <cell r="A5048">
            <v>103016</v>
          </cell>
          <cell r="B5048" t="str">
            <v>VÁLVULA DE RETENÇÃO, DE BRONZE, PÉ COM CRIVOS, ROSCÁVEL, 3" - FORNECIMENTO E INSTALAÇÃO. AF_08/2021</v>
          </cell>
          <cell r="D5048">
            <v>103016</v>
          </cell>
          <cell r="E5048">
            <v>400.12</v>
          </cell>
        </row>
        <row r="5049">
          <cell r="A5049">
            <v>103017</v>
          </cell>
          <cell r="B5049" t="str">
            <v>VÁLVULA DE RETENÇÃO, DE BRONZE, PÉ COM CRIVOS, ROSCÁVEL, 4" - FORNECIMENTO E INSTALAÇÃO. AF_08/2021</v>
          </cell>
          <cell r="D5049">
            <v>103017</v>
          </cell>
          <cell r="E5049">
            <v>698.97</v>
          </cell>
        </row>
        <row r="5050">
          <cell r="A5050">
            <v>103018</v>
          </cell>
          <cell r="B5050" t="str">
            <v>VÁLVULA DE DESCARGA METÁLICA, BASE 1 1/4", ACABAMENTO METALICO CROMADO - FORNECIMENTO E INSTALAÇÃO. AF_08/2021</v>
          </cell>
          <cell r="D5050">
            <v>103018</v>
          </cell>
          <cell r="E5050">
            <v>155.4</v>
          </cell>
        </row>
        <row r="5051">
          <cell r="A5051">
            <v>103019</v>
          </cell>
          <cell r="B5051" t="str">
            <v>REGISTRO OU VÁLVULA GLOBO ANGULAR EM LATÃO, PARA HIDRANTES EM INSTALAÇÃO PREDIAL DE INCÊNDIO, 45 GRAUS, 2 1/2" - FORNECIMENTO E INSTALAÇÃO. AF_08/2021</v>
          </cell>
          <cell r="D5051">
            <v>103019</v>
          </cell>
          <cell r="E5051">
            <v>172.55</v>
          </cell>
        </row>
        <row r="5052">
          <cell r="A5052">
            <v>103029</v>
          </cell>
          <cell r="B5052" t="str">
            <v>REGISTRO OU REGULADOR DE GÁS DE COZINHA - FORNECIMENTO E INSTALAÇÃO. AF_08/2021</v>
          </cell>
          <cell r="D5052">
            <v>103029</v>
          </cell>
          <cell r="E5052">
            <v>36.07</v>
          </cell>
        </row>
        <row r="5053">
          <cell r="A5053">
            <v>103036</v>
          </cell>
          <cell r="B5053" t="str">
            <v>REGISTRO DE ESFERA, PVC, ROSCÁVEL, COM VOLANTE, 1/2" - FORNECIMENTO E INSTALAÇÃO. AF_08/2021</v>
          </cell>
          <cell r="D5053">
            <v>103036</v>
          </cell>
          <cell r="E5053">
            <v>17.29</v>
          </cell>
        </row>
        <row r="5054">
          <cell r="A5054">
            <v>103037</v>
          </cell>
          <cell r="B5054" t="str">
            <v>REGISTRO DE ESFERA, PVC, ROSCÁVEL, COM VOLANTE, 1" - FORNECIMENTO E INSTALAÇÃO. AF_08/2021</v>
          </cell>
          <cell r="D5054">
            <v>103037</v>
          </cell>
          <cell r="E5054">
            <v>34.06</v>
          </cell>
        </row>
        <row r="5055">
          <cell r="A5055">
            <v>103038</v>
          </cell>
          <cell r="B5055" t="str">
            <v>REGISTRO DE ESFERA, PVC, ROSCÁVEL, COM VOLANTE, 1 1/4" - FORNECIMENTO E INSTALAÇÃO. AF_08/2021</v>
          </cell>
          <cell r="D5055">
            <v>103038</v>
          </cell>
          <cell r="E5055">
            <v>45.6</v>
          </cell>
        </row>
        <row r="5056">
          <cell r="A5056">
            <v>103039</v>
          </cell>
          <cell r="B5056" t="str">
            <v>REGISTRO DE ESFERA, PVC, ROSCÁVEL, COM VOLANTE, 1 1/2" - FORNECIMENTO E INSTALAÇÃO. AF_08/2021</v>
          </cell>
          <cell r="D5056">
            <v>103039</v>
          </cell>
          <cell r="E5056">
            <v>49.78</v>
          </cell>
        </row>
        <row r="5057">
          <cell r="A5057">
            <v>103040</v>
          </cell>
          <cell r="B5057" t="str">
            <v>REGISTRO DE ESFERA, PVC, ROSCÁVEL, COM VOLANTE, 2" - FORNECIMENTO E INSTALAÇÃO. AF_08/2021</v>
          </cell>
          <cell r="D5057">
            <v>103040</v>
          </cell>
          <cell r="E5057">
            <v>73.78</v>
          </cell>
        </row>
        <row r="5058">
          <cell r="A5058">
            <v>103041</v>
          </cell>
          <cell r="B5058" t="str">
            <v>REGISTRO DE ESFERA, PVC, ROSCÁVEL, COM BORBOLETA, 1/2" - FORNECIMENTO E INSTALAÇÃO. AF_08/2021</v>
          </cell>
          <cell r="D5058">
            <v>103041</v>
          </cell>
          <cell r="E5058">
            <v>14.46</v>
          </cell>
        </row>
        <row r="5059">
          <cell r="A5059">
            <v>103042</v>
          </cell>
          <cell r="B5059" t="str">
            <v>REGISTRO DE ESFERA, PVC, ROSCÁVEL, COM BORBOLETA, 3/4" - FORNECIMENTO E INSTALAÇÃO. AF_08/2021</v>
          </cell>
          <cell r="D5059">
            <v>103042</v>
          </cell>
          <cell r="E5059">
            <v>17.95</v>
          </cell>
        </row>
        <row r="5060">
          <cell r="A5060">
            <v>103043</v>
          </cell>
          <cell r="B5060" t="str">
            <v>REGISTRO DE ESFERA, PVC, ROSCÁVEL, COM CABEÇA QUADRADA, 1/2" - FORNECIMENTO E INSTALAÇÃO. AF_08/2021</v>
          </cell>
          <cell r="D5060">
            <v>103043</v>
          </cell>
          <cell r="E5060">
            <v>16.649999999999999</v>
          </cell>
        </row>
        <row r="5061">
          <cell r="A5061">
            <v>103044</v>
          </cell>
          <cell r="B5061" t="str">
            <v>REGISTRO DE ESFERA, PVC, ROSCÁVEL, COM CABEÇA QUADRADA, 3/4" - FORNECIMENTO E INSTALAÇÃO. AF_08/2021</v>
          </cell>
          <cell r="D5061">
            <v>103044</v>
          </cell>
          <cell r="E5061">
            <v>22.52</v>
          </cell>
        </row>
        <row r="5062">
          <cell r="A5062">
            <v>103045</v>
          </cell>
          <cell r="B5062" t="str">
            <v>REGISTRO DE PRESSÃO, PVC, ROSCÁVEL, VOLANTE SIMPLES, 1/2" - FORNECIMENTO E INSTALAÇÃO. AF_08/2021</v>
          </cell>
          <cell r="D5062">
            <v>103045</v>
          </cell>
          <cell r="E5062">
            <v>7.25</v>
          </cell>
        </row>
        <row r="5063">
          <cell r="A5063">
            <v>103046</v>
          </cell>
          <cell r="B5063" t="str">
            <v>REGISTRO DE PRESSÃO, PVC, ROSCÁVEL, VOLANTE SIMPLES, 3/4" - FORNECIMENTO E INSTALAÇÃO. AF_08/2021</v>
          </cell>
          <cell r="D5063">
            <v>103046</v>
          </cell>
          <cell r="E5063">
            <v>17.03</v>
          </cell>
        </row>
        <row r="5064">
          <cell r="A5064">
            <v>103047</v>
          </cell>
          <cell r="B5064" t="str">
            <v>REGISTRO DE ESFERA, PVC, SOLDÁVEL, COM VOLANTE, DN  20 MM - FORNECIMENTO E INSTALAÇÃO. AF_08/2021</v>
          </cell>
          <cell r="D5064">
            <v>103047</v>
          </cell>
          <cell r="E5064">
            <v>18.149999999999999</v>
          </cell>
        </row>
        <row r="5065">
          <cell r="A5065">
            <v>103048</v>
          </cell>
          <cell r="B5065" t="str">
            <v>REGISTRO DE PRESSÃO, PVC, SOLDÁVEL, VOLANTE SIMPLES, DN  20 MM - FORNECIMENTO E INSTALAÇÃO. AF_08/2021</v>
          </cell>
          <cell r="D5065">
            <v>103048</v>
          </cell>
          <cell r="E5065">
            <v>13.79</v>
          </cell>
        </row>
        <row r="5066">
          <cell r="A5066">
            <v>103049</v>
          </cell>
          <cell r="B5066" t="str">
            <v>REGISTRO DE PRESSÃO, PVC, SOLDÁVEL, VOLANTE SIMPLES, DN  25 MM - FORNECIMENTO E INSTALAÇÃO. AF_08/2021</v>
          </cell>
          <cell r="D5066">
            <v>103049</v>
          </cell>
          <cell r="E5066">
            <v>15.12</v>
          </cell>
        </row>
        <row r="5067">
          <cell r="A5067">
            <v>103050</v>
          </cell>
          <cell r="B5067" t="str">
            <v>SUBSTITUIÇÃO DE REGISTRO OU VÁLVULA, ROSCÁVEL, DN  20 MM. AF_08/2021</v>
          </cell>
          <cell r="D5067">
            <v>103050</v>
          </cell>
          <cell r="E5067">
            <v>20.47</v>
          </cell>
        </row>
        <row r="5068">
          <cell r="A5068">
            <v>103051</v>
          </cell>
          <cell r="B5068" t="str">
            <v>SUBSTITUIÇÃO DE REGISTRO OU VÁLVULA, ROSCÁVEL, DN  25 MM. AF_08/2021</v>
          </cell>
          <cell r="D5068">
            <v>103051</v>
          </cell>
          <cell r="E5068">
            <v>25.01</v>
          </cell>
        </row>
        <row r="5069">
          <cell r="A5069">
            <v>103052</v>
          </cell>
          <cell r="B5069" t="str">
            <v>SUBSTITUIÇÃO DE REGISTRO OU VÁLVULA, ROSCÁVEL, DN  32 MM. AF_08/2021</v>
          </cell>
          <cell r="D5069">
            <v>103052</v>
          </cell>
          <cell r="E5069">
            <v>34.44</v>
          </cell>
        </row>
        <row r="5070">
          <cell r="A5070">
            <v>95634</v>
          </cell>
          <cell r="B5070" t="str">
            <v>KIT CAVALETE PARA MEDIÇÃO DE ÁGUA - ENTRADA PRINCIPAL, EM PVC SOLDÁVEL DN 20 (½")   FORNECIMENTO E INSTALAÇÃO (EXCLUSIVE HIDRÔMETRO). AF_11/2016</v>
          </cell>
          <cell r="D5070">
            <v>95634</v>
          </cell>
          <cell r="E5070">
            <v>148.94</v>
          </cell>
        </row>
        <row r="5071">
          <cell r="A5071">
            <v>95635</v>
          </cell>
          <cell r="B5071" t="str">
            <v>KIT CAVALETE PARA MEDIÇÃO DE ÁGUA - ENTRADA PRINCIPAL, EM PVC SOLDÁVEL DN 25 (¾")   FORNECIMENTO E INSTALAÇÃO (EXCLUSIVE HIDRÔMETRO). AF_11/2016</v>
          </cell>
          <cell r="D5071">
            <v>95635</v>
          </cell>
          <cell r="E5071">
            <v>160.16999999999999</v>
          </cell>
        </row>
        <row r="5072">
          <cell r="A5072">
            <v>95636</v>
          </cell>
          <cell r="B5072" t="str">
            <v>KIT CAVALETE PARA MEDIÇÃO DE ÁGUA - ENTRADA PRINCIPAL, EM AÇO GALVANIZADO DN 25 (1 )   FORNECIMENTO E INSTALAÇÃO (EXCLUSIVE HIDRÔMETRO). AF_11/2016</v>
          </cell>
          <cell r="D5072">
            <v>95636</v>
          </cell>
          <cell r="E5072">
            <v>297.02</v>
          </cell>
        </row>
        <row r="5073">
          <cell r="A5073">
            <v>95637</v>
          </cell>
          <cell r="B5073" t="str">
            <v>KIT CAVALETE PARA MEDIÇÃO DE ÁGUA - ENTRADA PRINCIPAL, EM AÇO GALVANIZADO DN 32 (1 ¼)  FORNECIMENTO E INSTALAÇÃO (EXCLUSIVE HIDRÔMETRO). AF_11/2016</v>
          </cell>
          <cell r="D5073">
            <v>95637</v>
          </cell>
          <cell r="E5073">
            <v>456.23</v>
          </cell>
        </row>
        <row r="5074">
          <cell r="A5074">
            <v>95638</v>
          </cell>
          <cell r="B5074" t="str">
            <v>KIT CAVALETE PARA MEDIÇÃO DE ÁGUA - ENTRADA PRINCIPAL, EM AÇO GALVANIZADO DN 40 (1 ½)  FORNECIMENTO E INSTALAÇÃO (EXCLUSIVE HIDRÔMETRO). AF_11/2016</v>
          </cell>
          <cell r="D5074">
            <v>95638</v>
          </cell>
          <cell r="E5074">
            <v>554.39</v>
          </cell>
        </row>
        <row r="5075">
          <cell r="A5075">
            <v>95639</v>
          </cell>
          <cell r="B5075" t="str">
            <v>KIT CAVALETE PARA MEDIÇÃO DE ÁGUA - ENTRADA PRINCIPAL, EM AÇO GALVANIZADO DN 50 (2)  FORNECIMENTO E INSTALAÇÃO (EXCLUSIVE HIDRÔMETRO). AF_11/2016</v>
          </cell>
          <cell r="D5075">
            <v>95639</v>
          </cell>
          <cell r="E5075">
            <v>716.08</v>
          </cell>
        </row>
        <row r="5076">
          <cell r="A5076">
            <v>95641</v>
          </cell>
          <cell r="B5076" t="str">
            <v>KIT CAVALETE PARA MEDIÇÃO DE ÁGUA - ENTRADA INDIVIDUALIZADA, EM PVC DN 25 (¾), PARA 2 MEDIDORES  FORNECIMENTO E INSTALAÇÃO (EXCLUSIVE HIDRÔMETRO). AF_11/2016</v>
          </cell>
          <cell r="D5076">
            <v>95641</v>
          </cell>
          <cell r="E5076">
            <v>265.33999999999997</v>
          </cell>
        </row>
        <row r="5077">
          <cell r="A5077">
            <v>95642</v>
          </cell>
          <cell r="B5077" t="str">
            <v>KIT CAVALETE PARA MEDIÇÃO DE ÁGUA - ENTRADA INDIVIDUALIZADA, EM PVC DN 25 (¾), PARA 3 MEDIDORES  FORNECIMENTO E INSTALAÇÃO (EXCLUSIVE HIDRÔMETRO). AF_11/2016</v>
          </cell>
          <cell r="D5077">
            <v>95642</v>
          </cell>
          <cell r="E5077">
            <v>392.01</v>
          </cell>
        </row>
        <row r="5078">
          <cell r="A5078">
            <v>95643</v>
          </cell>
          <cell r="B5078" t="str">
            <v>KIT CAVALETE PARA MEDIÇÃO DE ÁGUA - ENTRADA INDIVIDUALIZADA, EM PVC DN 25 (¾), PARA 4 MEDIDORES  FORNECIMENTO E INSTALAÇÃO (EXCLUSIVE HIDRÔMETRO). AF_11/2016</v>
          </cell>
          <cell r="D5078">
            <v>95643</v>
          </cell>
          <cell r="E5078">
            <v>513.23</v>
          </cell>
        </row>
        <row r="5079">
          <cell r="A5079">
            <v>95644</v>
          </cell>
          <cell r="B5079" t="str">
            <v>KIT CAVALETE PARA MEDIÇÃO DE ÁGUA - ENTRADA INDIVIDUALIZADA, EM PVC DN 32 (1), PARA 1 MEDIDOR  FORNECIMENTO E INSTALAÇÃO (EXCLUSIVE HIDRÔMETRO). AF_11/2016</v>
          </cell>
          <cell r="D5079">
            <v>95644</v>
          </cell>
          <cell r="E5079">
            <v>194.54</v>
          </cell>
        </row>
        <row r="5080">
          <cell r="A5080">
            <v>95645</v>
          </cell>
          <cell r="B5080" t="str">
            <v>KIT CAVALETE PARA MEDIÇÃO DE ÁGUA - ENTRADA INDIVIDUALIZADA, EM PVC DN 32 (1), PARA 2 MEDIDORES  FORNECIMENTO E INSTALAÇÃO (EXCLUSIVE HIDRÔMETRO). AF_11/2016</v>
          </cell>
          <cell r="D5080">
            <v>95645</v>
          </cell>
          <cell r="E5080">
            <v>357</v>
          </cell>
        </row>
        <row r="5081">
          <cell r="A5081">
            <v>95646</v>
          </cell>
          <cell r="B5081" t="str">
            <v>KIT CAVALETE PARA MEDIÇÃO DE ÁGUA - ENTRADA INDIVIDUALIZADA, EM PVC DN 32 (1), PARA 3 MEDIDORES  FORNECIMENTO E INSTALAÇÃO (EXCLUSIVE HIDRÔMETRO). AF_11/2016</v>
          </cell>
          <cell r="D5081">
            <v>95646</v>
          </cell>
          <cell r="E5081">
            <v>531.86</v>
          </cell>
        </row>
        <row r="5082">
          <cell r="A5082">
            <v>95647</v>
          </cell>
          <cell r="B5082" t="str">
            <v>KIT CAVALETE PARA MEDIÇÃO DE ÁGUA - ENTRADA INDIVIDUALIZADA, EM PVC DN 32 (1), PARA 4 MEDIDORES  FORNECIMENTO E INSTALAÇÃO (EXCLUSIVE HIDRÔMETRO). AF_11/2016</v>
          </cell>
          <cell r="D5082">
            <v>95647</v>
          </cell>
          <cell r="E5082">
            <v>697.77</v>
          </cell>
        </row>
        <row r="5083">
          <cell r="A5083">
            <v>95673</v>
          </cell>
          <cell r="B5083" t="str">
            <v>HIDRÔMETRO DN 20 (½), 1,5 M³/H  FORNECIMENTO E INSTALAÇÃO. AF_11/2016</v>
          </cell>
          <cell r="D5083">
            <v>95673</v>
          </cell>
          <cell r="E5083">
            <v>116.69</v>
          </cell>
        </row>
        <row r="5084">
          <cell r="A5084">
            <v>95674</v>
          </cell>
          <cell r="B5084" t="str">
            <v>HIDRÔMETRO DN 20 (½), 3,0 M³/H  FORNECIMENTO E INSTALAÇÃO. AF_11/2016</v>
          </cell>
          <cell r="D5084">
            <v>95674</v>
          </cell>
          <cell r="E5084">
            <v>124.03</v>
          </cell>
        </row>
        <row r="5085">
          <cell r="A5085">
            <v>95675</v>
          </cell>
          <cell r="B5085" t="str">
            <v>HIDRÔMETRO DN 25 (¾ ), 5,0 M³/H FORNECIMENTO E INSTALAÇÃO. AF_11/2016</v>
          </cell>
          <cell r="D5085">
            <v>95675</v>
          </cell>
          <cell r="E5085">
            <v>151.68</v>
          </cell>
        </row>
        <row r="5086">
          <cell r="A5086">
            <v>95676</v>
          </cell>
          <cell r="B5086" t="str">
            <v>CAIXA EM CONCRETO PRÉ-MOLDADO PARA ABRIGO DE HIDRÔMETRO COM DN 20 (½)  FORNECIMENTO E INSTALAÇÃO. AF_11/2016</v>
          </cell>
          <cell r="D5086">
            <v>95676</v>
          </cell>
          <cell r="E5086">
            <v>108.34</v>
          </cell>
        </row>
        <row r="5087">
          <cell r="A5087">
            <v>97741</v>
          </cell>
          <cell r="B5087" t="str">
            <v>KIT CAVALETE PARA MEDIÇÃO DE ÁGUA - ENTRADA INDIVIDUALIZADA, EM PVC DN 25 (¾), PARA 1 MEDIDOR  FORNECIMENTO E INSTALAÇÃO (EXCLUSIVE HIDRÔMETRO). AF_11/2016</v>
          </cell>
          <cell r="D5087">
            <v>97741</v>
          </cell>
          <cell r="E5087">
            <v>148.25</v>
          </cell>
        </row>
        <row r="5088">
          <cell r="A5088">
            <v>90436</v>
          </cell>
          <cell r="B5088" t="str">
            <v>FURO EM ALVENARIA PARA DIÂMETROS MENORES OU IGUAIS A 40 MM. AF_05/2015</v>
          </cell>
          <cell r="D5088">
            <v>90436</v>
          </cell>
          <cell r="E5088">
            <v>11.08</v>
          </cell>
        </row>
        <row r="5089">
          <cell r="A5089">
            <v>90437</v>
          </cell>
          <cell r="B5089" t="str">
            <v>FURO EM ALVENARIA PARA DIÂMETROS MAIORES QUE 40 MM E MENORES OU IGUAIS A 75 MM. AF_05/2015</v>
          </cell>
          <cell r="D5089">
            <v>90437</v>
          </cell>
          <cell r="E5089">
            <v>26.92</v>
          </cell>
        </row>
        <row r="5090">
          <cell r="A5090">
            <v>90438</v>
          </cell>
          <cell r="B5090" t="str">
            <v>FURO EM ALVENARIA PARA DIÂMETROS MAIORES QUE 75 MM. AF_05/2015</v>
          </cell>
          <cell r="D5090">
            <v>90438</v>
          </cell>
          <cell r="E5090">
            <v>38.590000000000003</v>
          </cell>
        </row>
        <row r="5091">
          <cell r="A5091">
            <v>90439</v>
          </cell>
          <cell r="B5091" t="str">
            <v>FURO EM CONCRETO PARA DIÂMETROS MENORES OU IGUAIS A 40 MM. AF_05/2015</v>
          </cell>
          <cell r="D5091">
            <v>90439</v>
          </cell>
          <cell r="E5091">
            <v>44.21</v>
          </cell>
        </row>
        <row r="5092">
          <cell r="A5092">
            <v>90440</v>
          </cell>
          <cell r="B5092" t="str">
            <v>FURO EM CONCRETO PARA DIÂMETROS MAIORES QUE 40 MM E MENORES OU IGUAIS A 75 MM. AF_05/2015</v>
          </cell>
          <cell r="D5092">
            <v>90440</v>
          </cell>
          <cell r="E5092">
            <v>70.8</v>
          </cell>
        </row>
        <row r="5093">
          <cell r="A5093">
            <v>90441</v>
          </cell>
          <cell r="B5093" t="str">
            <v>FURO EM CONCRETO PARA DIÂMETROS MAIORES QUE 75 MM. AF_05/2015</v>
          </cell>
          <cell r="D5093">
            <v>90441</v>
          </cell>
          <cell r="E5093">
            <v>90.45</v>
          </cell>
        </row>
        <row r="5094">
          <cell r="A5094">
            <v>90443</v>
          </cell>
          <cell r="B5094" t="str">
            <v>RASGO EM ALVENARIA PARA RAMAIS/ DISTRIBUIÇÃO COM DIAMETROS MENORES OU IGUAIS A 40 MM. AF_05/2015</v>
          </cell>
          <cell r="D5094">
            <v>90443</v>
          </cell>
          <cell r="E5094">
            <v>10.07</v>
          </cell>
        </row>
        <row r="5095">
          <cell r="A5095">
            <v>90444</v>
          </cell>
          <cell r="B5095" t="str">
            <v>RASGO EM CONTRAPISO PARA RAMAIS/ DISTRIBUIÇÃO COM DIÂMETROS MENORES OU IGUAIS A 40 MM. AF_05/2015</v>
          </cell>
          <cell r="D5095">
            <v>90444</v>
          </cell>
          <cell r="E5095">
            <v>18.96</v>
          </cell>
        </row>
        <row r="5096">
          <cell r="A5096">
            <v>90445</v>
          </cell>
          <cell r="B5096" t="str">
            <v>RASGO EM CONTRAPISO PARA RAMAIS/ DISTRIBUIÇÃO COM DIÂMETROS MAIORES QUE 40 MM E MENORES OU IGUAIS A 75 MM. AF_05/2015</v>
          </cell>
          <cell r="D5096">
            <v>90445</v>
          </cell>
          <cell r="E5096">
            <v>20.25</v>
          </cell>
        </row>
        <row r="5097">
          <cell r="A5097">
            <v>90446</v>
          </cell>
          <cell r="B5097" t="str">
            <v>RASGO EM CONTRAPISO PARA RAMAIS/ DISTRIBUIÇÃO COM DIÂMETROS MAIORES QUE 75 MM. AF_05/2015</v>
          </cell>
          <cell r="D5097">
            <v>90446</v>
          </cell>
          <cell r="E5097">
            <v>22</v>
          </cell>
        </row>
        <row r="5098">
          <cell r="A5098">
            <v>90447</v>
          </cell>
          <cell r="B5098" t="str">
            <v>RASGO EM ALVENARIA PARA ELETRODUTOS COM DIAMETROS MENORES OU IGUAIS A 40 MM. AF_05/2015</v>
          </cell>
          <cell r="D5098">
            <v>90447</v>
          </cell>
          <cell r="E5098">
            <v>5.05</v>
          </cell>
        </row>
        <row r="5099">
          <cell r="A5099">
            <v>90451</v>
          </cell>
          <cell r="B5099" t="str">
            <v>PASSANTE TIPO PEÇA EM POLIESTIRENO PARA ABERTURA PARA PASSAGEM DE 1 TUBO, FIXADO EM LAJE. AF_05/2015</v>
          </cell>
          <cell r="D5099">
            <v>90451</v>
          </cell>
          <cell r="E5099">
            <v>3.54</v>
          </cell>
        </row>
        <row r="5100">
          <cell r="A5100">
            <v>90452</v>
          </cell>
          <cell r="B5100" t="str">
            <v>PASSANTE TIPO PEÇA EM POLIESTIRENO PARA ABERTURA PARA PASSAGEM DE MAIS DE 1 TUBO, FIXADO EM LAJE. AF_05/2015</v>
          </cell>
          <cell r="D5100">
            <v>90452</v>
          </cell>
          <cell r="E5100">
            <v>16.05</v>
          </cell>
        </row>
        <row r="5101">
          <cell r="A5101">
            <v>90453</v>
          </cell>
          <cell r="B5101" t="str">
            <v>PASSANTE TIPO TUBO DE DIÂMETRO MENOR OU IGUAL A 40 MM, FIXADO EM LAJE. AF_05/2015</v>
          </cell>
          <cell r="D5101">
            <v>90453</v>
          </cell>
          <cell r="E5101">
            <v>2.5499999999999998</v>
          </cell>
        </row>
        <row r="5102">
          <cell r="A5102">
            <v>90454</v>
          </cell>
          <cell r="B5102" t="str">
            <v>PASSANTE TIPO TUBO DE DIÂMETRO MAIORES QUE 40 MM E MENORES OU IGUAIS A 75 MM, FIXADO EM LAJE. AF_05/2015</v>
          </cell>
          <cell r="D5102">
            <v>90454</v>
          </cell>
          <cell r="E5102">
            <v>4.7699999999999996</v>
          </cell>
        </row>
        <row r="5103">
          <cell r="A5103">
            <v>90455</v>
          </cell>
          <cell r="B5103" t="str">
            <v>PASSANTE TIPO TUBO DE DIÂMETRO MAIOR QUE 75 MM, FIXADO EM LAJE. AF_05/2015</v>
          </cell>
          <cell r="D5103">
            <v>90455</v>
          </cell>
          <cell r="E5103">
            <v>6.11</v>
          </cell>
        </row>
        <row r="5104">
          <cell r="A5104">
            <v>90456</v>
          </cell>
          <cell r="B5104" t="str">
            <v>QUEBRA EM ALVENARIA PARA INSTALAÇÃO DE CAIXA DE TOMADA (4X4 OU 4X2). AF_05/2015</v>
          </cell>
          <cell r="D5104">
            <v>90456</v>
          </cell>
          <cell r="E5104">
            <v>3.23</v>
          </cell>
        </row>
        <row r="5105">
          <cell r="A5105">
            <v>90457</v>
          </cell>
          <cell r="B5105" t="str">
            <v>QUEBRA EM ALVENARIA PARA INSTALAÇÃO DE QUADRO DISTRIBUIÇÃO PEQUENO (19X25 CM). AF_05/2015</v>
          </cell>
          <cell r="D5105">
            <v>90457</v>
          </cell>
          <cell r="E5105">
            <v>7.37</v>
          </cell>
        </row>
        <row r="5106">
          <cell r="A5106">
            <v>90458</v>
          </cell>
          <cell r="B5106" t="str">
            <v>QUEBRA EM ALVENARIA PARA INSTALAÇÃO DE QUADRO DISTRIBUIÇÃO GRANDE (76X40 CM). AF_05/2015</v>
          </cell>
          <cell r="D5106">
            <v>90458</v>
          </cell>
          <cell r="E5106">
            <v>20.92</v>
          </cell>
        </row>
        <row r="5107">
          <cell r="A5107">
            <v>90459</v>
          </cell>
          <cell r="B5107" t="str">
            <v>QUEBRA EM ALVENARIA PARA INSTALAÇÃO DE ABRIGO PARA MANGUEIRAS (90X60 CM). AF_05/2015</v>
          </cell>
          <cell r="D5107">
            <v>90459</v>
          </cell>
          <cell r="E5107">
            <v>29.51</v>
          </cell>
        </row>
        <row r="5108">
          <cell r="A5108">
            <v>90460</v>
          </cell>
          <cell r="B5108" t="str">
            <v>SUPORTE PARA ATÉ 3 TUBOS HORIZONTAIS, ESPAÇADO A CADA 1 M, EM PERFILADO DE SEÇÃO 38X76 MM, POR METRO DE TUBULAÇÃO FIXADA. AF_05/2015</v>
          </cell>
          <cell r="D5108">
            <v>90460</v>
          </cell>
          <cell r="E5108">
            <v>10.53</v>
          </cell>
        </row>
        <row r="5109">
          <cell r="A5109">
            <v>90461</v>
          </cell>
          <cell r="B5109" t="str">
            <v>SUPORTE PARA MAIS DE 3 TUBOS HORIZONTAIS, ESPAÇADO A CADA 1 M, EM PERFILADO DE SEÇÃO 38X76 MM, POR METRO DE TUBULAÇÃO FIXADA. AF_05/2015</v>
          </cell>
          <cell r="D5109">
            <v>90461</v>
          </cell>
          <cell r="E5109">
            <v>6.76</v>
          </cell>
        </row>
        <row r="5110">
          <cell r="A5110">
            <v>90462</v>
          </cell>
          <cell r="B5110" t="str">
            <v>SUPORTE PARA ATÉ 3 TUBOS VERTICAIS, ESPAÇADO A CADA 3 M, EM PERFILADO DE SEÇÃO 38X38 MM, POR METRO DE TUBULAÇÃO FIXADA. AF_05/2015</v>
          </cell>
          <cell r="D5110">
            <v>90462</v>
          </cell>
          <cell r="E5110">
            <v>1.39</v>
          </cell>
        </row>
        <row r="5111">
          <cell r="A5111">
            <v>90463</v>
          </cell>
          <cell r="B5111" t="str">
            <v>SUPORTE PARA MAIS DE 3 TUBOS VERTICAIS, ESPAÇADO A CADA 3 M, EM PERFILADO DE SEÇÃO 38X38 MM, POR METRO DE TUBULAÇÃO FIXADA. AF_05/2015</v>
          </cell>
          <cell r="D5111">
            <v>90463</v>
          </cell>
          <cell r="E5111">
            <v>1.19</v>
          </cell>
        </row>
        <row r="5112">
          <cell r="A5112">
            <v>90466</v>
          </cell>
          <cell r="B5112" t="str">
            <v>CHUMBAMENTO LINEAR EM ALVENARIA PARA RAMAIS/DISTRIBUIÇÃO COM DIÂMETROS MENORES OU IGUAIS A 40 MM. AF_05/2015</v>
          </cell>
          <cell r="D5112">
            <v>90466</v>
          </cell>
          <cell r="E5112">
            <v>10.42</v>
          </cell>
        </row>
        <row r="5113">
          <cell r="A5113">
            <v>90467</v>
          </cell>
          <cell r="B5113" t="str">
            <v>CHUMBAMENTO LINEAR EM ALVENARIA PARA RAMAIS/DISTRIBUIÇÃO COM DIÂMETROS MAIORES QUE 40 MM E MENORES OU IGUAIS A 75 MM. AF_05/2015</v>
          </cell>
          <cell r="D5113">
            <v>90467</v>
          </cell>
          <cell r="E5113">
            <v>16.52</v>
          </cell>
        </row>
        <row r="5114">
          <cell r="A5114">
            <v>90468</v>
          </cell>
          <cell r="B5114" t="str">
            <v>CHUMBAMENTO LINEAR EM CONTRAPISO PARA RAMAIS/DISTRIBUIÇÃO COM DIÂMETROS MENORES OU IGUAIS A 40 MM. AF_05/2015</v>
          </cell>
          <cell r="D5114">
            <v>90468</v>
          </cell>
          <cell r="E5114">
            <v>4.78</v>
          </cell>
        </row>
        <row r="5115">
          <cell r="A5115">
            <v>90469</v>
          </cell>
          <cell r="B5115" t="str">
            <v>CHUMBAMENTO LINEAR EM CONTRAPISO PARA RAMAIS/DISTRIBUIÇÃO COM DIÂMETROS MAIORES QUE 40 MM E MENORES OU IGUAIS A 75 MM. AF_05/2015</v>
          </cell>
          <cell r="D5115">
            <v>90469</v>
          </cell>
          <cell r="E5115">
            <v>7.69</v>
          </cell>
        </row>
        <row r="5116">
          <cell r="A5116">
            <v>90470</v>
          </cell>
          <cell r="B5116" t="str">
            <v>CHUMBAMENTO LINEAR EM CONTRAPISO PARA RAMAIS/DISTRIBUIÇÃO COM DIÂMETROS MAIORES QUE 75 MM. AF_05/2015</v>
          </cell>
          <cell r="D5116">
            <v>90470</v>
          </cell>
          <cell r="E5116">
            <v>10.7</v>
          </cell>
        </row>
        <row r="5117">
          <cell r="A5117">
            <v>91166</v>
          </cell>
          <cell r="B5117" t="str">
            <v>FIXAÇÃO DE TUBOS HORIZONTAIS DE PEX DIAMETROS IGUAIS OU INFERIORES A 40 MM COM ABRAÇADEIRA PLÁSTICA 390 MM, FIXADA EM LAJE. AF_05/2015</v>
          </cell>
          <cell r="D5117">
            <v>91166</v>
          </cell>
          <cell r="E5117">
            <v>3.57</v>
          </cell>
        </row>
        <row r="5118">
          <cell r="A5118">
            <v>91167</v>
          </cell>
          <cell r="B5118" t="str">
            <v>FIXAÇÃO DE TUBOS HORIZONTAIS DE PPR DIÂMETROS MENORES OU IGUAIS A 40 MM COM ABRAÇADEIRA METÁLICA RÍGIDA TIPO D 1/2", FIXADA EM PERFILADO EM LAJE. AF_05/2015</v>
          </cell>
          <cell r="D5118">
            <v>91167</v>
          </cell>
          <cell r="E5118">
            <v>11.33</v>
          </cell>
        </row>
        <row r="5119">
          <cell r="A5119">
            <v>91168</v>
          </cell>
          <cell r="B5119" t="str">
            <v>FIXAÇÃO DE TUBOS HORIZONTAIS DE PPR DIÂMETROS MAIORES QUE 40 MM E MENORES OU IGUAIS A 75 MM COM ABRAÇADEIRA METÁLICA RÍGIDA TIPO D 1 1/2", FIXADA EM PERFILADO EM LAJE. AF_05/2015</v>
          </cell>
          <cell r="D5119">
            <v>91168</v>
          </cell>
          <cell r="E5119">
            <v>8.66</v>
          </cell>
        </row>
        <row r="5120">
          <cell r="A5120">
            <v>91169</v>
          </cell>
          <cell r="B5120" t="str">
            <v>FIXAÇÃO DE TUBOS HORIZONTAIS DE PPR DIÂMETROS MAIORES QUE 75 MM COM ABRAÇADEIRA METÁLICA RÍGIDA TIPO D 3", FIXADA EM PERFILADO EM LAJE. AF_05/2015</v>
          </cell>
          <cell r="D5120">
            <v>91169</v>
          </cell>
          <cell r="E5120">
            <v>10.23</v>
          </cell>
        </row>
        <row r="5121">
          <cell r="A5121">
            <v>91170</v>
          </cell>
          <cell r="B5121" t="str">
            <v>FIXAÇÃO DE TUBOS HORIZONTAIS DE PVC, CPVC OU COBRE DIÂMETROS MENORES OU IGUAIS A 40 MM OU ELETROCALHAS ATÉ 150MM DE LARGURA, COM ABRAÇADEIRA METÁLICA RÍGIDA TIPO D 1/2, FIXADA EM PERFILADO EM LAJE. AF_05/2015</v>
          </cell>
          <cell r="D5121">
            <v>91170</v>
          </cell>
          <cell r="E5121">
            <v>2.92</v>
          </cell>
        </row>
        <row r="5122">
          <cell r="A5122">
            <v>91171</v>
          </cell>
          <cell r="B5122" t="str">
            <v>FIXAÇÃO DE TUBOS HORIZONTAIS DE PVC, CPVC OU COBRE DIÂMETROS MAIORES QUE 40 MM E MENORES OU IGUAIS A 75 MM COM ABRAÇADEIRA METÁLICA RÍGIDA TIPO D 1 1/2", FIXADA EM PERFILADO EM LAJE. AF_05/2015</v>
          </cell>
          <cell r="D5122">
            <v>91171</v>
          </cell>
          <cell r="E5122">
            <v>3.68</v>
          </cell>
        </row>
        <row r="5123">
          <cell r="A5123">
            <v>91172</v>
          </cell>
          <cell r="B5123" t="str">
            <v>FIXAÇÃO DE TUBOS HORIZONTAIS DE PVC, CPVC OU COBRE DIÂMETROS MAIORES QUE 75 MM COM ABRAÇADEIRA METÁLICA RÍGIDA TIPO D 3", FIXADA EM PERFILADO EM LAJE. AF_05/2015</v>
          </cell>
          <cell r="D5123">
            <v>91172</v>
          </cell>
          <cell r="E5123">
            <v>5.39</v>
          </cell>
        </row>
        <row r="5124">
          <cell r="A5124">
            <v>91173</v>
          </cell>
          <cell r="B5124" t="str">
            <v>FIXAÇÃO DE TUBOS VERTICAIS DE PPR DIÂMETROS MENORES OU IGUAIS A 40 MM COM ABRAÇADEIRA METÁLICA RÍGIDA TIPO D 1/2", FIXADA EM PERFILADO EM ALVENARIA. AF_05/2015</v>
          </cell>
          <cell r="D5124">
            <v>91173</v>
          </cell>
          <cell r="E5124">
            <v>1.48</v>
          </cell>
        </row>
        <row r="5125">
          <cell r="A5125">
            <v>91174</v>
          </cell>
          <cell r="B5125" t="str">
            <v>FIXAÇÃO DE TUBOS VERTICAIS DE PPR DIÂMETROS MAIORES QUE 40 MM E MENORES OU IGUAIS A 75 MM COM ABRAÇADEIRA METÁLICA RÍGIDA TIPO D 1 1/2", FIXADA EM PERFILADO EM ALVENARIA. AF_05/2015</v>
          </cell>
          <cell r="D5125">
            <v>91174</v>
          </cell>
          <cell r="E5125">
            <v>2.93</v>
          </cell>
        </row>
        <row r="5126">
          <cell r="A5126">
            <v>91175</v>
          </cell>
          <cell r="B5126" t="str">
            <v>FIXAÇÃO DE TUBOS VERTICAIS DE PPR DIÂMETROS MAIORES QUE 75 MM COM ABRAÇADEIRA METÁLICA RÍGIDA TIPO D 3", FIXADA EM PERFILADO EM ALVENARIA. AF_05/2015</v>
          </cell>
          <cell r="D5126">
            <v>91175</v>
          </cell>
          <cell r="E5126">
            <v>4.74</v>
          </cell>
        </row>
        <row r="5127">
          <cell r="A5127">
            <v>91176</v>
          </cell>
          <cell r="B5127" t="str">
            <v>FIXAÇÃO DE TUBOS HORIZONTAIS DE PPR DIÂMETROS MENORES OU IGUAIS A 40 MM COM ABRAÇADEIRA METÁLICA RÍGIDA TIPO  D  1/2" , FIXADA DIRETAMENTE NA LAJE. AF_05/2015</v>
          </cell>
          <cell r="D5127">
            <v>91176</v>
          </cell>
          <cell r="E5127">
            <v>24.68</v>
          </cell>
        </row>
        <row r="5128">
          <cell r="A5128">
            <v>91177</v>
          </cell>
          <cell r="B5128" t="str">
            <v>FIXAÇÃO DE TUBOS HORIZONTAIS DE PPR DIÂMETROS MAIORES QUE 40 MM E MENORES OU IGUAIS A 75 MM COM ABRAÇADEIRA METÁLICA RÍGIDA TIPO  D  1 1/2" , FIXADA DIRETAMENTE NA LAJE. AF_05/2015</v>
          </cell>
          <cell r="D5128">
            <v>91177</v>
          </cell>
          <cell r="E5128">
            <v>11.62</v>
          </cell>
        </row>
        <row r="5129">
          <cell r="A5129">
            <v>91178</v>
          </cell>
          <cell r="B5129" t="str">
            <v>FIXAÇÃO DE TUBOS HORIZONTAIS DE PPR DIÂMETROS MAIORES QUE 75 MM COM ABRAÇADEIRA METÁLICA RÍGIDA TIPO  D  3" , FIXADA DIRETAMENTE NA LAJE. AF_05/2015</v>
          </cell>
          <cell r="D5129">
            <v>91178</v>
          </cell>
          <cell r="E5129">
            <v>13.99</v>
          </cell>
        </row>
        <row r="5130">
          <cell r="A5130">
            <v>91179</v>
          </cell>
          <cell r="B5130" t="str">
            <v>FIXAÇÃO DE TUBOS HORIZONTAIS DE PVC, CPVC OU COBRE DIÂMETROS MENORES OU IGUAIS A 40 MM COM ABRAÇADEIRA METÁLICA RÍGIDA TIPO  D  1/2" , FIXADA DIRETAMENTE NA LAJE. AF_05/2015</v>
          </cell>
          <cell r="D5130">
            <v>91179</v>
          </cell>
          <cell r="E5130">
            <v>6.34</v>
          </cell>
        </row>
        <row r="5131">
          <cell r="A5131">
            <v>91180</v>
          </cell>
          <cell r="B5131" t="str">
            <v>FIXAÇÃO DE TUBOS HORIZONTAIS DE PVC, CPVC OU COBRE DIÂMETROS MAIORES QUE 40 MM E MENORES OU IGUAIS A 75 MM COM ABRAÇADEIRA METÁLICA RÍGIDA TIPO D 1 1/2, FIXADA DIRETAMENTE NA LAJE. AF_05/2015</v>
          </cell>
          <cell r="D5131">
            <v>91180</v>
          </cell>
          <cell r="E5131">
            <v>5.86</v>
          </cell>
        </row>
        <row r="5132">
          <cell r="A5132">
            <v>91181</v>
          </cell>
          <cell r="B5132" t="str">
            <v>FIXAÇÃO DE TUBOS HORIZONTAIS DE PVC, CPVC OU COBRE DIÂMETROS MAIORES QUE 75 MM COM ABRAÇADEIRA METÁLICA RÍGIDA TIPO  D  3" , FIXADA DIRETAMENTE NA LAJE. AF_05/2015</v>
          </cell>
          <cell r="D5132">
            <v>91181</v>
          </cell>
          <cell r="E5132">
            <v>6.39</v>
          </cell>
        </row>
        <row r="5133">
          <cell r="A5133">
            <v>91182</v>
          </cell>
          <cell r="B5133" t="str">
            <v>FIXAÇÃO DE TUBOS HORIZONTAIS DE PPR DIÂMETROS MENORES OU IGUAIS A 40 MM COM ABRAÇADEIRA METÁLICA FLEXÍVEL 18 MM, FIXADA DIRETAMENTE NA LAJE. AF_05/2015</v>
          </cell>
          <cell r="D5133">
            <v>91182</v>
          </cell>
          <cell r="E5133">
            <v>22.58</v>
          </cell>
        </row>
        <row r="5134">
          <cell r="A5134">
            <v>91183</v>
          </cell>
          <cell r="B5134" t="str">
            <v>FIXAÇÃO DE TUBOS HORIZONTAIS DE PPR DIÂMETROS MAIORES QUE 40 MM E MENORES OU IGUAIS A 75 MM COM ABRAÇADEIRA METÁLICA FLEXÍVEL 18 MM, FIXADA DIRETAMENTE NA LAJE. AF_05/2015</v>
          </cell>
          <cell r="D5134">
            <v>91183</v>
          </cell>
          <cell r="E5134">
            <v>11.02</v>
          </cell>
        </row>
        <row r="5135">
          <cell r="A5135">
            <v>91184</v>
          </cell>
          <cell r="B5135" t="str">
            <v>FIXAÇÃO DE TUBOS HORIZONTAIS DE PPR DIÂMETROS MAIORES QUE 75 MM COM ABRAÇADEIRA METÁLICA FLEXÍVEL 18 MM, FIXADA DIRETAMENTE NA LAJE. AF_05/2015</v>
          </cell>
          <cell r="D5135">
            <v>91184</v>
          </cell>
          <cell r="E5135">
            <v>10.19</v>
          </cell>
        </row>
        <row r="5136">
          <cell r="A5136">
            <v>91185</v>
          </cell>
          <cell r="B5136" t="str">
            <v>FIXAÇÃO DE TUBOS HORIZONTAIS DE PVC, CPVC OU COBRE DIÂMETROS MENORES OU IGUAIS A 40 MM COM ABRAÇADEIRA METÁLICA FLEXÍVEL 18 MM, FIXADA DIRETAMENTE NA LAJE. AF_05/2015</v>
          </cell>
          <cell r="D5136">
            <v>91185</v>
          </cell>
          <cell r="E5136">
            <v>5.79</v>
          </cell>
        </row>
        <row r="5137">
          <cell r="A5137">
            <v>91186</v>
          </cell>
          <cell r="B5137" t="str">
            <v>FIXAÇÃO DE TUBOS HORIZONTAIS DE PVC, CPVC OU COBRE DIÂMETROS MAIORES QUE 40 MM E MENORES OU IGUAIS A 75 MM COM ABRAÇADEIRA METÁLICA FLEXÍVEL 18 MM, FIXADA DIRETAMENTE NA LAJE. AF_05/2015</v>
          </cell>
          <cell r="D5137">
            <v>91186</v>
          </cell>
          <cell r="E5137">
            <v>4.71</v>
          </cell>
        </row>
        <row r="5138">
          <cell r="A5138">
            <v>91187</v>
          </cell>
          <cell r="B5138" t="str">
            <v>FIXAÇÃO DE TUBOS HORIZONTAIS DE PVC, CPVC OU COBRE DIÂMETROS MAIORES QUE 75 MM COM ABRAÇADEIRA METÁLICA FLEXÍVEL 18 MM, FIXADA DIRETAMENTE NA LAJE. AF_05/2015</v>
          </cell>
          <cell r="D5138">
            <v>91187</v>
          </cell>
          <cell r="E5138">
            <v>5.38</v>
          </cell>
        </row>
        <row r="5139">
          <cell r="A5139">
            <v>91188</v>
          </cell>
          <cell r="B5139" t="str">
            <v>CHUMBAMENTO PONTUAL DE ABERTURA EM LAJE COM PASSAGEM DE 1 TUBO DE DIAMETRO EQUIVALENTE IGUAL À  50 MM. AF_05/2015</v>
          </cell>
          <cell r="D5139">
            <v>91188</v>
          </cell>
          <cell r="E5139">
            <v>6.19</v>
          </cell>
        </row>
        <row r="5140">
          <cell r="A5140">
            <v>91189</v>
          </cell>
          <cell r="B5140" t="str">
            <v>CHUMBAMENTO PONTUAL DE ABERTURA EM LAJE COM PASSAGEM DE MAIS DE 1 TUBO DE  DIAMETRO EQUIVALENTE IGUAL À  50 MM. AF_05/2015</v>
          </cell>
          <cell r="D5140">
            <v>91189</v>
          </cell>
          <cell r="E5140">
            <v>49.23</v>
          </cell>
        </row>
        <row r="5141">
          <cell r="A5141">
            <v>91190</v>
          </cell>
          <cell r="B5141" t="str">
            <v>CHUMBAMENTO PONTUAL EM PASSAGEM DE TUBO COM DIÂMETRO MENOR OU IGUAL A 40 MM. AF_05/2015</v>
          </cell>
          <cell r="D5141">
            <v>91190</v>
          </cell>
          <cell r="E5141">
            <v>4.0199999999999996</v>
          </cell>
        </row>
        <row r="5142">
          <cell r="A5142">
            <v>91191</v>
          </cell>
          <cell r="B5142" t="str">
            <v>CHUMBAMENTO PONTUAL EM PASSAGEM DE TUBO COM DIÂMETROS ENTRE 40 MM E 75 MM. AF_05/2015</v>
          </cell>
          <cell r="D5142">
            <v>91191</v>
          </cell>
          <cell r="E5142">
            <v>4.25</v>
          </cell>
        </row>
        <row r="5143">
          <cell r="A5143">
            <v>91192</v>
          </cell>
          <cell r="B5143" t="str">
            <v>CHUMBAMENTO PONTUAL EM PASSAGEM DE TUBO COM DIÂMETRO MAIOR QUE 75 MM. AF_05/2015</v>
          </cell>
          <cell r="D5143">
            <v>91192</v>
          </cell>
          <cell r="E5143">
            <v>4.6900000000000004</v>
          </cell>
        </row>
        <row r="5144">
          <cell r="A5144">
            <v>91222</v>
          </cell>
          <cell r="B5144" t="str">
            <v>RASGO EM ALVENARIA PARA RAMAIS/ DISTRIBUIÇÃO COM DIÂMETROS MAIORES QUE 40 MM E MENORES OU IGUAIS A 75 MM. AF_05/2015</v>
          </cell>
          <cell r="D5144">
            <v>91222</v>
          </cell>
          <cell r="E5144">
            <v>10.85</v>
          </cell>
        </row>
        <row r="5145">
          <cell r="A5145">
            <v>94480</v>
          </cell>
          <cell r="B5145" t="str">
            <v>CONJUNTO HIDRÁULICO PARA INSTALAÇÃO DE BOMBA EM AÇO ROSCÁVEL, DN SUCÇÃO 65 (2½) E DN RECALQUE 50 (2), PARA EDIFICAÇÃO ENTRE 12 E 18 PAVIMENTOS  FORNECIMENTO E INSTALAÇÃO. AF_06/2016</v>
          </cell>
          <cell r="D5145">
            <v>94480</v>
          </cell>
          <cell r="E5145">
            <v>2215.77</v>
          </cell>
        </row>
        <row r="5146">
          <cell r="A5146">
            <v>94481</v>
          </cell>
          <cell r="B5146" t="str">
            <v>CONJUNTO HIDRÁULICO PARA INSTALAÇÃO DE BOMBA EM AÇO ROSCÁVEL, DN SUCÇÃO 50 (2) E DN RECALQUE 40 (1 1/2), PARA EDIFICAÇÃO ENTRE 8 E 12 PAVIMENTOS  FORNECIMENTO E INSTALAÇÃO. AF_06/2016</v>
          </cell>
          <cell r="D5146">
            <v>94481</v>
          </cell>
          <cell r="E5146">
            <v>1547.18</v>
          </cell>
        </row>
        <row r="5147">
          <cell r="A5147">
            <v>94482</v>
          </cell>
          <cell r="B5147" t="str">
            <v>CONJUNTO HIDRÁULICO PARA INSTALAÇÃO DE BOMBA EM AÇO ROSCÁVEL, DN SUCÇÃO 40 (1 1/2) E DN RECALQUE 32 (1 1/4), PARA EDIFICAÇÃO ENTRE 4 E 8 PAVIMENTOS  FORNECIMENTO E INSTALAÇÃO. AF_06/2016</v>
          </cell>
          <cell r="D5147">
            <v>94482</v>
          </cell>
          <cell r="E5147">
            <v>1217.51</v>
          </cell>
        </row>
        <row r="5148">
          <cell r="A5148">
            <v>94483</v>
          </cell>
          <cell r="B5148" t="str">
            <v>CONJUNTO HIDRÁULICO PARA INSTALAÇÃO DE BOMBA EM AÇO ROSCÁVEL, DN SUCÇÃO 32 (1 1/4) E DN RECALQUE 25 (1), PARA EDIFICAÇÃO ATÉ 4 PAVIMENTOS  FORNECIMENTO E INSTALAÇÃO. AF_06/2016</v>
          </cell>
          <cell r="D5148">
            <v>94483</v>
          </cell>
          <cell r="E5148">
            <v>1021.84</v>
          </cell>
        </row>
        <row r="5149">
          <cell r="A5149">
            <v>95541</v>
          </cell>
          <cell r="B5149" t="str">
            <v>FIXAÇÃO UTILIZANDO PARAFUSO E BUCHA DE NYLON, SOMENTE MÃO DE OBRA. AF_10/2016</v>
          </cell>
          <cell r="D5149">
            <v>95541</v>
          </cell>
          <cell r="E5149">
            <v>3.59</v>
          </cell>
        </row>
        <row r="5150">
          <cell r="A5150">
            <v>96559</v>
          </cell>
          <cell r="B5150" t="str">
            <v>SUPORTE PARA DUTO EM CHAPA GALVANIZADA BITOLA 26, ESPAÇADO A CADA 1 M, EM PERFILADO DE SEÇÃO 38X76 MM, POR ÁREA DE DUTO FIXADO. AF_07/2017</v>
          </cell>
          <cell r="D5150">
            <v>96559</v>
          </cell>
          <cell r="E5150">
            <v>29.15</v>
          </cell>
        </row>
        <row r="5151">
          <cell r="A5151">
            <v>96560</v>
          </cell>
          <cell r="B5151" t="str">
            <v>SUPORTE PARA DUTO EM CHAPA GALVANIZADA BITOLA 24, ESPAÇADO A CADA 1 M, EM PERFILADO DE SEÇÃO 38X76 MM, POR ÁREA DE DUTO FIXADO. AF_07/2017</v>
          </cell>
          <cell r="D5151">
            <v>96560</v>
          </cell>
          <cell r="E5151">
            <v>20.14</v>
          </cell>
        </row>
        <row r="5152">
          <cell r="A5152">
            <v>96561</v>
          </cell>
          <cell r="B5152" t="str">
            <v>SUPORTE PARA DUTO EM CHAPA GALVANIZADA BITOLA 22, ESPAÇADO A CADA 1 M, EM PERFILADO DE SEÇÃO 38X76 MM, POR ÁREA DE DUTO FIXADO. AF_07/2017</v>
          </cell>
          <cell r="D5152">
            <v>96561</v>
          </cell>
          <cell r="E5152">
            <v>15.43</v>
          </cell>
        </row>
        <row r="5153">
          <cell r="A5153">
            <v>96562</v>
          </cell>
          <cell r="B5153" t="str">
            <v>SUPORTE PARA ELETROCALHA LISA OU PERFURADA EM AÇO GALVANIZADO, LARGURA 200 OU 400 MM E ALTURA 50 MM, ESPAÇADO A CADA 1,5 M, EM PERFILADO DE SEÇÃO 38X76 MM, POR METRO DE ELETRECOLHA FIXADA. AF_07/2017</v>
          </cell>
          <cell r="D5153">
            <v>96562</v>
          </cell>
          <cell r="E5153">
            <v>18.25</v>
          </cell>
        </row>
        <row r="5154">
          <cell r="A5154">
            <v>96563</v>
          </cell>
          <cell r="B5154" t="str">
            <v>SUPORTE PARA ELETROCALHA LISA OU PERFURADA EM AÇO GALVANIZADO, LARGURA 500 OU 800 MM E ALTURA 50 MM, ESPAÇADO A CADA 1,5 M, EM PERFILADO DE SEÇÃO 38X76 MM, POR METRO DE ELETROCALHA FIXADA. AF_07/2017</v>
          </cell>
          <cell r="D5154">
            <v>96563</v>
          </cell>
          <cell r="E5154">
            <v>24.03</v>
          </cell>
        </row>
        <row r="5155">
          <cell r="A5155">
            <v>101802</v>
          </cell>
          <cell r="B5155" t="str">
            <v>CAIXA ENTERRADA RETENTORA DE AREIA RETANGULAR, EM ALVENARIA COM BLOCOS DE CONCRETO, DIMENSÕES INTERNAS: 1,00 X 1,00 X 1,20 M, EXCLUINDO TAMPÃO. AF_12/2020</v>
          </cell>
          <cell r="D5155">
            <v>101802</v>
          </cell>
          <cell r="E5155">
            <v>1376.74</v>
          </cell>
        </row>
        <row r="5156">
          <cell r="A5156">
            <v>101803</v>
          </cell>
          <cell r="B5156" t="str">
            <v>CAIXA ENTERRADA SEPARADORA DE ÓLEO RETANGULAR, EM ALVENARIA COM BLOCOS DE CONCRETO, DIMENSÕES INTERNAS: 0,6 X 0,6 X 1,00 M, EXCLUINDO TAMPÃO. AF_12/2020</v>
          </cell>
          <cell r="D5156">
            <v>101803</v>
          </cell>
          <cell r="E5156">
            <v>842.33</v>
          </cell>
        </row>
        <row r="5157">
          <cell r="A5157">
            <v>101804</v>
          </cell>
          <cell r="B5157" t="str">
            <v>CAIXA ENTERRADA SEPARADORA DE ÓLEO RETANGULAR, EM ALVENARIA COM BLOCOS DE CONCRETO, DIMENSÕES INTERNAS: 0,8 X 0,8 X 1,00 M, EXCLUINDO TAMPÃO. AF_12/2020</v>
          </cell>
          <cell r="D5157">
            <v>101804</v>
          </cell>
          <cell r="E5157">
            <v>1067.32</v>
          </cell>
        </row>
        <row r="5158">
          <cell r="A5158">
            <v>101805</v>
          </cell>
          <cell r="B5158" t="str">
            <v>CAIXA ENTERRADA SEPARADORA DE ÓLEO RETANGULAR, EM ALVENARIA COM BLOCOS DE CONCRETO, DIMENSÕES INTERNAS: 1,00 X 1,00 X 1,00 M, EXCLUINDO TAMPÃO. AF_12/2020</v>
          </cell>
          <cell r="D5158">
            <v>101805</v>
          </cell>
          <cell r="E5158">
            <v>1362.56</v>
          </cell>
        </row>
        <row r="5159">
          <cell r="A5159">
            <v>102111</v>
          </cell>
          <cell r="B5159" t="str">
            <v>BOMBA CENTRÍFUGA, MONOFÁSICA, 0,5 CV OU 0,49 HP, HM 6 A 20 M, Q 1,2 A 8,3 M3/H - FORNECIMENTO E INSTALAÇÃO. AF_12/2020</v>
          </cell>
          <cell r="D5159">
            <v>102111</v>
          </cell>
          <cell r="E5159">
            <v>736.2</v>
          </cell>
        </row>
        <row r="5160">
          <cell r="A5160">
            <v>102112</v>
          </cell>
          <cell r="B5160" t="str">
            <v>BOMBA CENTRÍFUGA, MONOFÁSICA, 0,5 CV OU 0,49 HP, HM 6 A 20 M, Q 1,2 A 8,3 M3/H (NÃO INCLUI O FORNECIMENTO DA BOMBA). AF_12/2020</v>
          </cell>
          <cell r="D5160">
            <v>102112</v>
          </cell>
          <cell r="E5160">
            <v>103.59</v>
          </cell>
        </row>
        <row r="5161">
          <cell r="A5161">
            <v>102113</v>
          </cell>
          <cell r="B5161" t="str">
            <v>BOMBA CENTRÍFUGA, TRIFÁSICA, 1 CV OU 0,99 HP, HM 14 A 40 M, Q 0,6 A 8,4 M3/H - FORNECIMENTO E INSTALAÇÃO. AF_12/2020</v>
          </cell>
          <cell r="D5161">
            <v>102113</v>
          </cell>
          <cell r="E5161">
            <v>1172.58</v>
          </cell>
        </row>
        <row r="5162">
          <cell r="A5162">
            <v>102114</v>
          </cell>
          <cell r="B5162" t="str">
            <v>BOMBA CENTRÍFUGA, TRIFÁSICA, 1 CV OU 0,99 HP, HM 14 A 40 M, Q 0,6 A 8,4 M3/H (NÃO INCLUI O FORNECIMENTO DA BOMBA). AF_12/2020</v>
          </cell>
          <cell r="D5162">
            <v>102114</v>
          </cell>
          <cell r="E5162">
            <v>106.21</v>
          </cell>
        </row>
        <row r="5163">
          <cell r="A5163">
            <v>102115</v>
          </cell>
          <cell r="B5163" t="str">
            <v>BOMBA CENTRÍFUGA, TRIFÁSICA, 1,5 CV OU 1,48 HP, HM 10 A 70 M, Q 1,8 A 5,3 M3/H - FORNECIMENTO E INSTALAÇÃO. AF_12/2020</v>
          </cell>
          <cell r="D5163">
            <v>102115</v>
          </cell>
          <cell r="E5163">
            <v>2045.9</v>
          </cell>
        </row>
        <row r="5164">
          <cell r="A5164">
            <v>102116</v>
          </cell>
          <cell r="B5164" t="str">
            <v>BOMBA CENTRÍFUGA, TRIFÁSICA, 1,5 CV OU 1,48 HP, HM 10 A 24 M, Q 6,1 A 21,9 M3/H - FORNECIMENTO E INSTALAÇÃO. AF_12/2020</v>
          </cell>
          <cell r="D5164">
            <v>102116</v>
          </cell>
          <cell r="E5164">
            <v>1252.54</v>
          </cell>
        </row>
        <row r="5165">
          <cell r="A5165">
            <v>102117</v>
          </cell>
          <cell r="B5165" t="str">
            <v>BOMBA CENTRÍFUGA, TRIFÁSICA, 1,5 CV OU 1,48 HP (NÃO INCLUI O FORNECIMENTO DA BOMBA). AF_12/2020</v>
          </cell>
          <cell r="D5165">
            <v>102117</v>
          </cell>
          <cell r="E5165">
            <v>109.39</v>
          </cell>
        </row>
        <row r="5166">
          <cell r="A5166">
            <v>102118</v>
          </cell>
          <cell r="B5166" t="str">
            <v>BOMBA CENTRÍFUGA, TRIFÁSICA, 3 CV OU 2,96 HP, HM 34 A 40 M, Q 8,6 A 14,8 M3/H - FORNECIMENTO E INSTALAÇÃO. AF_12/2020</v>
          </cell>
          <cell r="D5166">
            <v>102118</v>
          </cell>
          <cell r="E5166">
            <v>1707.18</v>
          </cell>
        </row>
        <row r="5167">
          <cell r="A5167">
            <v>102119</v>
          </cell>
          <cell r="B5167" t="str">
            <v>BOMBA CENTRÍFUGA, TRIFÁSICA, 3 CV OU 2,96 HP, HM 34 A 40 M, Q 8,6 A 14,8 M3/H (NÃO INCLUI O FORNECIMENTO DA BOMBA). AF_12/2020</v>
          </cell>
          <cell r="D5167">
            <v>102119</v>
          </cell>
          <cell r="E5167">
            <v>112.13</v>
          </cell>
        </row>
        <row r="5168">
          <cell r="A5168">
            <v>102121</v>
          </cell>
          <cell r="B5168" t="str">
            <v>MOTO BOMBA HORIZONTAL ATÉ 10 CV, HM 75 A 80 M, Q 25,4 A 48 (NÃO INCLUI O FORNECIMENTO DA BOMBA). AF_12/2020</v>
          </cell>
          <cell r="D5168">
            <v>102121</v>
          </cell>
          <cell r="E5168">
            <v>140.72999999999999</v>
          </cell>
        </row>
        <row r="5169">
          <cell r="A5169">
            <v>102122</v>
          </cell>
          <cell r="B5169" t="str">
            <v>BOMBA CENTRÍFUGA, TRIFÁSICA, 10 CV OU 9,86 HP, HM 85 A 140 M, Q 4,2 A 14,9 M3/H - FORNECIMENTO E INSTALAÇÃO. AF_12/2020</v>
          </cell>
          <cell r="D5169">
            <v>102122</v>
          </cell>
          <cell r="E5169">
            <v>5774.38</v>
          </cell>
        </row>
        <row r="5170">
          <cell r="A5170">
            <v>102123</v>
          </cell>
          <cell r="B5170" t="str">
            <v>BOMBA CENTRÍFUGA, TRIFÁSICA, 10 CV OU 9,86 HP, HM 85 A 140 M, Q 4,2 A 14,9 M3/H (NÃO INCLUI O FORNECIMENTO DA BOMBA). AF_12/2020</v>
          </cell>
          <cell r="D5170">
            <v>102123</v>
          </cell>
          <cell r="E5170">
            <v>148.88</v>
          </cell>
        </row>
        <row r="5171">
          <cell r="A5171">
            <v>102136</v>
          </cell>
          <cell r="B5171" t="str">
            <v>INSTALAÇÃO DE QUADRO ELÉTRICO PARA BOMBAS TRIFÁSICAS ATÉ 25 CV (NÃO INCLUI O FORNECIMENTO DO QUADRO). AF_12/2020</v>
          </cell>
          <cell r="D5171">
            <v>102136</v>
          </cell>
          <cell r="E5171">
            <v>54.05</v>
          </cell>
        </row>
        <row r="5172">
          <cell r="A5172">
            <v>102137</v>
          </cell>
          <cell r="B5172" t="str">
            <v>CHAVE DE BOIA AUTOMÁTICA SUPERIOR/INFERIOR 15A/250V - FORNECIMENTO E INSTALAÇÃO. AF_12/2020</v>
          </cell>
          <cell r="D5172">
            <v>102137</v>
          </cell>
          <cell r="E5172">
            <v>70.86</v>
          </cell>
        </row>
        <row r="5173">
          <cell r="A5173">
            <v>102138</v>
          </cell>
          <cell r="B5173" t="str">
            <v>MOTO BOMBA HORIZONTAL DE 12,5 A 25 CV, HM 140 M (NÃO INCLUI O FORNECIMENTO DA BOMBA). AF_12/2020</v>
          </cell>
          <cell r="D5173">
            <v>102138</v>
          </cell>
          <cell r="E5173">
            <v>162.13999999999999</v>
          </cell>
        </row>
        <row r="5174">
          <cell r="A5174">
            <v>103517</v>
          </cell>
          <cell r="B5174" t="str">
            <v>AQUECEDOR SOLAR COMPACTO, KIT PARA 1 COLETOR SOLAR EM VIDRO TEMPERADO E SERPENTINA EM TUBO DE COBRE COM SUPORTE, RESERVATÓRIO, FIXAÇÕES E TUBOS - FORNECIMENTO E INSTALAÇÃO. AF_12/2021</v>
          </cell>
          <cell r="D5174">
            <v>103517</v>
          </cell>
          <cell r="E5174">
            <v>3258.51</v>
          </cell>
        </row>
        <row r="5175">
          <cell r="A5175">
            <v>103519</v>
          </cell>
          <cell r="B5175" t="str">
            <v>BLOCO CONCRETADO NO LOCAL, 20X20X15CM, PARA BASE DE FIXAÇÃO DA ESTRUTURA SOLAR PARA LAJE DE CONCRETO - FORNECIMENTO E INSTALAÇÃO. AF_12/2021</v>
          </cell>
          <cell r="D5175">
            <v>103519</v>
          </cell>
          <cell r="E5175">
            <v>9.5</v>
          </cell>
        </row>
        <row r="5176">
          <cell r="A5176">
            <v>103520</v>
          </cell>
          <cell r="B5176" t="str">
            <v>RESERVATÓRIO TÉRMICO/BOILER SOLAR EM AÇO INOX 400 L COM 2 PLACAS COLETORAS EM VIDRO TEMPERADO COM SERPENTINA EM TUBO DE COBRE 2 X 1 M - FORNECIMENTO E INSTALAÇÃO. AF_12/2021</v>
          </cell>
          <cell r="D5176">
            <v>103520</v>
          </cell>
          <cell r="E5176">
            <v>5407.14</v>
          </cell>
        </row>
        <row r="5177">
          <cell r="A5177">
            <v>103521</v>
          </cell>
          <cell r="B5177" t="str">
            <v>RESERVATÓRIO TÉRMICO/BOILER SOLAR EM AÇO INOX 600 L COM 3 PLACAS COLETORAS EM VIDRO TEMPERADO COM SERPENTINA EM TUBO DE COBRE 2 X 1 M - FORNECIMENTO E INSTALAÇÃO. AF_12/2021</v>
          </cell>
          <cell r="D5177">
            <v>103521</v>
          </cell>
          <cell r="E5177">
            <v>7178.83</v>
          </cell>
        </row>
        <row r="5178">
          <cell r="A5178">
            <v>103522</v>
          </cell>
          <cell r="B5178" t="str">
            <v>RESERVATÓRIO TÉRMICO/BOILER SOLAR EM AÇO INOX 800 L COM 4 PLACAS COLETORAS EM VIDRO TEMPERADO COM SERPENTINA EM TUBO DE COBRE 2 X 1 M - FORNECIMENTO E INSTALAÇÃO. AF_12/2021</v>
          </cell>
          <cell r="D5178">
            <v>103522</v>
          </cell>
          <cell r="E5178">
            <v>7146.78</v>
          </cell>
        </row>
        <row r="5179">
          <cell r="A5179">
            <v>103523</v>
          </cell>
          <cell r="B5179" t="str">
            <v>RESERVATÓRIO TÉRMICO/BOILER SOLAR EM AÇO INOX 1000 L COM 5 PLACAS COLETORAS EM VIDRO TEMPERADO COM SERPENTINA EM TUBO DE COBRE 2 X 1 M - FORNECIMENTO E INSTALAÇÃO. AF_12/2021</v>
          </cell>
          <cell r="D5179">
            <v>103523</v>
          </cell>
          <cell r="E5179">
            <v>10803.07</v>
          </cell>
        </row>
        <row r="5180">
          <cell r="A5180">
            <v>93350</v>
          </cell>
          <cell r="B5180" t="str">
            <v>COLETOR PREDIAL DE ESGOTO, DA CAIXA ATÉ A REDE (DISTÂNCIA = 10 M, LARGURA DA VALA = 0,65 M), INCLUINDO ESCAVAÇÃO MANUAL, PREPARO DE FUNDO DE VALA E REATERRO MANUAL COM COMPACTAÇÃO MECANIZADA, TUBO PVC P/ REDE COLETORA ESGOTO JEI DN 100 MM E CONEXÕES - FORNECIMENTO E INSTALAÇÃO. AF_03/2016</v>
          </cell>
          <cell r="D5180">
            <v>93350</v>
          </cell>
          <cell r="E5180">
            <v>1072.6099999999999</v>
          </cell>
        </row>
        <row r="5181">
          <cell r="A5181">
            <v>93351</v>
          </cell>
          <cell r="B5181" t="str">
            <v>COLETOR PREDIAL DE ESGOTO, DA CAIXA ATÉ A REDE (DISTÂNCIA = 8 M, LARGURA DA VALA = 0,65 M), INCLUINDO ESCAVAÇÃO MANUAL, PREPARO DE FUNDO DE VALA E REATERRO MANUAL COM COMPACTAÇÃO MECANIZADA, TUBO PVC P/ REDE COLETORA ESGOTO JEI DN 100 MM E CONEXÕES - FORNECIMENTO E INSTALAÇÃO. AF_03/2016</v>
          </cell>
          <cell r="D5181">
            <v>93351</v>
          </cell>
          <cell r="E5181">
            <v>881.9</v>
          </cell>
        </row>
        <row r="5182">
          <cell r="A5182">
            <v>93352</v>
          </cell>
          <cell r="B5182" t="str">
            <v>COLETOR PREDIAL DE ESGOTO, DA CAIXA ATÉ A REDE (DISTÂNCIA = 6 M, LARGURA DA VALA = 0,65 M), INCLUINDO ESCAVAÇÃO MANUAL, PREPARO DE FUNDO DE VALA E REATERRO MANUAL COM COMPACTAÇÃO MECANIZADA, TUBO PVC P/ REDE COLETORA ESGOTO JEI DN 100 MM E CONEXÕES - FORNECIMENTO E INSTALAÇÃO. AF_03/2016</v>
          </cell>
          <cell r="D5182">
            <v>93352</v>
          </cell>
          <cell r="E5182">
            <v>691.43</v>
          </cell>
        </row>
        <row r="5183">
          <cell r="A5183">
            <v>93353</v>
          </cell>
          <cell r="B5183" t="str">
            <v>COLETOR PREDIAL DE ESGOTO, DA CAIXA ATÉ A REDE (DISTÂNCIA = 4 M, LARGURA DA VALA = 0,65 M), INCLUINDO ESCAVAÇÃO MANUAL, PREPARO DE FUNDO DE VALA E REATERRO MANUAL COM COMPACTAÇÃO MECANIZADA, TUBO  PVC P/ REDE COLETORA ESGOTO JEI DN 100 MM E CONEXÕES - FORNECIMENTO E INSTALAÇÃO. AF_03/2016</v>
          </cell>
          <cell r="D5183">
            <v>93353</v>
          </cell>
          <cell r="E5183">
            <v>505.21</v>
          </cell>
        </row>
        <row r="5184">
          <cell r="A5184">
            <v>93354</v>
          </cell>
          <cell r="B5184" t="str">
            <v>COLETOR PREDIAL DE ESGOTO, DA CAIXA ATÉ A REDE (DISTÂNCIA = 10 M, LARGURA DA VALA = 0,65 M), INCLUINDO ESCAVAÇÃO MECANIZADA, PREPARO DE FUNDO DE VALA E REATERRO COM COMPACTAÇÃO MECANIZADA, TUBO PVC P/ REDE COLETORA ESGOTO JEI DN 100 MM E CONEXÕES - FORNECIMENTO E INSTALAÇÃO. AF_03/2016</v>
          </cell>
          <cell r="D5184">
            <v>93354</v>
          </cell>
          <cell r="E5184">
            <v>803.56</v>
          </cell>
        </row>
        <row r="5185">
          <cell r="A5185">
            <v>93355</v>
          </cell>
          <cell r="B5185" t="str">
            <v>COLETOR PREDIAL DE ESGOTO, DA CAIXA ATÉ A REDE (DISTÂNCIA = 8 M, LARGURA DA VALA = 0,65 M), INCLUINDO ESCAVAÇÃO MECANIZADA, PREPARO DE FUNDO DE VALA E REATERRO COM COMPACTAÇÃO MECANIZADA, TUBO PVC P/ REDE COLETORA ESGOTO JEI DN 100 MM E CONEXÕES - FORNECIMENTO E INSTALAÇÃO. AF_03/2016</v>
          </cell>
          <cell r="D5185">
            <v>93355</v>
          </cell>
          <cell r="E5185">
            <v>669.83</v>
          </cell>
        </row>
        <row r="5186">
          <cell r="A5186">
            <v>93356</v>
          </cell>
          <cell r="B5186" t="str">
            <v>COLETOR PREDIAL DE ESGOTO, DA CAIXA ATÉ A REDE (DISTÂNCIA = 6 M, LARGURA DA VALA = 0,65 M), INCLUINDO ESCAVAÇÃO MECANIZADA, PREPARO DE FUNDO DE VALA E REATERRO COM COMPACTAÇÃO MECANIZADA, TUBO PVC P/ REDE COLETORA ESGOTO JEI DN 100 MM E CONEXÕES - FORNECIMENTO E INSTALAÇÃO. AF_03/2016</v>
          </cell>
          <cell r="D5186">
            <v>93356</v>
          </cell>
          <cell r="E5186">
            <v>534.78</v>
          </cell>
        </row>
        <row r="5187">
          <cell r="A5187">
            <v>93357</v>
          </cell>
          <cell r="B5187" t="str">
            <v>COLETOR PREDIAL DE ESGOTO, DA CAIXA ATÉ A REDE (DISTÂNCIA = 4 M, LARGURA DA VALA = 0,65 M), INCLUINDO ESCAVAÇÃO MECANIZADA, PREPARO DE FUNDO DE VALA E REATERRO COM COMPACTAÇÃO MECANIZADA, TUBO PVC P/ REDE COLETORA ESGOTO JEI DN 100 MM E CONEXÕES - FORNECIMENTO E INSTALAÇÃO. AF_03/2016</v>
          </cell>
          <cell r="D5187">
            <v>93357</v>
          </cell>
          <cell r="E5187">
            <v>402.37</v>
          </cell>
        </row>
        <row r="5188">
          <cell r="A5188">
            <v>96520</v>
          </cell>
          <cell r="B5188" t="str">
            <v>ESCAVAÇÃO MECANIZADA PARA BLOCO DE COROAMENTO OU SAPATA COM RETROESCAVADEIRA (SEM ESCAVAÇÃO PARA COLOCAÇÃO DE FÔRMAS). AF_06/2017</v>
          </cell>
          <cell r="D5188">
            <v>96520</v>
          </cell>
          <cell r="E5188">
            <v>81.38</v>
          </cell>
        </row>
        <row r="5189">
          <cell r="A5189">
            <v>96521</v>
          </cell>
          <cell r="B5189" t="str">
            <v>ESCAVAÇÃO MECANIZADA PARA BLOCO DE COROAMENTO OU SAPATA COM RETROESCAVADEIRA (INCLUINDO ESCAVAÇÃO PARA COLOCAÇÃO DE FÔRMAS). AF_06/2017</v>
          </cell>
          <cell r="D5189">
            <v>96521</v>
          </cell>
          <cell r="E5189">
            <v>37.119999999999997</v>
          </cell>
        </row>
        <row r="5190">
          <cell r="A5190">
            <v>96522</v>
          </cell>
          <cell r="B5190" t="str">
            <v>ESCAVAÇÃO MANUAL PARA BLOCO DE COROAMENTO OU SAPATA (SEM ESCAVAÇÃO PARA COLOCAÇÃO DE FÔRMAS). AF_06/2017</v>
          </cell>
          <cell r="D5190">
            <v>96522</v>
          </cell>
          <cell r="E5190">
            <v>113.6</v>
          </cell>
        </row>
        <row r="5191">
          <cell r="A5191">
            <v>96523</v>
          </cell>
          <cell r="B5191" t="str">
            <v>ESCAVAÇÃO MANUAL PARA BLOCO DE COROAMENTO OU SAPATA (INCLUINDO ESCAVAÇÃO PARA COLOCAÇÃO DE FÔRMAS). AF_06/2017</v>
          </cell>
          <cell r="D5191">
            <v>96523</v>
          </cell>
          <cell r="E5191">
            <v>72.650000000000006</v>
          </cell>
        </row>
        <row r="5192">
          <cell r="A5192">
            <v>96524</v>
          </cell>
          <cell r="B5192" t="str">
            <v>ESCAVAÇÃO MECANIZADA PARA VIGA BALDRAME COM MINI-ESCAVADEIRA (SEM ESCAVAÇÃO PARA COLOCAÇÃO DE FÔRMAS). AF_06/2017</v>
          </cell>
          <cell r="D5192">
            <v>96524</v>
          </cell>
          <cell r="E5192">
            <v>141.34</v>
          </cell>
        </row>
        <row r="5193">
          <cell r="A5193">
            <v>96525</v>
          </cell>
          <cell r="B5193" t="str">
            <v>ESCAVAÇÃO MECANIZADA PARA VIGA BALDRAME COM MINI-ESCAVADEIRA (INCLUINDO ESCAVAÇÃO PARA COLOCAÇÃO DE FÔRMAS). AF_06/2017</v>
          </cell>
          <cell r="D5193">
            <v>96525</v>
          </cell>
          <cell r="E5193">
            <v>34.020000000000003</v>
          </cell>
        </row>
        <row r="5194">
          <cell r="A5194">
            <v>96526</v>
          </cell>
          <cell r="B5194" t="str">
            <v>ESCAVAÇÃO MANUAL DE VALA PARA VIGA BALDRAME (SEM ESCAVAÇÃO PARA COLOCAÇÃO DE FÔRMAS). AF_06/2017</v>
          </cell>
          <cell r="D5194">
            <v>96526</v>
          </cell>
          <cell r="E5194">
            <v>229.21</v>
          </cell>
        </row>
        <row r="5195">
          <cell r="A5195">
            <v>96527</v>
          </cell>
          <cell r="B5195" t="str">
            <v>ESCAVAÇÃO MANUAL DE VALA PARA VIGA BALDRAME (INCLUINDO ESCAVAÇÃO PARA COLOCAÇÃO DE FÔRMAS). AF_06/2017</v>
          </cell>
          <cell r="D5195">
            <v>96527</v>
          </cell>
          <cell r="E5195">
            <v>95.44</v>
          </cell>
        </row>
        <row r="5196">
          <cell r="A5196">
            <v>96528</v>
          </cell>
          <cell r="B5196" t="str">
            <v>FABRICAÇÃO, MONTAGEM E DESMONTAGEM DE FÔRMA PARA BLOCO DE COROAMENTO, EM MADEIRA SERRADA, E=25 MM, 1 UTILIZAÇÃO. AF_06/2017</v>
          </cell>
          <cell r="D5196">
            <v>96528</v>
          </cell>
          <cell r="E5196">
            <v>175.18</v>
          </cell>
        </row>
        <row r="5197">
          <cell r="A5197">
            <v>101114</v>
          </cell>
          <cell r="B5197" t="str">
            <v>ESCAVAÇÃO HORIZONTAL EM SOLO DE 1A CATEGORIA COM TRATOR DE ESTEIRAS (100HP/LÂMINA: 2,19M3). AF_07/2020</v>
          </cell>
          <cell r="D5197">
            <v>101114</v>
          </cell>
          <cell r="E5197">
            <v>3.29</v>
          </cell>
        </row>
        <row r="5198">
          <cell r="A5198">
            <v>101115</v>
          </cell>
          <cell r="B5198" t="str">
            <v>ESCAVAÇÃO HORIZONTAL EM SOLO DE 1A CATEGORIA COM TRATOR DE ESTEIRAS (150HP/LÂMINA: 3,18M3). AF_07/2020</v>
          </cell>
          <cell r="D5198">
            <v>101115</v>
          </cell>
          <cell r="E5198">
            <v>2.84</v>
          </cell>
        </row>
        <row r="5199">
          <cell r="A5199">
            <v>101116</v>
          </cell>
          <cell r="B5199" t="str">
            <v>ESCAVAÇÃO HORIZONTAL EM SOLO DE 1A CATEGORIA COM TRATOR DE ESTEIRAS (170HP/LÂMINA: 5,20M3). AF_07/2020</v>
          </cell>
          <cell r="D5199">
            <v>101116</v>
          </cell>
          <cell r="E5199">
            <v>1.78</v>
          </cell>
        </row>
        <row r="5200">
          <cell r="A5200">
            <v>101117</v>
          </cell>
          <cell r="B5200" t="str">
            <v>ESCAVAÇÃO HORIZONTAL EM SOLO DE 1A CATEGORIA COM TRATOR DE ESTEIRAS (347HP/LÂMINA: 8,70M3). AF_07/2020</v>
          </cell>
          <cell r="D5200">
            <v>101117</v>
          </cell>
          <cell r="E5200">
            <v>2.58</v>
          </cell>
        </row>
        <row r="5201">
          <cell r="A5201">
            <v>101118</v>
          </cell>
          <cell r="B5201" t="str">
            <v>ESCAVAÇÃO HORIZONTAL EM SOLO DE 1A CATEGORIA COM TRATOR DE ESTEIRAS (125HP/LÂMINA: 2,70M3). AF_07/2020</v>
          </cell>
          <cell r="D5201">
            <v>101118</v>
          </cell>
          <cell r="E5201">
            <v>2.88</v>
          </cell>
        </row>
        <row r="5202">
          <cell r="A5202">
            <v>101119</v>
          </cell>
          <cell r="B5202" t="str">
            <v>ESCAVAÇÃO HORIZONTAL, INCLUINDO ESCARIFICAÇÃO EM SOLO DE 2A CATEGORIA COM TRATOR DE ESTEIRAS (100HP/LÂMINA: 2,19M3). AF_07/2020</v>
          </cell>
          <cell r="D5202">
            <v>101119</v>
          </cell>
          <cell r="E5202">
            <v>6.28</v>
          </cell>
        </row>
        <row r="5203">
          <cell r="A5203">
            <v>101120</v>
          </cell>
          <cell r="B5203" t="str">
            <v>ESCAVAÇÃO HORIZONTAL, INCLUINDO ESCARIFICAÇÃO EM SOLO DE 2A CATEGORIA COM TRATOR DE ESTEIRAS (150HP/LÂMINA: 3,18M3). AF_07/2020</v>
          </cell>
          <cell r="D5203">
            <v>101120</v>
          </cell>
          <cell r="E5203">
            <v>5.45</v>
          </cell>
        </row>
        <row r="5204">
          <cell r="A5204">
            <v>101121</v>
          </cell>
          <cell r="B5204" t="str">
            <v>ESCAVAÇÃO HORIZONTAL, INCLUINDO ESCARIFICAÇÃO EM SOLO DE 2A CATEGORIA COM TRATOR DE ESTEIRAS (170HP/LÂMINA: 5,20M3). AF_07/2020</v>
          </cell>
          <cell r="D5204">
            <v>101121</v>
          </cell>
          <cell r="E5204">
            <v>3.43</v>
          </cell>
        </row>
        <row r="5205">
          <cell r="A5205">
            <v>101122</v>
          </cell>
          <cell r="B5205" t="str">
            <v>ESCAVAÇÃO HORIZONTAL, INCLUINDO ESCARIFICAÇÃO EM SOLO DE 2A CATEGORIA COM TRATOR DE ESTEIRAS (347HP/LÂMINA: 8,70M3). AF_07/2020</v>
          </cell>
          <cell r="D5205">
            <v>101122</v>
          </cell>
          <cell r="E5205">
            <v>4.92</v>
          </cell>
        </row>
        <row r="5206">
          <cell r="A5206">
            <v>101123</v>
          </cell>
          <cell r="B5206" t="str">
            <v>ESCAVAÇÃO HORIZONTAL, INCLUINDO ESCARIFICAÇÃO EM SOLO DE 2A CATEGORIA COM TRATOR DE ESTEIRAS (125HP/LÂMINA: 2,70M3). AF_07/2020</v>
          </cell>
          <cell r="D5206">
            <v>101123</v>
          </cell>
          <cell r="E5206">
            <v>5.5</v>
          </cell>
        </row>
        <row r="5207">
          <cell r="A5207">
            <v>101124</v>
          </cell>
          <cell r="B5207" t="str">
            <v>ESCAVAÇÃO HORIZONTAL, INCLUINDO CARGA E DESCARGA EM SOLO DE 1A CATEGORIA COM TRATOR DE ESTEIRAS (100HP/LÂMINA: 2,19M3). AF_07/2020</v>
          </cell>
          <cell r="D5207">
            <v>101124</v>
          </cell>
          <cell r="E5207">
            <v>12.32</v>
          </cell>
        </row>
        <row r="5208">
          <cell r="A5208">
            <v>101125</v>
          </cell>
          <cell r="B5208" t="str">
            <v>ESCAVAÇÃO HORIZONTAL, INCLUINDO CARGA E DESCARGA EM SOLO DE 1A CATEGORIA COM TRATOR DE ESTEIRAS (150HP/LÂMINA: 3,18M3). AF_07/2020</v>
          </cell>
          <cell r="D5208">
            <v>101125</v>
          </cell>
          <cell r="E5208">
            <v>11.87</v>
          </cell>
        </row>
        <row r="5209">
          <cell r="A5209">
            <v>101126</v>
          </cell>
          <cell r="B5209" t="str">
            <v>ESCAVAÇÃO HORIZONTAL, INCLUINDO CARGA E DESCARGA EM SOLO DE 1A CATEGORIA COM TRATOR DE ESTEIRAS (170HP/LÂMINA: 5,20M3). AF_07/2020</v>
          </cell>
          <cell r="D5209">
            <v>101126</v>
          </cell>
          <cell r="E5209">
            <v>10.81</v>
          </cell>
        </row>
        <row r="5210">
          <cell r="A5210">
            <v>101127</v>
          </cell>
          <cell r="B5210" t="str">
            <v>ESCAVAÇÃO HORIZONTAL, INCLUINDO CARGA E DESCARGA EM SOLO DE 1A CATEGORIA COM TRATOR DE ESTEIRAS (347HP/LÂMINA: 8,70M3). AF_07/2020</v>
          </cell>
          <cell r="D5210">
            <v>101127</v>
          </cell>
          <cell r="E5210">
            <v>11.61</v>
          </cell>
        </row>
        <row r="5211">
          <cell r="A5211">
            <v>101128</v>
          </cell>
          <cell r="B5211" t="str">
            <v>ESCAVAÇÃO HORIZONTAL, INCLUINDO CARGA E DESCARGA EM SOLO DE 1A CATEGORIA COM TRATOR DE ESTEIRAS (125HP/LÂMINA: 2,70M3). AF_07/2020</v>
          </cell>
          <cell r="D5211">
            <v>101128</v>
          </cell>
          <cell r="E5211">
            <v>11.91</v>
          </cell>
        </row>
        <row r="5212">
          <cell r="A5212">
            <v>101129</v>
          </cell>
          <cell r="B5212" t="str">
            <v>ESCAVAÇÃO HORIZONTAL, INCLUINDO ESCARIFICAÇÃO, CARGA E DESCARGA EM SOLO DE 2A CATEGORIA COM TRATOR DE ESTEIRAS (100HP/LÂMINA: 2,19M3). AF_07/2020</v>
          </cell>
          <cell r="D5212">
            <v>101129</v>
          </cell>
          <cell r="E5212">
            <v>15.67</v>
          </cell>
        </row>
        <row r="5213">
          <cell r="A5213">
            <v>101130</v>
          </cell>
          <cell r="B5213" t="str">
            <v>ESCAVAÇÃO HORIZONTAL, INCLUINDO ESCARIFICAÇÃO, CARGA E DESCARGA EM SOLO DE 2A CATEGORIA COM TRATOR DE ESTEIRAS (150HP/LÂMINA: 3,18M3). AF_07/2020</v>
          </cell>
          <cell r="D5213">
            <v>101130</v>
          </cell>
          <cell r="E5213">
            <v>14.84</v>
          </cell>
        </row>
        <row r="5214">
          <cell r="A5214">
            <v>101131</v>
          </cell>
          <cell r="B5214" t="str">
            <v>ESCAVAÇÃO HORIZONTAL, INCLUINDO ESCARIFICAÇÃO, CARGA E DESCARGA EM SOLO DE 2A CATEGORIA COM TRATOR DE ESTEIRAS (170HP/LÂMINA: 5,20M3). AF_07/2020</v>
          </cell>
          <cell r="D5214">
            <v>101131</v>
          </cell>
          <cell r="E5214">
            <v>12.82</v>
          </cell>
        </row>
        <row r="5215">
          <cell r="A5215">
            <v>101132</v>
          </cell>
          <cell r="B5215" t="str">
            <v>ESCAVAÇÃO HORIZONTAL, INCLUINDO ESCARIFICAÇÃO, CARGA E DESCARGA EM SOLO DE 2A CATEGORIA COM TRATOR DE ESTEIRAS (347HP/LÂMINA: 8,70M3). AF_07/2020</v>
          </cell>
          <cell r="D5215">
            <v>101132</v>
          </cell>
          <cell r="E5215">
            <v>14.31</v>
          </cell>
        </row>
        <row r="5216">
          <cell r="A5216">
            <v>101133</v>
          </cell>
          <cell r="B5216" t="str">
            <v>ESCAVAÇÃO HORIZONTAL, INCLUINDO ESCARIFICAÇÃO, CARGA E DESCARGA EM SOLO DE 2A CATEGORIA COM TRATOR DE ESTEIRAS (125HP/LÂMINA: 2,70M3). AF_07/2020</v>
          </cell>
          <cell r="D5216">
            <v>101133</v>
          </cell>
          <cell r="E5216">
            <v>14.89</v>
          </cell>
        </row>
        <row r="5217">
          <cell r="A5217">
            <v>101134</v>
          </cell>
          <cell r="B5217" t="str">
            <v>ESCAVAÇÃO HORIZONTAL, INCLUINDO CARGA, DESCARGA E TRANSPORTE EM SOLO DE 1A CATEGORIA COM TRATOR DE ESTEIRAS (100HP/LÂMINA: 2,19M3) E CAMINHÃO BASCULANTE DE 10M3, DMT ATÉ 200M. AF_07/2020</v>
          </cell>
          <cell r="D5217">
            <v>101134</v>
          </cell>
          <cell r="E5217">
            <v>12.89</v>
          </cell>
        </row>
        <row r="5218">
          <cell r="A5218">
            <v>101135</v>
          </cell>
          <cell r="B5218" t="str">
            <v>ESCAVAÇÃO HORIZONTAL, INCLUINDO CARGA, DESCARGA E TRANSPORTE EM SOLO DE 1A CATEGORIA COM TRATOR DE ESTEIRAS (150HP/LÂMINA: 3,18M3) E CAMINHÃO BASCULANTE DE 10M3, DMT ATÉ 200M AF_07/2020</v>
          </cell>
          <cell r="D5218">
            <v>101135</v>
          </cell>
          <cell r="E5218">
            <v>12.44</v>
          </cell>
        </row>
        <row r="5219">
          <cell r="A5219">
            <v>101136</v>
          </cell>
          <cell r="B5219" t="str">
            <v>ESCAVAÇÃO HORIZONTAL, INCLUINDO CARGA, DESCARGA E TRANSPORTE EM SOLO DE 1A CATEGORIA COM TRATOR DE ESTEIRAS (170HP/LÂMINA: 5,20M3) E CAMINHÃO BASCULANTE DE 10M3, DMT ATÉ 200M. AF_07/2020</v>
          </cell>
          <cell r="D5219">
            <v>101136</v>
          </cell>
          <cell r="E5219">
            <v>11.38</v>
          </cell>
        </row>
        <row r="5220">
          <cell r="A5220">
            <v>101137</v>
          </cell>
          <cell r="B5220" t="str">
            <v>ESCAVAÇÃO HORIZONTAL, INCLUINDO CARGA, DESCARGA E TRANSPORTE EM SOLO DE 1A CATEGORIA COM TRATOR DE ESTEIRAS (347HP/LÂMINA: 8,70M3) E CAMINHÃO BASCULANTE DE 10M3, DMT ATÉ 200M. AF_07/2020</v>
          </cell>
          <cell r="D5220">
            <v>101137</v>
          </cell>
          <cell r="E5220">
            <v>12.18</v>
          </cell>
        </row>
        <row r="5221">
          <cell r="A5221">
            <v>101138</v>
          </cell>
          <cell r="B5221" t="str">
            <v>ESCAVAÇÃO HORIZONTAL, INCLUINDO CARGA, DESCARGA E TRANSPORTE EM SOLO DE 1A CATEGORIA COM TRATOR DE ESTEIRAS (125HP/LÂMINA: 2,70M3) E CAMINHÃO BASCULANTE DE 10M3, DMT ATÉ 200M. AF_07/2020</v>
          </cell>
          <cell r="D5221">
            <v>101138</v>
          </cell>
          <cell r="E5221">
            <v>12.48</v>
          </cell>
        </row>
        <row r="5222">
          <cell r="A5222">
            <v>101139</v>
          </cell>
          <cell r="B5222" t="str">
            <v>ESCAVAÇÃO HORIZONTAL, INCLUINDO  ESCARIFICAÇÃO, CARGA, DESCARGA E TRANSPORTE EM SOLO DE 2A CATEGORIA COM TRATOR DE ESTEIRAS (100HP/LÂMINA: 2,19M3) E CAMINHÃO BASCULANTE DE 10M3, DMT ATÉ 200M. AF_07/2020</v>
          </cell>
          <cell r="D5222">
            <v>101139</v>
          </cell>
          <cell r="E5222">
            <v>16.260000000000002</v>
          </cell>
        </row>
        <row r="5223">
          <cell r="A5223">
            <v>101140</v>
          </cell>
          <cell r="B5223" t="str">
            <v>ESCAVAÇÃO HORIZONTAL, INCLUINDO ESCARIFICAÇÃO, CARGA, DESCARGA E TRANSPORTE EM SOLO DE 2A CATEGORIA COM TRATOR DE ESTEIRAS (150HP/LÂMINA: 3,18M3) E CAMINHÃO BASCULANTE DE 10M3, DMT ATÉ 200M. AF_07/2020</v>
          </cell>
          <cell r="D5223">
            <v>101140</v>
          </cell>
          <cell r="E5223">
            <v>15.43</v>
          </cell>
        </row>
        <row r="5224">
          <cell r="A5224">
            <v>101141</v>
          </cell>
          <cell r="B5224" t="str">
            <v>ESCAVAÇÃO HORIZONTAL, INCLUINDO ESCARIFICAÇÃO, CARGA, DESCARGA E TRANSPORTE EM SOLO DE 2A CATEGORIA COM TRATOR DE ESTEIRAS (170HP/LÂMINA: 5,20M3) E CAMINHÃO BASCULANTE DE 10M3, DMT ATÉ 200M. AF_07/2020</v>
          </cell>
          <cell r="D5224">
            <v>101141</v>
          </cell>
          <cell r="E5224">
            <v>13.41</v>
          </cell>
        </row>
        <row r="5225">
          <cell r="A5225">
            <v>101142</v>
          </cell>
          <cell r="B5225" t="str">
            <v>ESCAVAÇÃO HORIZONTAL, INCLUINDO ESCARIFICAÇÃO, CARGA, DESCARGA E TRANSPORTE EM SOLO DE 2A CATEGORIA COM TRATOR DE ESTEIRAS (347HP/LÂMINA: 8,70M3) E CAMINHÃO BASCULANTE DE 10M3, DMT ATÉ 200M. AF_07/2020</v>
          </cell>
          <cell r="D5225">
            <v>101142</v>
          </cell>
          <cell r="E5225">
            <v>14.9</v>
          </cell>
        </row>
        <row r="5226">
          <cell r="A5226">
            <v>101143</v>
          </cell>
          <cell r="B5226" t="str">
            <v>ESCAVAÇÃO HORIZONTAL, INCLUINDO ESCARIFICAÇÃO, CARGA, DESCARGA E TRANSPORTE EM SOLO DE 2A CATEGORIA COM TRATOR DE ESTEIRAS (125HP/LÂMINA: 2,70M3) E CAMINHÃO BASCULANTE DE 10M3, DMT ATÉ 200M. AF_07/2020</v>
          </cell>
          <cell r="D5226">
            <v>101143</v>
          </cell>
          <cell r="E5226">
            <v>15.48</v>
          </cell>
        </row>
        <row r="5227">
          <cell r="A5227">
            <v>101144</v>
          </cell>
          <cell r="B5227" t="str">
            <v>ESCAVAÇÃO HORIZONTAL, INCLUINDO CARGA, DESCARGA E TRANSPORTE EM SOLO DE 1A CATEGORIA COM TRATOR DE ESTEIRAS (100HP/LÂMINA: 2,19M3) E CAMINHÃO BASCULANTE DE 14M3, DMT ATÉ 200M. AF_07/2020</v>
          </cell>
          <cell r="D5227">
            <v>101144</v>
          </cell>
          <cell r="E5227">
            <v>13.12</v>
          </cell>
        </row>
        <row r="5228">
          <cell r="A5228">
            <v>101145</v>
          </cell>
          <cell r="B5228" t="str">
            <v>ESCAVAÇÃO HORIZONTAL, INCLUINDO CARGA, DESCARGA E TRANSPORTE EM SOLO DE 1A CATEGORIA COM TRATOR DE ESTEIRAS (150HP/LÂMINA: 3,18M3) E CAMINHÃO BASCULANTE DE 14M3, DMT ATÉ 200M. AF_07/2020</v>
          </cell>
          <cell r="D5228">
            <v>101145</v>
          </cell>
          <cell r="E5228">
            <v>12.67</v>
          </cell>
        </row>
        <row r="5229">
          <cell r="A5229">
            <v>101146</v>
          </cell>
          <cell r="B5229" t="str">
            <v>ESCAVAÇÃO HORIZONTAL, INCLUINDO CARGA, DESCARGA E TRANSPORTE EM SOLO DE 1A CATEGORIA COM TRATOR DE ESTEIRAS (170HP/LÂMINA: 5,20M3) E CAMINHÃO BASCULANTE DE 14M3, DMT ATÉ 200M. AF_07/2020</v>
          </cell>
          <cell r="D5229">
            <v>101146</v>
          </cell>
          <cell r="E5229">
            <v>11.61</v>
          </cell>
        </row>
        <row r="5230">
          <cell r="A5230">
            <v>101147</v>
          </cell>
          <cell r="B5230" t="str">
            <v>ESCAVAÇÃO HORIZONTAL, INCLUINDO CARGA, DESCARGA E TRANSPORTE EM SOLO DE 1A CATEGORIA COM TRATOR DE ESTEIRAS (347HP/LÂMINA: 8,70M3) E CAMINHÃO BASCULANTE DE 14M3, DMT ATÉ 200M. AF_07/2020</v>
          </cell>
          <cell r="D5230">
            <v>101147</v>
          </cell>
          <cell r="E5230">
            <v>12.41</v>
          </cell>
        </row>
        <row r="5231">
          <cell r="A5231">
            <v>101148</v>
          </cell>
          <cell r="B5231" t="str">
            <v>ESCAVAÇÃO HORIZONTAL, INCLUINDO CARGA, DESCARGA E TRANSPORTE EM SOLO DE 1A CATEGORIA COM TRATOR DE ESTEIRAS (125HP/LÂMINA: 2,70M3) E CAMINHÃO BASCULANTE DE 14M3, DMT ATÉ 200M. AF_07/2020</v>
          </cell>
          <cell r="D5231">
            <v>101148</v>
          </cell>
          <cell r="E5231">
            <v>12.71</v>
          </cell>
        </row>
        <row r="5232">
          <cell r="A5232">
            <v>101149</v>
          </cell>
          <cell r="B5232" t="str">
            <v>ESCAVAÇÃO HORIZONTAL, INCLUINDO ESCARIFICAÇÃO, CARGA, DESCARGA E TRANSPORTE EM SOLO DE 2A CATEGORIA COM TRATOR DE ESTEIRAS (100HP/LÂMINA: 2,19M3) E CAMINHÃO BASCULANTE DE 14M3, DMT ATÉ 200M. AF_07/2020</v>
          </cell>
          <cell r="D5232">
            <v>101149</v>
          </cell>
          <cell r="E5232">
            <v>16.5</v>
          </cell>
        </row>
        <row r="5233">
          <cell r="A5233">
            <v>101150</v>
          </cell>
          <cell r="B5233" t="str">
            <v>ESCAVAÇÃO HORIZONTAL, INCLUINDO ESCARIFICAÇÃO, CARGA, DESCARGA E TRANSPORTE EM SOLO DE 2A CATEGORIA COM TRATOR DE ESTEIRAS (150HP/LÂMINA: 3,18M3) E CAMINHÃO BASCULANTE DE 14M3, DMT ATÉ 200M. AF_07/2020</v>
          </cell>
          <cell r="D5233">
            <v>101150</v>
          </cell>
          <cell r="E5233">
            <v>15.67</v>
          </cell>
        </row>
        <row r="5234">
          <cell r="A5234">
            <v>101151</v>
          </cell>
          <cell r="B5234" t="str">
            <v>ESCAVAÇÃO HORIZONTAL, INCLUINDO ESCARIFICAÇÃO, CARGA, DESCARGA E TRANSPORTE EM SOLO DE 2A CATEGORIA COM TRATOR DE ESTEIRAS (170HP/LÂMINA: 5,20M3) E CAMINHÃO BASCULANTE DE 14M3, DMT ATÉ 200M. AF_07/2020</v>
          </cell>
          <cell r="D5234">
            <v>101151</v>
          </cell>
          <cell r="E5234">
            <v>13.65</v>
          </cell>
        </row>
        <row r="5235">
          <cell r="A5235">
            <v>101152</v>
          </cell>
          <cell r="B5235" t="str">
            <v>ESCAVAÇÃO HORIZONTAL, INCLUINDO ESCARIFICAÇÃO, CARGA, DESCARGA E TRANSPORTE EM SOLO DE 2A CATEGORIA COM TRATOR DE ESTEIRAS (347HP/LÂMINA: 8,70M3) E CAMINHÃO BASCULANTE DE 14M3, DMT ATÉ 200M. AF_07/2020</v>
          </cell>
          <cell r="D5235">
            <v>101152</v>
          </cell>
          <cell r="E5235">
            <v>15.14</v>
          </cell>
        </row>
        <row r="5236">
          <cell r="A5236">
            <v>101153</v>
          </cell>
          <cell r="B5236" t="str">
            <v>ESCAVAÇÃO HORIZONTAL, INCLUINDO ESCARIFICAÇÃO, CARGA, DESCARGA E TRANSPORTE EM SOLO DE 2A CATEGORIA COM TRATOR DE ESTEIRAS (125HP/LÂMINA: 2,70M3) E CAMINHÃO BASCULANTE DE 14M3, DMT ATÉ 200M. AF_07/2020</v>
          </cell>
          <cell r="D5236">
            <v>101153</v>
          </cell>
          <cell r="E5236">
            <v>15.72</v>
          </cell>
        </row>
        <row r="5237">
          <cell r="A5237">
            <v>101206</v>
          </cell>
          <cell r="B5237" t="str">
            <v>ESCAVAÇÃO VERTICAL A CÉU ABERTO, EM OBRAS DE EDIFICAÇÃO, INCLUINDO CARGA, DESCARGA E TRANSPORTE, EM SOLO DE 1ª CATEGORIA COM ESCAVADEIRA HIDRÁULICA (CAÇAMBA: 0,8 M³ / 111 HP), FROTA DE 3 CAMINHÕES BASCULANTES DE 14 M³, DMT ATÉ 1 KM E VELOCIDADE MÉDIA 14KM/H. AF_05/2020</v>
          </cell>
          <cell r="D5237">
            <v>101206</v>
          </cell>
          <cell r="E5237">
            <v>11.04</v>
          </cell>
        </row>
        <row r="5238">
          <cell r="A5238">
            <v>101207</v>
          </cell>
          <cell r="B5238" t="str">
            <v>ESCAVAÇÃO VERTICAL A CÉU ABERTO, EMOBRAS DE EDIFICAÇÃO  INCLUINDO CARGA, DESCARGA E TRANSPORTE, EM SOLO DE 1ª CATEGORIA COM ESCAVADEIRA HIDRÁULICA (CAÇAMBA: 0,8 M³ / 111 HP), FROTA DE 2 CAMINHÕES BASCULANTES DE 18 M³, DMT ATÉ 1 KM E VELOCIDADE MÉDIA 14 KM/H. AF_05/2020</v>
          </cell>
          <cell r="D5238">
            <v>101207</v>
          </cell>
          <cell r="E5238">
            <v>9.86</v>
          </cell>
        </row>
        <row r="5239">
          <cell r="A5239">
            <v>101208</v>
          </cell>
          <cell r="B5239" t="str">
            <v>ESCAVAÇÃO VERTICAL A CÉU ABERTO, EM OBRAS DE EDIFICAÇÃO, INCLUINDO CARGA, DESCARGA E TRANSPORTE, EM SOLO DE 1ª CATEGORIA COM ESCAVADEIRA HIDRÁULICA (CAÇAMBA: 1,2 M³ / 155 HP), FROTA DE 3 CAMINHÕES BASCULANTES DE 14 M³, DMT ATÉ 1 KM E VELOCIDADE MÉDIA 14KM/H. AF_05/2020</v>
          </cell>
          <cell r="D5239">
            <v>101208</v>
          </cell>
          <cell r="E5239">
            <v>9.4700000000000006</v>
          </cell>
        </row>
        <row r="5240">
          <cell r="A5240">
            <v>101209</v>
          </cell>
          <cell r="B5240" t="str">
            <v>ESCAVAÇÃO VERTICAL A CÉU ABERTO, EM OBRAS DE EDIFICAÇÃO, INCLUINDO CARGA, DESCARGA E TRANSPORTE, EM SOLO DE 1ª CATEGORIA COM ESCAVADEIRA HIDRÁULICA (CAÇAMBA: 1,2 M³ / 155 HP), FROTA DE 3 CAMINHÕES BASCULANTES DE 18 M³, DMT ATÉ 1 KM E VELOCIDADE MÉDIA 14KM/H. AF_05/2020</v>
          </cell>
          <cell r="D5240">
            <v>101209</v>
          </cell>
          <cell r="E5240">
            <v>8.84</v>
          </cell>
        </row>
        <row r="5241">
          <cell r="A5241">
            <v>101210</v>
          </cell>
          <cell r="B5241" t="str">
            <v>ESCAVAÇÃO VERTICAL A CÉU ABERTO, EM OBRAS DE EDIFICAÇÃO, INCLUINDO CARGA, DESCARGA E TRANSPORTE, EM SOLO DE 1ª CATEGORIA COM ESCAVADEIRA HIDRÁULICA (CAÇAMBA: 0,8 M³ / 111 HP), FROTA DE 4 CAMINHÕES BASCULANTES DE 14 M³, DMT DE 1,5 KM E VELOCIDADE MÉDIA 18KM/H. AF_05/2020</v>
          </cell>
          <cell r="D5241">
            <v>101210</v>
          </cell>
          <cell r="E5241">
            <v>15.74</v>
          </cell>
        </row>
        <row r="5242">
          <cell r="A5242">
            <v>101211</v>
          </cell>
          <cell r="B5242" t="str">
            <v>ESCAVAÇÃO VERTICAL A CÉU ABERTO, EM OBRAS DE EDIFICAÇÃO, INCLUINDO CARGA, DESCARGA E TRANSPORTE, EM SOLO DE 1ª CATEGORIA COM ESCAVADEIRA HIDRÁULICA (CAÇAMBA: 0,8 M³ / 111 HP), FROTA DE 4 CAMINHÕES BASCULANTES DE 14 M³, DMT DE 2 KM E VELOCIDADE MÉDIA 19KM/H. AF_05/2020</v>
          </cell>
          <cell r="D5242">
            <v>101211</v>
          </cell>
          <cell r="E5242">
            <v>16.899999999999999</v>
          </cell>
        </row>
        <row r="5243">
          <cell r="A5243">
            <v>101212</v>
          </cell>
          <cell r="B5243" t="str">
            <v>ESCAVAÇÃO VERTICAL A CÉU ABERTO, EM OBRAS DE EDIFICAÇÃO, INCLUINDO CARGA, DESCARGA E TRANSPORTE, EM SOLO DE 1ª CATEGORIA COM ESCAVADEIRA HIDRÁULICA (CAÇAMBA: 0,8 M³ / 111 HP), FROTA DE 5 CAMINHÕES BASCULANTES DE 14 M³, DMT DE 3 KM E VELOCIDADE MÉDIA 20KM/H. AF_05/2020</v>
          </cell>
          <cell r="D5243">
            <v>101212</v>
          </cell>
          <cell r="E5243">
            <v>19.63</v>
          </cell>
        </row>
        <row r="5244">
          <cell r="A5244">
            <v>101213</v>
          </cell>
          <cell r="B5244" t="str">
            <v>ESCAVAÇÃO VERTICAL A CÉU ABERTO, EM OBRAS DE EDIFICAÇÃO, INCLUINDO CARGA, DESCARGA E TRANSPORTE, EM SOLO DE 1ª CATEGORIA COM ESCAVADEIRA HIDRÁULICA (CAÇAMBA: 0,8 M³ / 111 HP), FROTA DE 6 CAMINHÕES BASCULANTES DE 14 M³, DMT DE 4 KM E VELOCIDADE MÉDIA 22KM/H. AF_05/2020</v>
          </cell>
          <cell r="D5244">
            <v>101213</v>
          </cell>
          <cell r="E5244">
            <v>21.8</v>
          </cell>
        </row>
        <row r="5245">
          <cell r="A5245">
            <v>101214</v>
          </cell>
          <cell r="B5245" t="str">
            <v>ESCAVAÇÃO VERTICAL A CÉU ABERTO, EM OBRAS DE EDIFICAÇÃO, INCLUINDO CARGA, DESCARGA E TRANSPORTE, EM SOLO DE 1ª CATEGORIA COM ESCAVADEIRA HIDRÁULICA (CAÇAMBA: 0,8 M³ / 111 HP), FROTA DE 7 CAMINHÕES BASCULANTES DE 14 M³, DMT DE 6 KM E VELOCIDADE MÉDIA 22KM/H. AF_05/2020</v>
          </cell>
          <cell r="D5245">
            <v>101214</v>
          </cell>
          <cell r="E5245">
            <v>26.52</v>
          </cell>
        </row>
        <row r="5246">
          <cell r="A5246">
            <v>101215</v>
          </cell>
          <cell r="B5246" t="str">
            <v>ESCAVAÇÃO VERTICAL A CÉU ABERTO, EM OBRAS DE EDIFICAÇÃO, INCLUINDO CARGA, DESCARGA E TRANSPORTE, EM SOLO DE 1ª CATEGORIA COM ESCAVADEIRA HIDRÁULICA (CAÇAMBA: 0,8 M³ / 111 HP), FROTA DE 4 CAMINHÕES BASCULANTES DE 18 M³, DMT DE 1,5 KM E VELOCIDADE MÉDIA 18KM/H. AF_05/2020</v>
          </cell>
          <cell r="D5246">
            <v>101215</v>
          </cell>
          <cell r="E5246">
            <v>15.09</v>
          </cell>
        </row>
        <row r="5247">
          <cell r="A5247">
            <v>101216</v>
          </cell>
          <cell r="B5247" t="str">
            <v>ESCAVAÇÃO VERTICAL A CÉU ABERTO, EM OBRAS DE EDIFICAÇÃO, INCLUINDO CARGA, DESCARGA E TRANSPORTE, EM SOLO DE 1ª CATEGORIA COM ESCAVADEIRA HIDRÁULICA (CAÇAMBA: 0,8 M³ / 111 HP), FROTA DE 4 CAMINHÕES BASCULANTES DE 18 M³, DMT DE 2 KM E VELOCIDADE MÉDIA 19KM/H. AF_05/2020</v>
          </cell>
          <cell r="D5247">
            <v>101216</v>
          </cell>
          <cell r="E5247">
            <v>15.92</v>
          </cell>
        </row>
        <row r="5248">
          <cell r="A5248">
            <v>101217</v>
          </cell>
          <cell r="B5248" t="str">
            <v>ESCAVAÇÃO VERTICAL A CÉU ABERTO, EM OBRAS DE EDIFICAÇÃO, INCLUINDO CARGA, DESCARGA E TRANSPORTE, EM SOLO DE 1ª CATEGORIA COM ESCAVADEIRA HIDRÁULICA (CAÇAMBA: 0,8 M³ / 111 HP), FROTA DE 5 CAMINHÕES BASCULANTES DE 18 M³, DMT DE 3 KM E VELOCIDADE MÉDIA 20KM/H. AF_05/2020</v>
          </cell>
          <cell r="D5248">
            <v>101217</v>
          </cell>
          <cell r="E5248">
            <v>18.43</v>
          </cell>
        </row>
        <row r="5249">
          <cell r="A5249">
            <v>101218</v>
          </cell>
          <cell r="B5249" t="str">
            <v>ESCAVAÇÃO VERTICAL A CÉU ABERTO, EM OBRAS DE EDIFICAÇÃO, INCLUINDO CARGA, DESCARGA E TRANSPORTE, EM SOLO DE 1ª CATEGORIA COM ESCAVADEIRA HIDRÁULICA (CAÇAMBA: 0,8 M³ / 111 HP), FROTA DE 5 CAMINHÕES BASCULANTES DE 18 M³, DMT DE 4 KM E VELOCIDADE MÉDIA 22KM/H. AF_05/2020</v>
          </cell>
          <cell r="D5249">
            <v>101218</v>
          </cell>
          <cell r="E5249">
            <v>19.649999999999999</v>
          </cell>
        </row>
        <row r="5250">
          <cell r="A5250">
            <v>101219</v>
          </cell>
          <cell r="B5250" t="str">
            <v>ESCAVAÇÃO VERTICAL A CÉU ABERTO, EM OBRAS DE EDIFICAÇÃO, INCLUINDO CARGA, DESCARGA E TRANSPORTE, EM SOLO DE 1ª CATEGORIA COM ESCAVADEIRA HIDRÁULICA (CAÇAMBA: 0,8 M³ / 111 HP), FROTA DE 6 CAMINHÕES BASCULANTES DE 18 M³, DMT DE 6 KM E VELOCIDADE MÉDIA 22KM/H. AF_05/2020</v>
          </cell>
          <cell r="D5250">
            <v>101219</v>
          </cell>
          <cell r="E5250">
            <v>23.91</v>
          </cell>
        </row>
        <row r="5251">
          <cell r="A5251">
            <v>101220</v>
          </cell>
          <cell r="B5251" t="str">
            <v>ESCAVAÇÃO VERTICAL A CÉU ABERTO, EM OBRAS DE EDIFICAÇÃO, INCLUINDO CARGA, DESCARGA E TRANSPORTE, EM SOLO DE 1ª CATEGORIA COM ESCAVADEIRA HIDRÁULICA (CAÇAMBA: 1,2 M³ / 155 HP), FROTA DE 5 CAMINHÕES BASCULANTES DE 14 M³, DMT DE 1,5 KM E VELOCIDADE MÉDIA 18KM/H. AF_05/2020</v>
          </cell>
          <cell r="D5251">
            <v>101220</v>
          </cell>
          <cell r="E5251">
            <v>14.79</v>
          </cell>
        </row>
        <row r="5252">
          <cell r="A5252">
            <v>101221</v>
          </cell>
          <cell r="B5252" t="str">
            <v>ESCAVAÇÃO VERTICAL A CÉU ABERTO, EM OBRAS DE EDIFICAÇÃO, INCLUINDO CARGA, DESCARGA E TRANSPORTE, EM SOLO DE 1ª CATEGORIA COM ESCAVADEIRA HIDRÁULICA (CAÇAMBA: 1,2 M³ / 155 HP), FROTA DE 5 CAMINHÕES BASCULANTES DE 14 M³, DMT DE 2 KM E VELOCIDADE MÉDIA 19KM/H. AF_05/2020</v>
          </cell>
          <cell r="D5252">
            <v>101221</v>
          </cell>
          <cell r="E5252">
            <v>15.74</v>
          </cell>
        </row>
        <row r="5253">
          <cell r="A5253">
            <v>101222</v>
          </cell>
          <cell r="B5253" t="str">
            <v>ESCAVAÇÃO VERTICAL A CÉU ABERTO, EM OBRAS DE EDIFICAÇÃO, INCLUINDO CARGA, DESCARGA E TRANSPORTE, EM SOLO DE 1ª CATEGORIA COM ESCAVADEIRA HIDRÁULICA (CAÇAMBA: 1,2 M³ / 155 HP), FROTA DE 6 CAMINHÕES BASCULANTES DE 14 M³, DMT DE 3 KM E VELOCIDADE MÉDIA 20KM/H. AF_05/2020</v>
          </cell>
          <cell r="D5253">
            <v>101222</v>
          </cell>
          <cell r="E5253">
            <v>18.27</v>
          </cell>
        </row>
        <row r="5254">
          <cell r="A5254">
            <v>101223</v>
          </cell>
          <cell r="B5254" t="str">
            <v>ESCAVAÇÃO VERTICAL A CÉU ABERTO, EM OBRAS DE EDIFICAÇÃO, INCLUINDO CARGA, DESCARGA E TRANSPORTE, EM SOLO DE 1ª CATEGORIA COM ESCAVADEIRA HIDRÁULICA (CAÇAMBA: 1,2 M³ / 155 HP), FROTA DE 7 CAMINHÕES BASCULANTES DE 14 M³, DMT DE 4 KM E VELOCIDADE MÉDIA 22KM/H. AF_05/2020</v>
          </cell>
          <cell r="D5254">
            <v>101223</v>
          </cell>
          <cell r="E5254">
            <v>20.260000000000002</v>
          </cell>
        </row>
        <row r="5255">
          <cell r="A5255">
            <v>101224</v>
          </cell>
          <cell r="B5255" t="str">
            <v>ESCAVAÇÃO VERTICAL A CÉU ABERTO, EM OBRAS DE EDIFICAÇÃO, INCLUINDO CARGA, DESCARGA E TRANSPORTE, EM SOLO DE 1ª CATEGORIA COM ESCAVADEIRA HIDRÁULICA (CAÇAMBA: 1,2 M³ / 155 HP), FROTA DE 9 CAMINHÕES BASCULANTES DE 14 M³, DMT DE 6 KM E VELOCIDADE MÉDIA 22KM/H. AF_05/2020</v>
          </cell>
          <cell r="D5255">
            <v>101224</v>
          </cell>
          <cell r="E5255">
            <v>25.38</v>
          </cell>
        </row>
        <row r="5256">
          <cell r="A5256">
            <v>101225</v>
          </cell>
          <cell r="B5256" t="str">
            <v>ESCAVAÇÃO VERTICAL A CÉU ABERTO, EM OBRAS DE EDIFICAÇÃO, INCLUINDO CARGA, DESCARGA E TRANSPORTE, EM SOLO DE 1ª CATEGORIA COM ESCAVADEIRA HIDRÁULICA (CAÇAMBA: 1,2 M³ / 155 HP), FROTA DE 5 CAMINHÕES BASCULANTES DE 18 M³, DMT DE 1,5 KM E VELOCIDADE MÉDIA 18KM/H. AF_05/2020</v>
          </cell>
          <cell r="D5256">
            <v>101225</v>
          </cell>
          <cell r="E5256">
            <v>13.64</v>
          </cell>
        </row>
        <row r="5257">
          <cell r="A5257">
            <v>101226</v>
          </cell>
          <cell r="B5257" t="str">
            <v>ESCAVAÇÃO VERTICAL A CÉU ABERTO, EM OBRAS DE EDIFICAÇÃO, INCLUINDO CARGA, DESCARGA E TRANSPORTE, EM SOLO DE 1ª CATEGORIA COM ESCAVADEIRA HIDRÁULICA (CAÇAMBA: 1,2 M³ / 155 HP), FROTA DE 5 CAMINHÕES BASCULANTES DE 18 M³, DMT DE 2 KM E VELOCIDADE MÉDIA 19KM/H. AF_05/2020</v>
          </cell>
          <cell r="D5257">
            <v>101226</v>
          </cell>
          <cell r="E5257">
            <v>14.47</v>
          </cell>
        </row>
        <row r="5258">
          <cell r="A5258">
            <v>101227</v>
          </cell>
          <cell r="B5258" t="str">
            <v>ESCAVAÇÃO VERTICAL A CÉU ABERTO, EM OBRAS DE EDIFICAÇÃO, INCLUINDO CARGA, DESCARGA E TRANSPORTE, EM SOLO DE 1ª CATEGORIA COM ESCAVADEIRA HIDRÁULICA (CAÇAMBA: 1,2 M³ / 155 HP), FROTA DE 6 CAMINHÕES BASCULANTES DE 18 M³, DMT DE 3 KM E VELOCIDADE MÉDIA 20KM/H. AF_05/2020</v>
          </cell>
          <cell r="D5258">
            <v>101227</v>
          </cell>
          <cell r="E5258">
            <v>16.739999999999998</v>
          </cell>
        </row>
        <row r="5259">
          <cell r="A5259">
            <v>101228</v>
          </cell>
          <cell r="B5259" t="str">
            <v>ESCAVAÇÃO VERTICAL A CÉU ABERTO, EM OBRAS DE EDIFICAÇÃO, INCLUINDO CARGA, DESCARGA E TRANSPORTE, EM SOLO DE 1ª CATEGORIA COM ESCAVADEIRA HIDRÁULICA (CAÇAMBA: 1,2 M³ / 155 HP), FROTA DE 6 CAMINHÕES BASCULANTES DE 18 M³, DMT DE 4 KM E VELOCIDADE MÉDIA 22KM/H. AF_05/2020</v>
          </cell>
          <cell r="D5259">
            <v>101228</v>
          </cell>
          <cell r="E5259">
            <v>17.98</v>
          </cell>
        </row>
        <row r="5260">
          <cell r="A5260">
            <v>101229</v>
          </cell>
          <cell r="B5260" t="str">
            <v>ESCAVAÇÃO VERTICAL A CÉU ABERTO, EM OBRAS DE EDIFICAÇÃO, INCLUINDO CARGA, DESCARGA E TRANSPORTE, EM SOLO DE 1ª CATEGORIA COM ESCAVADEIRA HIDRÁULICA (CAÇAMBA: 1,2 M³ / 155 HP), FROTA DE 8 CAMINHÕES BASCULANTES DE 18 M³, DMT DE 6 KM E VELOCIDADE MÉDIA 22KM/H. AF_05/2020</v>
          </cell>
          <cell r="D5260">
            <v>101229</v>
          </cell>
          <cell r="E5260">
            <v>22.59</v>
          </cell>
        </row>
        <row r="5261">
          <cell r="A5261">
            <v>101230</v>
          </cell>
          <cell r="B5261" t="str">
            <v>ESCAVAÇÃO VERTICAL A CÉU ABERTO, EM OBRAS DE INFRAESTRUTURA, INCLUINDO CARGA, DESCARGA E TRANSPORTE, EM SOLO DE 1ª CATEGORIA COM ESCAVADEIRA HIDRÁULICA (CAÇAMBA: 0,8 M³ / 111 HP), FROTA DE 3 CAMINHÕES BASCULANTES DE 14 M³, DMT ATÉ 1 KM E VELOCIDADE MÉDIA14KM/H. AF_05/2020</v>
          </cell>
          <cell r="D5261">
            <v>101230</v>
          </cell>
          <cell r="E5261">
            <v>9.8000000000000007</v>
          </cell>
        </row>
        <row r="5262">
          <cell r="A5262">
            <v>101231</v>
          </cell>
          <cell r="B5262" t="str">
            <v>ESCAVAÇÃO VERTICAL A CÉU ABERTO, EM OBRAS DE INFRAESTRUTURA, INCLUINDO CARGA, DESCARGA E TRANSPORTE, EM SOLO DE 1ª CATEGORIA COM ESCAVADEIRA HIDRÁULICA (CAÇAMBA: 0,8 M³ / 111 HP), FROTA DE 3 CAMINHÕES BASCULANTES DE 18 M³, DMT ATÉ 1 KM E VELOCIDADE MÉDIA14KM/H. AF_05/2020</v>
          </cell>
          <cell r="D5262">
            <v>101231</v>
          </cell>
          <cell r="E5262">
            <v>9.35</v>
          </cell>
        </row>
        <row r="5263">
          <cell r="A5263">
            <v>101232</v>
          </cell>
          <cell r="B5263" t="str">
            <v>ESCAVAÇÃO VERTICAL A CÉU ABERTO, EM OBRAS DE INFRAESTRUTURA, INCLUINDO CARGA, DESCARGA E TRANSPORTE, EM SOLO DE 1ª CATEGORIA COM ESCAVADEIRA HIDRÁULICA (CAÇAMBA: 1,2 M³ / 155 HP), FROTA DE 3 CAMINHÕES BASCULANTES DE 14 M³, DMT ATÉ 1 KM E VELOCIDADE MÉDIA14KM/H. AF_05/2020</v>
          </cell>
          <cell r="D5263">
            <v>101232</v>
          </cell>
          <cell r="E5263">
            <v>8.52</v>
          </cell>
        </row>
        <row r="5264">
          <cell r="A5264">
            <v>101233</v>
          </cell>
          <cell r="B5264" t="str">
            <v>ESCAVAÇÃO VERTICAL A CÉU ABERTO, EM OBRAS DE INFRAESTRUTURA, INCLUINDO CARGA, DESCARGA E TRANSPORTE, EM SOLO DE 1ª CATEGORIA COM ESCAVADEIRA HIDRÁULICA (CAÇAMBA: 1,2 M³ / 155 HP), FROTA DE 3 CAMINHÕES BASCULANTES DE 18 M³, DMT ATÉ 1 KM E VELOCIDADE MÉDIA14KM/H. AF_05/2020</v>
          </cell>
          <cell r="D5264">
            <v>101233</v>
          </cell>
          <cell r="E5264">
            <v>7.9</v>
          </cell>
        </row>
        <row r="5265">
          <cell r="A5265">
            <v>101234</v>
          </cell>
          <cell r="B5265" t="str">
            <v>ESCAVAÇÃO VERTICAL A CÉU ABERTO, EM OBRAS DE INFRAESTRUTURA, INCLUINDO CARGA, DESCARGA E TRANSPORTE, EM SOLO DE 1ª CATEGORIA COM ESCAVADEIRA HIDRÁULICA (CAÇAMBA: 0,8 M³ / 111HP), FROTA DE 5 CAMINHÕES BASCULANTES DE 14 M³, DMT DE 1,5 KM E VELOCIDADE MÉDIA18KM/H. AF_05/2020</v>
          </cell>
          <cell r="D5265">
            <v>101234</v>
          </cell>
          <cell r="E5265">
            <v>15.25</v>
          </cell>
        </row>
        <row r="5266">
          <cell r="A5266">
            <v>101235</v>
          </cell>
          <cell r="B5266" t="str">
            <v>ESCAVAÇÃO VERTICAL A CÉU ABERTO, EM OBRAS DE INFRAESTRUTURA, INCLUINDO CARGA, DESCARGA E TRANSPORTE, EM SOLO DE 1ª CATEGORIA COM ESCAVADEIRA HIDRÁULICA (CAÇAMBA: 0,8 M³ / 111HP), FROTA DE 5 CAMINHÕES BASCULANTES DE 14 M³, DMT DE 2 KM E VELOCIDADE MÉDIA 19KM/H. AF_05/2020</v>
          </cell>
          <cell r="D5266">
            <v>101235</v>
          </cell>
          <cell r="E5266">
            <v>16.170000000000002</v>
          </cell>
        </row>
        <row r="5267">
          <cell r="A5267">
            <v>101236</v>
          </cell>
          <cell r="B5267" t="str">
            <v>ESCAVAÇÃO VERTICAL A CÉU ABERTO, EM OBRAS DE INFRAESTRUTURA, INCLUINDO CARGA, DESCARGA E TRANSPORTE, EM SOLO DE 1ª CATEGORIA COM ESCAVADEIRA HIDRÁULICA (CAÇAMBA: 0,8 M³ / 111HP), FROTA DE 6 CAMINHÕES BASCULANTES DE 14 M³, DMT DE 3 KM E VELOCIDADE MÉDIA 20KM/H. AF_05/2020</v>
          </cell>
          <cell r="D5267">
            <v>101236</v>
          </cell>
          <cell r="E5267">
            <v>18.809999999999999</v>
          </cell>
        </row>
        <row r="5268">
          <cell r="A5268">
            <v>101237</v>
          </cell>
          <cell r="B5268" t="str">
            <v>ESCAVAÇÃO VERTICAL A CÉU ABERTO, EM OBRAS DE INFRAESTRUTURA, INCLUINDO CARGA, DESCARGA E TRANSPORTE, EM SOLO DE 1ª CATEGORIA COM ESCAVADEIRA HIDRÁULICA (CAÇAMBA: 0,8 M³ / 111HP), FROTA DE 6 CAMINHÕES BASCULANTES DE 14 M³, DMT DE 4 KM E VELOCIDADE MÉDIA 22KM/H. AF_05/2020</v>
          </cell>
          <cell r="D5268">
            <v>101237</v>
          </cell>
          <cell r="E5268">
            <v>20.190000000000001</v>
          </cell>
        </row>
        <row r="5269">
          <cell r="A5269">
            <v>101238</v>
          </cell>
          <cell r="B5269" t="str">
            <v>ESCAVAÇÃO VERTICAL A CÉU ABERTO, EM OBRAS DE INFRAESTRUTURA, INCLUINDO CARGA, DESCARGA E TRANSPORTE, EM SOLO DE 1ª CATEGORIA COM ESCAVADEIRA HIDRÁULICA (CAÇAMBA: 0,8 M³ / 111HP), FROTA DE 8 CAMINHÕES BASCULANTES DE 14 M³, DMT DE 6 KM E VELOCIDADE MÉDIA 22KM/H. AF_05/2020</v>
          </cell>
          <cell r="D5269">
            <v>101238</v>
          </cell>
          <cell r="E5269">
            <v>25.45</v>
          </cell>
        </row>
        <row r="5270">
          <cell r="A5270">
            <v>101239</v>
          </cell>
          <cell r="B5270" t="str">
            <v>ESCAVAÇÃO VERTICAL A CÉU ABERTO, EM OBRAS DE INFRAESTRUTURA, INCLUINDO CARGA, DESCARGA E TRANSPORTE, EM SOLO DE 1ª CATEGORIA COM ESCAVADEIRA HIDRÁULICA (CAÇAMBA: 0,8 M³ / 111HP), FROTA DE 4 CAMINHÕES BASCULANTES DE 18 M³, DMT DE 1,5 KM E VELOCIDADE MÉDIA18KM/H. AF_05/2020</v>
          </cell>
          <cell r="D5270">
            <v>101239</v>
          </cell>
          <cell r="E5270">
            <v>13.64</v>
          </cell>
        </row>
        <row r="5271">
          <cell r="A5271">
            <v>101240</v>
          </cell>
          <cell r="B5271" t="str">
            <v>ESCAVAÇÃO VERTICAL A CÉU ABERTO, EM OBRAS DE INFRAESTRUTURA, INCLUINDO CARGA, DESCARGA E TRANSPORTE, EM SOLO DE 1ª CATEGORIA COM ESCAVADEIRA HIDRÁULICA (CAÇAMBA: 0,8 M³ / 111HP), FROTA DE 4 CAMINHÕES BASCULANTES DE 18 M³, DMT DE 2 KM E VELOCIDADE MÉDIA 19KM/H. AF_05/2020</v>
          </cell>
          <cell r="D5271">
            <v>101240</v>
          </cell>
          <cell r="E5271">
            <v>14.49</v>
          </cell>
        </row>
        <row r="5272">
          <cell r="A5272">
            <v>101241</v>
          </cell>
          <cell r="B5272" t="str">
            <v>ESCAVAÇÃO VERTICAL A CÉU ABERTO, EM OBRAS DE INFRAESTRUTURA, INCLUINDO CARGA, DESCARGA E TRANSPORTE, EM SOLO DE 1ª CATEGORIA COM ESCAVADEIRA HIDRÁULICA (CAÇAMBA: 0,8 M³ / 111HP), FROTA DE 5 CAMINHÕES BASCULANTES DE 18 M³, DMT DE 3 KM E VELOCIDADE MÉDIA 20KM/H. AF_05/2020</v>
          </cell>
          <cell r="D5272">
            <v>101241</v>
          </cell>
          <cell r="E5272">
            <v>16.86</v>
          </cell>
        </row>
        <row r="5273">
          <cell r="A5273">
            <v>101242</v>
          </cell>
          <cell r="B5273" t="str">
            <v>ESCAVAÇÃO VERTICAL A CÉU ABERTO, EM OBRAS DE INFRAESTRUTURA, INCLUINDO CARGA, DESCARGA E TRANSPORTE, EM SOLO DE 1ª CATEGORIA COM ESCAVADEIRA HIDRÁULICA (CAÇAMBA: 0,8 M³ / 111HP), FROTA DE 6 CAMINHÕES BASCULANTES DE 18 M³, DMT DE 4 KM E VELOCIDADE MÉDIA 22KM/H. AF_05/2020</v>
          </cell>
          <cell r="D5273">
            <v>101242</v>
          </cell>
          <cell r="E5273">
            <v>18.72</v>
          </cell>
        </row>
        <row r="5274">
          <cell r="A5274">
            <v>101243</v>
          </cell>
          <cell r="B5274" t="str">
            <v>ESCAVAÇÃO VERTICAL A CÉU ABERTO, EM OBRAS DE INFRAESTRUTURA, INCLUINDO CARGA, DESCARGA E TRANSPORTE, EM SOLO DE 1ª CATEGORIA COM ESCAVADEIRA HIDRÁULICA (CAÇAMBA: 0,8 M³ / 111HP), FROTA DE 7 CAMINHÕES BASCULANTES DE 18 M³, DMT DE 6 KM E VELOCIDADE MÉDIA 22KM/H. AF_05/2020</v>
          </cell>
          <cell r="D5274">
            <v>101243</v>
          </cell>
          <cell r="E5274">
            <v>22.85</v>
          </cell>
        </row>
        <row r="5275">
          <cell r="A5275">
            <v>101244</v>
          </cell>
          <cell r="B5275" t="str">
            <v>ESCAVAÇÃO VERTICAL A CÉU ABERTO, EM OBRAS DE INFRAESTRUTURA, INCLUINDO CARGA, DESCARGA E TRANSPORTE, EM SOLO DE 1ª CATEGORIA COM ESCAVADEIRA HIDRÁULICA (CAÇAMBA: 1,2M³ / 155HP), FROTA DE 6 CAMINHÕES BASCULANTES DE 14 M³, DMT DE 1,5 KM E VELOCIDADE MÉDIA18KM/H. AF_05/2020</v>
          </cell>
          <cell r="D5275">
            <v>101244</v>
          </cell>
          <cell r="E5275">
            <v>14.15</v>
          </cell>
        </row>
        <row r="5276">
          <cell r="A5276">
            <v>101245</v>
          </cell>
          <cell r="B5276" t="str">
            <v>ESCAVAÇÃO VERTICAL A CÉU ABERTO, EM OBRAS DE INFRAESTRUTURA, INCLUINDO CARGA, DESCARGA E TRANSPORTE, EM SOLO DE 1ª CATEGORIA COM ESCAVADEIRA HIDRÁULICA (CAÇAMBA: 1,2 M³ / 155HP), FROTA DE 6 CAMINHÕES BASCULANTES DE 14 M³, DMT DE 2 KM E VELOCIDADE MÉDIA 19KM/H. AF_05/2020</v>
          </cell>
          <cell r="D5276">
            <v>101245</v>
          </cell>
          <cell r="E5276">
            <v>15.1</v>
          </cell>
        </row>
        <row r="5277">
          <cell r="A5277">
            <v>101246</v>
          </cell>
          <cell r="B5277" t="str">
            <v>ESCAVAÇÃO VERTICAL A CÉU ABERTO, EM OBRAS DE INFRAESTRUTURA, INCLUINDO CARGA, DESCARGA E TRANSPORTE, EM SOLO DE 1ª CATEGORIA COM ESCAVADEIRA HIDRÁULICA (CAÇAMBA: 1,2 M³ / 155HP), FROTA DE 7 CAMINHÕES BASCULANTES DE 14 M³, DMT DE 3 KM E VELOCIDADE MÉDIA 20KM/H. AF_05/2020</v>
          </cell>
          <cell r="D5277">
            <v>101246</v>
          </cell>
          <cell r="E5277">
            <v>17.55</v>
          </cell>
        </row>
        <row r="5278">
          <cell r="A5278">
            <v>101247</v>
          </cell>
          <cell r="B5278" t="str">
            <v>ESCAVAÇÃO VERTICAL A CÉU ABERTO, EM OBRAS DE INFRAESTRUTURA, INCLUINDO CARGA, DESCARGA E TRANSPORTE, EM SOLO DE 1ª CATEGORIA COM ESCAVADEIRA HIDRÁULICA (CAÇAMBA: 1,2 M³ / 155HP), FROTA DE 8 CAMINHÕES BASCULANTES DE 14 M³, DMT DE 4 KM E VELOCIDADE MÉDIA 22KM/H. AF_05/2020</v>
          </cell>
          <cell r="D5278">
            <v>101247</v>
          </cell>
          <cell r="E5278">
            <v>19.440000000000001</v>
          </cell>
        </row>
        <row r="5279">
          <cell r="A5279">
            <v>101248</v>
          </cell>
          <cell r="B5279" t="str">
            <v>ESCAVAÇÃO VERTICAL A CÉU ABERTO, EM OBRAS DE INFRAESTRUTURA, INCLUINDO CARGA, DESCARGA E TRANSPORTE, EM SOLO DE 1ª CATEGORIA COM ESCAVADEIRA HIDRÁULICA (CAÇAMBA: 1,2 M³ / 155HP), FROTA DE 10 CAMINHÕES BASCULANTES DE 14 M³, DMT DE 6 KM E VELOCIDADE MÉDIA22KM/H. AF_05/2020</v>
          </cell>
          <cell r="D5279">
            <v>101248</v>
          </cell>
          <cell r="E5279">
            <v>24.38</v>
          </cell>
        </row>
        <row r="5280">
          <cell r="A5280">
            <v>101249</v>
          </cell>
          <cell r="B5280" t="str">
            <v>ESCAVAÇÃO VERTICAL A CÉU ABERTO, EM OBRAS DE INFRAESTRUTURA, INCLUINDO CARGA, DESCARGA E TRANSPORTE, EM SOLO DE 1ª CATEGORIA COM ESCAVADEIRA HIDRÁULICA (CAÇAMBA: 1,2 M³ / 155HP), FROTA DE 5 CAMINHÕES BASCULANTES DE 18 M³, DMT DE 1,5 KM E VELOCIDADE MÉDIA18KM/H. AF_05/2020</v>
          </cell>
          <cell r="D5280">
            <v>101249</v>
          </cell>
          <cell r="E5280">
            <v>12.52</v>
          </cell>
        </row>
        <row r="5281">
          <cell r="A5281">
            <v>101250</v>
          </cell>
          <cell r="B5281" t="str">
            <v>ESCAVAÇÃO VERTICAL A CÉU ABERTO, EM OBRAS DE INFRAESTRUTURA, INCLUINDO CARGA, DESCARGA E TRANSPORTE, EM SOLO DE 1ª CATEGORIA COM ESCAVADEIRA HIDRÁULICA (CAÇAMBA: 1,2 M³ / 155HP), FROTA DE 6 CAMINHÕES BASCULANTES DE 18 M³, DMT DE 2 KM E VELOCIDADE MÉDIA 19KM/H. AF_05/2020</v>
          </cell>
          <cell r="D5281">
            <v>101250</v>
          </cell>
          <cell r="E5281">
            <v>13.82</v>
          </cell>
        </row>
        <row r="5282">
          <cell r="A5282">
            <v>101251</v>
          </cell>
          <cell r="B5282" t="str">
            <v>ESCAVAÇÃO VERTICAL A CÉU ABERTO, EM OBRAS DE INFRAESTRUTURA, INCLUINDO CARGA, DESCARGA E TRANSPORTE, EM SOLO DE 1ª CATEGORIA COM ESCAVADEIRA HIDRÁULICA (CAÇAMBA: 1,2 M³ / 155HP), FROTA DE 6 CAMINHÕES BASCULANTES DE 18 M³, DMT DE 3 KM E VELOCIDADE MÉDIA 20KM/H. AF_05/2020</v>
          </cell>
          <cell r="D5282">
            <v>101251</v>
          </cell>
          <cell r="E5282">
            <v>15.88</v>
          </cell>
        </row>
        <row r="5283">
          <cell r="A5283">
            <v>101252</v>
          </cell>
          <cell r="B5283" t="str">
            <v>ESCAVAÇÃO VERTICAL A CÉU ABERTO, EM OBRAS DE INFRAESTRUTURA, INCLUINDO CARGA, DESCARGA E TRANSPORTE, EM SOLO DE 1ª CATEGORIA COM ESCAVADEIRA HIDRÁULICA (CAÇAMBA: 1,2 M³ / 155HP), FROTA DE 7 CAMINHÕES BASCULANTES DE 18 M³, DMT DE 4 KM E VELOCIDADE MÉDIA 22KM/H. AF_05/2020</v>
          </cell>
          <cell r="D5283">
            <v>101252</v>
          </cell>
          <cell r="E5283">
            <v>17.23</v>
          </cell>
        </row>
        <row r="5284">
          <cell r="A5284">
            <v>101253</v>
          </cell>
          <cell r="B5284" t="str">
            <v>ESCAVAÇÃO VERTICAL A CÉU ABERTO, EM OBRAS DE INFRAESTRUTURA, INCLUINDO CARGA, DESCARGA E TRANSPORTE, EM SOLO DE 1ª CATEGORIA COM ESCAVADEIRA HIDRÁULICA (CAÇAMBA: 1,2 M³ / 155HP), FROTA DE 9 CAMINHÕES BASCULANTES DE 18 M³, DMT DE 6 KM E VELOCIDADE MÉDIA 22KM/H. AF_05/2020</v>
          </cell>
          <cell r="D5284">
            <v>101253</v>
          </cell>
          <cell r="E5284">
            <v>21.69</v>
          </cell>
        </row>
        <row r="5285">
          <cell r="A5285">
            <v>101254</v>
          </cell>
          <cell r="B5285" t="str">
            <v>ESCAVAÇÃO VERTICAL A CÉU ABERTO, EM OBRAS DE EDIFICAÇÃO, INCLUINDO CARGA, DESCARGA E TRANSPORTE, EM SOLO DE 1ª CATEGORIA COM ESCAVADEIRA HIDRÁULICA (CAÇAMBA: 0,8 M³ / 111HP), FROTA DE 3 CAMINHÕES BASCULANTES DE 10 M³, DMT ATÉ 1 KM E VELOCIDADE MÉDIA 14KM/H. AF_05/2020</v>
          </cell>
          <cell r="D5285">
            <v>101254</v>
          </cell>
          <cell r="E5285">
            <v>11.12</v>
          </cell>
        </row>
        <row r="5286">
          <cell r="A5286">
            <v>101255</v>
          </cell>
          <cell r="B5286" t="str">
            <v>ESCAVAÇÃO VERTICAL A CÉU ABERTO, EM OBRAS DE EDIFICAÇÃO, INCLUINDO CARGA, DESCARGA E TRANSPORTE, EM SOLO DE 1ª CATEGORIA COM ESCAVADEIRA HIDRÁULICA (CAÇAMBA: 1,2 M³ / 155HP), FROTA DE 3 CAMINHÕES BASCULANTES DE 10 M³, DMT ATÉ 1 KM E VELOCIDADE MÉDIA 14KM/H. AF_05/2020</v>
          </cell>
          <cell r="D5286">
            <v>101255</v>
          </cell>
          <cell r="E5286">
            <v>9.99</v>
          </cell>
        </row>
        <row r="5287">
          <cell r="A5287">
            <v>101256</v>
          </cell>
          <cell r="B5287" t="str">
            <v>ESCAVAÇÃO VERTICAL A CÉU ABERTO, EM OBRAS DE EDIFICAÇÃO, INCLUINDO CARGA, DESCARGA E TRANSPORTE, EM SOLO DE 1ª CATEGORIA COM ESCAVADEIRA HIDRÁULICA (CAÇAMBA: 0,8 M³ / 111HP), FROTA DE 5 CAMINHÕES BASCULANTES DE 10 M³, DMT DE 1,5 KM E VELOCIDADE MÉDIA 18KM/H. AF_05/2020</v>
          </cell>
          <cell r="D5287">
            <v>101256</v>
          </cell>
          <cell r="E5287">
            <v>17.13</v>
          </cell>
        </row>
        <row r="5288">
          <cell r="A5288">
            <v>101257</v>
          </cell>
          <cell r="B5288" t="str">
            <v>ESCAVAÇÃO VERTICAL A CÉU ABERTO, EM OBRAS DE EDIFICAÇÃO, INCLUINDO CARGA, DESCARGA E TRANSPORTE, EM SOLO DE 1ª CATEGORIA COM ESCAVADEIRA HIDRÁULICA (CAÇAMBA: 0,8 M³ / 111HP), FROTA DE 5 CAMINHÕES BASCULANTES DE 10 M³, DMT DE 2 KM E VELOCIDADE MÉDIA 19KM/H. AF_05/2020</v>
          </cell>
          <cell r="D5288">
            <v>101257</v>
          </cell>
          <cell r="E5288">
            <v>18.190000000000001</v>
          </cell>
        </row>
        <row r="5289">
          <cell r="A5289">
            <v>101258</v>
          </cell>
          <cell r="B5289" t="str">
            <v>ESCAVAÇÃO VERTICAL A CÉU ABERTO, EM OBRAS DE EDIFICAÇÃO, INCLUINDO CARGA, DESCARGA E TRANSPORTE, EM SOLO DE 1ª CATEGORIA COM ESCAVADEIRA HIDRÁULICA (CAÇAMBA: 0,8 M³ / 111HP), FROTA DE 6 CAMINHÕES BASCULANTES DE 10 M³, DMT DE 3 KM E VELOCIDADE MÉDIA 20KM/H. AF_05/2020</v>
          </cell>
          <cell r="D5289">
            <v>101258</v>
          </cell>
          <cell r="E5289">
            <v>21.06</v>
          </cell>
        </row>
        <row r="5290">
          <cell r="A5290">
            <v>101259</v>
          </cell>
          <cell r="B5290" t="str">
            <v>ESCAVAÇÃO VERTICAL A CÉU ABERTO, EM OBRAS DE EDIFICAÇÃO, INCLUINDO CARGA, DESCARGA E TRANSPORTE, EM SOLO DE 1ª CATEGORIA COM ESCAVADEIRA HIDRÁULICA (CAÇAMBA: 0,8 M³ / 111HP), FROTA DE 7 CAMINHÕES BASCULANTES DE 10 M³, DMT DE 4 KM E VELOCIDADE MÉDIA 22KM/H. AF_05/2020</v>
          </cell>
          <cell r="D5290">
            <v>101259</v>
          </cell>
          <cell r="E5290">
            <v>23.28</v>
          </cell>
        </row>
        <row r="5291">
          <cell r="A5291">
            <v>101260</v>
          </cell>
          <cell r="B5291" t="str">
            <v>ESCAVAÇÃO VERTICAL A CÉU ABERTO, EM OBRAS DE EDIFICAÇÃO, INCLUINDO CARGA, DESCARGA E TRANSPORTE, EM SOLO DE 1ª CATEGORIA COM ESCAVADEIRA HIDRÁULICA (CAÇAMBA: 0,8 M³ / 111HP), FROTA DE 9 CAMINHÕES BASCULANTES DE 10 M³, DMT DE 6 KM E VELOCIDADE MÉDIA 22KM/H. AF_05/2020</v>
          </cell>
          <cell r="D5291">
            <v>101260</v>
          </cell>
          <cell r="E5291">
            <v>29.06</v>
          </cell>
        </row>
        <row r="5292">
          <cell r="A5292">
            <v>101261</v>
          </cell>
          <cell r="B5292" t="str">
            <v>ESCAVAÇÃO VERTICAL A CÉU ABERTO, EM OBRAS DE EDIFICAÇÃO, INCLUINDO CARGA, DESCARGA E TRANSPORTE, EM SOLO DE 1ª CATEGORIA COM ESCAVADEIRA HIDRÁULICA (CAÇAMBA: 1,2 M³ / 155HP), FROTA DE 6 CAMINHÕES BASCULANTES DE 10 M³, DMT DE 1,5 KM E VELOCIDADE MÉDIA 18KM/H. AF_05/2020</v>
          </cell>
          <cell r="D5292">
            <v>101261</v>
          </cell>
          <cell r="E5292">
            <v>16.260000000000002</v>
          </cell>
        </row>
        <row r="5293">
          <cell r="A5293">
            <v>101262</v>
          </cell>
          <cell r="B5293" t="str">
            <v>ESCAVAÇÃO VERTICAL A CÉU ABERTO, EM OBRAS DE EDIFICAÇÃO, INCLUINDO CARGA, DESCARGA E TRANSPORTE, EM SOLO DE 1ª CATEGORIA COM ESCAVADEIRA HIDRÁULICA (CAÇAMBA: 1,2 M³ / 155HP), FROTA DE 6 CAMINHÕES BASCULANTES DE 10 M³, DMT DE 2 KM E VELOCIDADE MÉDIA 19KM/H. AF_05/2020</v>
          </cell>
          <cell r="D5293">
            <v>101262</v>
          </cell>
          <cell r="E5293">
            <v>17.3</v>
          </cell>
        </row>
        <row r="5294">
          <cell r="A5294">
            <v>101263</v>
          </cell>
          <cell r="B5294" t="str">
            <v>ESCAVAÇÃO VERTICAL A CÉU ABERTO, EM OBRAS DE EDIFICAÇÃO, INCLUINDO CARGA, DESCARGA E TRANSPORTE, EM SOLO DE 1ª CATEGORIA COM ESCAVADEIRA HIDRÁULICA (CAÇAMBA: 1,2 M³ / 155HP), FROTA DE 7 CAMINHÕES BASCULANTES DE 10 M³, DMT DE 3 KM E VELOCIDADE MÉDIA 20KM/H. AF_05/2020</v>
          </cell>
          <cell r="D5294">
            <v>101263</v>
          </cell>
          <cell r="E5294">
            <v>20.02</v>
          </cell>
        </row>
        <row r="5295">
          <cell r="A5295">
            <v>101264</v>
          </cell>
          <cell r="B5295" t="str">
            <v>ESCAVAÇÃO VERTICAL A CÉU ABERTO, EM OBRAS DE EDIFICAÇÃO, INCLUINDO CARGA, DESCARGA E TRANSPORTE, EM SOLO DE 1ª CATEGORIA COM ESCAVADEIRA HIDRÁULICA (CAÇAMBA: 1,2 M³ / 155HP), FROTA DE 8 CAMINHÕES BASCULANTES DE 10 M³, DMT DE 4 KM E VELOCIDADE MÉDIA 22KM/H. AF_05/2020</v>
          </cell>
          <cell r="D5295">
            <v>101264</v>
          </cell>
          <cell r="E5295">
            <v>22.12</v>
          </cell>
        </row>
        <row r="5296">
          <cell r="A5296">
            <v>101265</v>
          </cell>
          <cell r="B5296" t="str">
            <v>ESCAVAÇÃO VERTICAL A CÉU ABERTO, EM OBRAS DE EDIFICAÇÃO, INCLUINDO CARGA, DESCARGA E TRANSPORTE, EM SOLO DE 1ª CATEGORIA COM ESCAVADEIRA HIDRÁULICA (CAÇAMBA: 1,2 M³ / 155HP), FROTA DE 10 CAMINHÕES BASCULANTES DE 10 M³, DMT DE 6 KM E VELOCIDADE MÉDIA 22KM/H. AF_05/2020</v>
          </cell>
          <cell r="D5296">
            <v>101265</v>
          </cell>
          <cell r="E5296">
            <v>27.6</v>
          </cell>
        </row>
        <row r="5297">
          <cell r="A5297">
            <v>101266</v>
          </cell>
          <cell r="B5297" t="str">
            <v>ESCAVAÇÃO VERTICAL A CÉU ABERTO, EM OBRAS DE INFRAESTRUTURA, INCLUINDO CARGA, DESCARGA E TRANSPORTE, EM SOLO DE 1ª CATEGORIA COM ESCAVADEIRA HIDRÁULICA (CAÇAMBA: 0,8 M³ / 111HP), FROTA DE 3 CAMINHÕES BASCULANTES DE 10 M³, DMT ATÉ 1 KM E VELOCIDADE MÉDIA14KM/H. AF_05/2020</v>
          </cell>
          <cell r="D5297">
            <v>101266</v>
          </cell>
          <cell r="E5297">
            <v>9.9600000000000009</v>
          </cell>
        </row>
        <row r="5298">
          <cell r="A5298">
            <v>101267</v>
          </cell>
          <cell r="B5298" t="str">
            <v>ESCAVAÇÃO VERTICAL A CÉU ABERTO, EM OBRAS DE INFRAESTRUTURA, INCLUINDO CARGA, DESCARGA E TRANSPORTE, EM SOLO DE 1ª CATEGORIA COM ESCAVADEIRA HIDRÁULICA (CAÇAMBA: 1,2 M³ / 155HP), FROTA DE 4 CAMINHÕES BASCULANTES DE 10 M³, DMT ATÉ 1 KM E VELOCIDADE MÉDIA14KM/H. AF_05/2020</v>
          </cell>
          <cell r="D5298">
            <v>101267</v>
          </cell>
          <cell r="E5298">
            <v>9.5</v>
          </cell>
        </row>
        <row r="5299">
          <cell r="A5299">
            <v>101268</v>
          </cell>
          <cell r="B5299" t="str">
            <v>ESCAVAÇÃO VERTICAL A CÉU ABERTO, EM OBRAS DE INFRAESTRUTURA, INCLUINDO CARGA, DESCARGA E TRANSPORTE, EM SOLO DE 1ª CATEGORIA COM ESCAVADEIRA HIDRÁULICA (CAÇAMBA: 0,8 M³ / 111HP), FROTA DE 5 CAMINHÕES BASCULANTES DE 10 M³, DMT DE 1,5 KM E VELOCIDADE MÉDIA18KM/H. AF_05/2020</v>
          </cell>
          <cell r="D5299">
            <v>101268</v>
          </cell>
          <cell r="E5299">
            <v>15.73</v>
          </cell>
        </row>
        <row r="5300">
          <cell r="A5300">
            <v>101269</v>
          </cell>
          <cell r="B5300" t="str">
            <v>ESCAVAÇÃO VERTICAL A CÉU ABERTO, EM OBRAS DE INFRAESTRUTURA, INCLUINDO CARGA, DESCARGA E TRANSPORTE, EM SOLO DE 1ª CATEGORIA COM ESCAVADEIRA HIDRÁULICA (CAÇAMBA: 0,8 M³ / 111HP), FROTA DE 6 CAMINHÕES BASCULANTES DE 10 M³, DMT DE 2 KM E VELOCIDADE MÉDIA 19KM/H. AF_05/2020</v>
          </cell>
          <cell r="D5300">
            <v>101269</v>
          </cell>
          <cell r="E5300">
            <v>17.37</v>
          </cell>
        </row>
        <row r="5301">
          <cell r="A5301">
            <v>101270</v>
          </cell>
          <cell r="B5301" t="str">
            <v>ESCAVAÇÃO VERTICAL A CÉU ABERTO, EM OBRAS DE INFRAESTRUTURA, INCLUINDO CARGA, DESCARGA E TRANSPORTE, EM SOLO DE 1ª CATEGORIA COM ESCAVADEIRA HIDRÁULICA (CAÇAMBA: 0,8 M³ / 111HP), FROTA DE 7 CAMINHÕES BASCULANTES DE 10 M³, DMT DE 3 KM E VELOCIDADE MÉDIA 20KM/H. AF_05/2020</v>
          </cell>
          <cell r="D5301">
            <v>101270</v>
          </cell>
          <cell r="E5301">
            <v>20.13</v>
          </cell>
        </row>
        <row r="5302">
          <cell r="A5302">
            <v>101271</v>
          </cell>
          <cell r="B5302" t="str">
            <v>ESCAVAÇÃO VERTICAL A CÉU ABERTO, EM OBRAS DE INFRAESTRUTURA, INCLUINDO CARGA, DESCARGA E TRANSPORTE, EM SOLO DE 1ª CATEGORIA COM ESCAVADEIRA HIDRÁULICA (CAÇAMBA: 0,8 M³ / 111HP), FROTA DE 8 CAMINHÕES BASCULANTES DE 10 M³, DMT DE 4 KM E VELOCIDADE MÉDIA 22KM/H. AF_05/2020</v>
          </cell>
          <cell r="D5302">
            <v>101271</v>
          </cell>
          <cell r="E5302">
            <v>22.27</v>
          </cell>
        </row>
        <row r="5303">
          <cell r="A5303">
            <v>101272</v>
          </cell>
          <cell r="B5303" t="str">
            <v>ESCAVAÇÃO VERTICAL A CÉU ABERTO, EM OBRAS DE INFRAESTRUTURA, INCLUINDO CARGA, DESCARGA E TRANSPORTE, EM SOLO DE 1ª CATEGORIA COM ESCAVADEIRA HIDRÁULICA (CAÇAMBA: 0,8 M³ / 111HP), FROTA DE 10 CAMINHÕES BASCULANTES DE 10 M³, DMT DE 6 KM E VELOCIDADE MÉDIA22KM/H. AF_05/2020</v>
          </cell>
          <cell r="D5303">
            <v>101272</v>
          </cell>
          <cell r="E5303">
            <v>27.83</v>
          </cell>
        </row>
        <row r="5304">
          <cell r="A5304">
            <v>101273</v>
          </cell>
          <cell r="B5304" t="str">
            <v>ESCAVAÇÃO VERTICAL A CÉU ABERTO, EM OBRAS DE INFRAESTRUTURA, INCLUINDO CARGA, DESCARGA E TRANSPORTE, EM SOLO DE 1ª CATEGORIA COM ESCAVADEIRA HIDRÁULICA (CAÇAMBA: 1,2 M³ / 155HP), FROTA DE 6 CAMINHÕES BASCULANTES DE 10 M³, DMT DE 1,5 KM E VELOCIDADE MÉDIA18KM/H. AF_05/2020</v>
          </cell>
          <cell r="D5304">
            <v>101273</v>
          </cell>
          <cell r="E5304">
            <v>15.07</v>
          </cell>
        </row>
        <row r="5305">
          <cell r="A5305">
            <v>101274</v>
          </cell>
          <cell r="B5305" t="str">
            <v>ESCAVAÇÃO VERTICAL A CÉU ABERTO, EM OBRAS DE INFRAESTRUTURA, INCLUINDO CARGA, DESCARGA E TRANSPORTE, EM SOLO DE 1ª CATEGORIA COM ESCAVADEIRA HIDRÁULICA (CAÇAMBA: 1,2 M³ / 155HP), FROTA DE 7 CAMINHÕES BASCULANTES DE 10 M³, DMT DE 2 KM E VELOCIDADE MÉDIA 19KM/H. AF_05/2020</v>
          </cell>
          <cell r="D5305">
            <v>101274</v>
          </cell>
          <cell r="E5305">
            <v>16.57</v>
          </cell>
        </row>
        <row r="5306">
          <cell r="A5306">
            <v>101275</v>
          </cell>
          <cell r="B5306" t="str">
            <v>ESCAVAÇÃO VERTICAL A CÉU ABERTO, EM OBRAS DE INFRAESTRUTURA, INCLUINDO CARGA, DESCARGA E TRANSPORTE, EM SOLO DE 1ª CATEGORIA COM ESCAVADEIRA HIDRÁULICA (CAÇAMBA: 1,2 M³ / 155HP), FROTA DE 8 CAMINHÕES BASCULANTES DE 10 M³, DMT DE 3 KM E VELOCIDADE MÉDIA 20KM/H. AF_05/2020</v>
          </cell>
          <cell r="D5306">
            <v>101275</v>
          </cell>
          <cell r="E5306">
            <v>19.239999999999998</v>
          </cell>
        </row>
        <row r="5307">
          <cell r="A5307">
            <v>101276</v>
          </cell>
          <cell r="B5307" t="str">
            <v>ESCAVAÇÃO VERTICAL A CÉU ABERTO, EM OBRAS DE INFRAESTRUTURA, INCLUINDO CARGA, DESCARGA E TRANSPORTE, EM SOLO DE 1ª CATEGORIA COM ESCAVADEIRA HIDRÁULICA (CAÇAMBA: 1,2 M³ / 155HP), FROTA DE 9 CAMINHÕES BASCULANTES DE 10 M³, DMT DE 4 KM E VELOCIDADE MÉDIA 22KM/H. AF_05/2020</v>
          </cell>
          <cell r="D5307">
            <v>101276</v>
          </cell>
          <cell r="E5307">
            <v>21.23</v>
          </cell>
        </row>
        <row r="5308">
          <cell r="A5308">
            <v>101277</v>
          </cell>
          <cell r="B5308" t="str">
            <v>ESCAVAÇÃO VERTICAL A CÉU ABERTO, EM OBRAS DE INFRAESTRUTURA, INCLUINDO CARGA, DESCARGA E TRANSPORTE, EM SOLO DE 1ª CATEGORIA COM ESCAVADEIRA HIDRÁULICA (CAÇAMBA: 1,2 M³ / 155HP), FROTA DE 12 CAMINHÕES BASCULANTES DE 10 M³, DMT DE 6 KM E VELOCIDADE MÉDIA22KM/H. AF_05/2020</v>
          </cell>
          <cell r="D5308">
            <v>101277</v>
          </cell>
          <cell r="E5308">
            <v>27.03</v>
          </cell>
        </row>
        <row r="5309">
          <cell r="A5309">
            <v>102354</v>
          </cell>
          <cell r="B5309" t="str">
            <v>DESMONTE DE MATERIAL DE 3ª CATEGORIA (BLOCOS DE ROCHAS OU MATACOS), COM MARTELETE PNEUMÁTICO MANUAL  EXCLUSIVE CARGA E TRANSPORTE. AF_03/2021</v>
          </cell>
          <cell r="D5309">
            <v>102354</v>
          </cell>
          <cell r="E5309">
            <v>127.85</v>
          </cell>
        </row>
        <row r="5310">
          <cell r="A5310">
            <v>102355</v>
          </cell>
          <cell r="B5310" t="str">
            <v>DESMONTE DE MATERIAL DE 3ª CATEGORIA (BLOCOS DE ROCHAS OU MATACOS), EM VALA, COM MARTELETE PNEUMÁTICO MANUAL   EXCLUSIVE RETIRADA, CARGA E TRANSPORTE. AF_03/2021</v>
          </cell>
          <cell r="D5310">
            <v>102355</v>
          </cell>
          <cell r="E5310">
            <v>144.25</v>
          </cell>
        </row>
        <row r="5311">
          <cell r="A5311">
            <v>102360</v>
          </cell>
          <cell r="B5311" t="str">
            <v>RETIRADA DE MATERIAL DE 3ª CATEGORIA (APÓS ESCAVAÇÃO/DESMONTE) EM VALAS, COM ESCAVADEIRA HIDRÁULICA - EXCLUSIVE CARGA E TRANSPORTE. AF_03/2021</v>
          </cell>
          <cell r="D5311">
            <v>102360</v>
          </cell>
          <cell r="E5311">
            <v>20.48</v>
          </cell>
        </row>
        <row r="5312">
          <cell r="A5312">
            <v>102361</v>
          </cell>
          <cell r="B5312" t="str">
            <v>RETIRADA DE MATERIAL DE 3ª CATEGORIA (APÓS ESCAVAÇÃO/DESMONTE) EM VALAS, COM RETROESCAVADEIRA - EXCLUSIVE CARGA E TRANSPORTE. AF_03/2021</v>
          </cell>
          <cell r="D5312">
            <v>102361</v>
          </cell>
          <cell r="E5312">
            <v>26.66</v>
          </cell>
        </row>
        <row r="5313">
          <cell r="A5313">
            <v>90082</v>
          </cell>
          <cell r="B5313" t="str">
            <v>ESCAVAÇÃO MECANIZADA DE VALA COM PROF. ATÉ 1,5 M (MÉDIA MONTANTE E JUSANTE/UMA COMPOSIÇÃO POR TRECHO), ESCAVADEIRA (0,8 M3), LARG. DE 1,5 M A 2,5 M, EM SOLO DE 1A CATEGORIA, EM LOCAIS COM ALTO NÍVEL DE INTERFERÊNCIA. AF_02/2021</v>
          </cell>
          <cell r="D5313">
            <v>90082</v>
          </cell>
          <cell r="E5313">
            <v>10.06</v>
          </cell>
        </row>
        <row r="5314">
          <cell r="A5314">
            <v>90084</v>
          </cell>
          <cell r="B5314" t="str">
            <v>ESCAVAÇÃO MECANIZADA DE VALA COM PROF. MAIOR QUE 1,5 M ATÉ 3,0 M (MÉDIA MONTANTE E JUSANTE/UMA COMPOSIÇÃO POR TRECHO), ESCAVADEIRA (0,8 M3), LARGURA ATÉ 1,5 M, EM SOLO DE 1A CATEGORIA, EM LOCAIS COM ALTO NÍVEL DE INTERFERÊNCIA. AF_02/2021</v>
          </cell>
          <cell r="D5314">
            <v>90084</v>
          </cell>
          <cell r="E5314">
            <v>9.75</v>
          </cell>
        </row>
        <row r="5315">
          <cell r="A5315">
            <v>90086</v>
          </cell>
          <cell r="B5315" t="str">
            <v>ESCAVAÇÃO MECANIZADA DE VALA COM PROF. MAIOR QUE 3,0 M ATÉ 4,5 M(MÉDIA MONTANTE E JUSANTE/UMA COMPOSIÇÃO POR TRECHO), ESCAVADEIRA (0,8 M3), LARG. MENOR QUE 1,5 M, EM SOLO DE 1A CATEGORIA, EM LOCAIS COM ALTO NÍVEL DE INTERFERÊNCIA. AF_02/2021</v>
          </cell>
          <cell r="D5315">
            <v>90086</v>
          </cell>
          <cell r="E5315">
            <v>9.2200000000000006</v>
          </cell>
        </row>
        <row r="5316">
          <cell r="A5316">
            <v>90087</v>
          </cell>
          <cell r="B5316" t="str">
            <v>ESCAVAÇÃO MECANIZADA DE VALA COM PROF. DE 3,0 M ATÉ 4,5 M(MÉDIA MONTANTE E JUSANTE/UMA COMPOSIÇÃO POR TRECHO), ESCAVADEIRA (1,2 M3), LARG. DE 1,5 M A 2,5 M, EM SOLO DE 1A CATEGORIA, EM LOCAIS COM ALTO NÍVEL DE INTERFERÊNCIA. AF_02/2021</v>
          </cell>
          <cell r="D5316">
            <v>90087</v>
          </cell>
          <cell r="E5316">
            <v>8.56</v>
          </cell>
        </row>
        <row r="5317">
          <cell r="A5317">
            <v>90090</v>
          </cell>
          <cell r="B5317" t="str">
            <v>ESCAVAÇÃO MECANIZADA DE VALA COM PROF. MAIOR QUE 4,5 M ATÉ 6,0 M(MÉDIA MONTANTE E JUSANTE/UMA COMPOSIÇÃO POR TRECHO), ESCAVADEIRA (1,2 M3), LARG. DE 1,5 M A 2,5 M, EM SOLO DE 1A CATEGORIA, EM LOCAIS COM ALTO NÍVEL DE INTERFERÊNCIA. AF_02/2021</v>
          </cell>
          <cell r="D5317">
            <v>90090</v>
          </cell>
          <cell r="E5317">
            <v>8.36</v>
          </cell>
        </row>
        <row r="5318">
          <cell r="A5318">
            <v>90091</v>
          </cell>
          <cell r="B5318" t="str">
            <v>ESCAVAÇÃO MECANIZADA DE VALA COM PROF. ATÉ 1,5 M (MÉDIA MONTANTE E JUSANTE/UMA COMPOSIÇÃO POR TRECHO), ESCAVADEIRA (0,8 M3), LARG. DE 1,5 M A 2,5 M, EM SOLO DE 1A CATEGORIA, LOCAIS COM BAIXO NÍVEL DE INTERFERÊNCIA. AF_02/2021</v>
          </cell>
          <cell r="D5318">
            <v>90091</v>
          </cell>
          <cell r="E5318">
            <v>5.44</v>
          </cell>
        </row>
        <row r="5319">
          <cell r="A5319">
            <v>90092</v>
          </cell>
          <cell r="B5319" t="str">
            <v>ESCAVAÇÃO MECANIZADA DE VALA COM PROF. MAIOR QUE 1,5 M E ATÉ 3,0 M(MÉDIA MONTANTE E JUSANTE/UMA COMPOSIÇÃO POR TRECHO), ESCAVADEIRA (0,8 M3), LARG. MENOR QUE 1,5 M, EM SOLO DE 1A CATEGORIA, LOCAIS COM BAIXO NÍVEL DE INTERFERÊNCIA. AF_02/2021</v>
          </cell>
          <cell r="D5319">
            <v>90092</v>
          </cell>
          <cell r="E5319">
            <v>5.38</v>
          </cell>
        </row>
        <row r="5320">
          <cell r="A5320">
            <v>90094</v>
          </cell>
          <cell r="B5320" t="str">
            <v>ESCAVAÇÃO MECANIZADA DE VALA COM PROF. MAIOR QUE 3,0 M ATÉ 4,5 M (MÉDIA MONTANTE E JUSANTE/UMA COMPOSIÇÃO POR TRECHO), ESCAVADEIRA (0,8 M3), LARG. MENOR QUE 1,5 M, EM SOLO DE 1A CATEGORIA, LOCAIS COM BAIXO NÍVEL DE INTERFERÊNCIA. AF_02/2021</v>
          </cell>
          <cell r="D5320">
            <v>90094</v>
          </cell>
          <cell r="E5320">
            <v>5.09</v>
          </cell>
        </row>
        <row r="5321">
          <cell r="A5321">
            <v>90095</v>
          </cell>
          <cell r="B5321" t="str">
            <v>ESCAVAÇÃO MECANIZADA DE VALA COM PROF. MAIOR QUE 3,0 M ATÉ 4,5 M (MÉDIA MONTANTE E JUSANTE/UMA COMPOSIÇÃO POR TRECHO), ESCAVADEIRA (1,2 M3), LARG. DE 1,5 M A 2,5 M, EM SOLO DE 1A CATEGORIA, LOCAIS COM BAIXO NÍVEL DE INTERFERÊNCIA. AF_02/2021</v>
          </cell>
          <cell r="D5321">
            <v>90095</v>
          </cell>
          <cell r="E5321">
            <v>4.7</v>
          </cell>
        </row>
        <row r="5322">
          <cell r="A5322">
            <v>90098</v>
          </cell>
          <cell r="B5322" t="str">
            <v>ESCAVAÇÃO MECANIZADA DE VALA COM PROF. MAIOR QUE 4,5 M ATÉ 6,0 M (MÉDIA MONTANTE E JUSANTE/UMA COMPOSIÇÃO POR TRECHO), ESCAVADEIRA (1,2 M3), LARG. DE 1,5 M A 2,5 M, EM SOLO DE 1A CATEGORIA, LOCAIS COM BAIXO NÍVEL DE INTERFERÊNCIA. AF_02/2021</v>
          </cell>
          <cell r="D5322">
            <v>90098</v>
          </cell>
          <cell r="E5322">
            <v>4.63</v>
          </cell>
        </row>
        <row r="5323">
          <cell r="A5323">
            <v>90099</v>
          </cell>
          <cell r="B5323" t="str">
            <v>ESCAVAÇÃO MECANIZADA DE VALA COM PROF. ATÉ 1,5 M (MÉDIA MONTANTE E JUSANTE/UMA COMPOSIÇÃO POR TRECHO), RETROESCAV. (0,26 M3), LARG. MENOR QUE 0,8 M, EM SOLO DE 1A CATEGORIA, EM LOCAIS COM ALTO NÍVEL DE INTERFERÊNCIA. AF_02/2021</v>
          </cell>
          <cell r="D5323">
            <v>90099</v>
          </cell>
          <cell r="E5323">
            <v>12.62</v>
          </cell>
        </row>
        <row r="5324">
          <cell r="A5324">
            <v>90100</v>
          </cell>
          <cell r="B5324" t="str">
            <v>ESCAVAÇÃO MECANIZADA DE VALA COM PROF. ATÉ 1,5 M (MÉDIA MONTANTE E JUSANTE/UMA COMPOSIÇÃO POR TRECHO), RETROESCAV. (0,26 M3), LARG. DE 0,8 M A 1,5 M, EM SOLO DE 1A CATEGORIA, EM LOCAIS COM ALTO NÍVEL DE INTERFERÊNCIA. AF_02/2021</v>
          </cell>
          <cell r="D5324">
            <v>90100</v>
          </cell>
          <cell r="E5324">
            <v>10.71</v>
          </cell>
        </row>
        <row r="5325">
          <cell r="A5325">
            <v>90101</v>
          </cell>
          <cell r="B5325" t="str">
            <v>ESCAVAÇÃO MECANIZADA DE VALA COM PROF. MAIOR QUE 1,5 M ATÉ 3,0 M (MÉDIA MONTANTE E JUSANTE/UMA COMPOSIÇÃO POR TRECHO), RETROESCAV. (0,26 M3), LARG. MENOR QUE 0,8 M, EM SOLO DE 1A CATEGORIA, EM LOCAIS COM ALTO NÍVEL DE INTERFERÊNCIA. AF_02/2021</v>
          </cell>
          <cell r="D5325">
            <v>90101</v>
          </cell>
          <cell r="E5325">
            <v>10.58</v>
          </cell>
        </row>
        <row r="5326">
          <cell r="A5326">
            <v>90102</v>
          </cell>
          <cell r="B5326" t="str">
            <v>ESCAVAÇÃO MECANIZADA DE VALA COM PROF. MAIOR QUE 1,5 M ATÉ 3,0 M (MÉDIA MONTANTE E JUSANTE/UMA COMPOSIÇÃO POR TRECHO), RETROESCAV. (0,26 M3), LARGURA DE 0,8 M A 1,5 M, EM SOLO DE 1A CATEGORIA, EM LOCAIS COM ALTO NÍVEL DE INTERFERÊNCIA. AF_02/2021</v>
          </cell>
          <cell r="D5326">
            <v>90102</v>
          </cell>
          <cell r="E5326">
            <v>9.6199999999999992</v>
          </cell>
        </row>
        <row r="5327">
          <cell r="A5327">
            <v>90105</v>
          </cell>
          <cell r="B5327" t="str">
            <v>ESCAVAÇÃO MECANIZADA DE VALA COM PROFUNDIDADE ATÉ 1,5 M (MÉDIA MONTANTE E JUSANTE/UMA COMPOSIÇÃO POR TRECHO), RETROESCAV. (0,26 M3), LARGURA MENOR QUE 0,8 M, EM SOLO DE 1A CATEGORIA, LOCAIS COM BAIXO NÍVEL DE INTERFERÊNCIA. AF_02/2021</v>
          </cell>
          <cell r="D5327">
            <v>90105</v>
          </cell>
          <cell r="E5327">
            <v>6.95</v>
          </cell>
        </row>
        <row r="5328">
          <cell r="A5328">
            <v>90106</v>
          </cell>
          <cell r="B5328" t="str">
            <v>ESCAVAÇÃO MECANIZADA DE VALA COM PROFUNDIDADE ATÉ 1,5 M (MÉDIA MONTANTE E JUSANTE/UMA COMPOSIÇÃO POR TRECHO), RETROESCAV. (0,26 M3), LARGURA DE 0,8 M A 1,5 M, EM SOLO DE 1A CATEGORIA, LOCAIS COM BAIXO NÍVEL DE INTERFERÊNCIA. AF_02/2021</v>
          </cell>
          <cell r="D5328">
            <v>90106</v>
          </cell>
          <cell r="E5328">
            <v>5.91</v>
          </cell>
        </row>
        <row r="5329">
          <cell r="A5329">
            <v>90107</v>
          </cell>
          <cell r="B5329" t="str">
            <v>ESCAVAÇÃO MECANIZADA DE VALA COM PROFUNDIDADE MAIOR QUE 1,5 M ATÉ 3,0 M (MÉDIA MONTANTE E JUSANTE/UMA COMPOSIÇÃO POR TRECHO), RETROESCAV. (0,26 M3), LARGURA MENOR QUE 0,8 M, EM SOLO DE 1A CATEGORIA, LOCAIS COM BAIXO NÍVEL DE INTERFERÊNCIA. AF_02/2021</v>
          </cell>
          <cell r="D5329">
            <v>90107</v>
          </cell>
          <cell r="E5329">
            <v>5.83</v>
          </cell>
        </row>
        <row r="5330">
          <cell r="A5330">
            <v>90108</v>
          </cell>
          <cell r="B5330" t="str">
            <v>ESCAVAÇÃO MECANIZADA DE VALA COM PROFUNDIDADE MAIOR QUE 1,5 M ATÉ 3,0 M (MÉDIA MONTANTE E JUSANTE/UMA COMPOSIÇÃO POR TRECHO), RETROESCAV (0,26 M3), LARGURA DE 0,8 M A 1,5 M, EM SOLO DE 1A CATEGORIA, LOCAIS COM BAIXO NÍVEL DE INTERFERÊNCIA. AF_02/2021</v>
          </cell>
          <cell r="D5330">
            <v>90108</v>
          </cell>
          <cell r="E5330">
            <v>5.31</v>
          </cell>
        </row>
        <row r="5331">
          <cell r="A5331">
            <v>93358</v>
          </cell>
          <cell r="B5331" t="str">
            <v>ESCAVAÇÃO MANUAL DE VALA COM PROFUNDIDADE MENOR OU IGUAL A 1,30 M. AF_02/2021</v>
          </cell>
          <cell r="D5331">
            <v>93358</v>
          </cell>
          <cell r="E5331">
            <v>63.37</v>
          </cell>
        </row>
        <row r="5332">
          <cell r="A5332">
            <v>102276</v>
          </cell>
          <cell r="B5332" t="str">
            <v>ESCAVAÇÃO MECANIZADA DE VALA COM PROF. ATÉ 1,5 M (MÉDIA MONTANTE E JUSANTE/UMA COMPOSIÇÃO POR TRECHO), ESCAVADEIRA (0,8 M3), LARG. MENOR QUE 1,5 M, EM SOLO DE 1A CATEGORIA, EM LOCAIS COM ALTO NÍVEL DE INTERFERÊNCIA. AF_02/2021</v>
          </cell>
          <cell r="D5332">
            <v>102276</v>
          </cell>
          <cell r="E5332">
            <v>11.33</v>
          </cell>
        </row>
        <row r="5333">
          <cell r="A5333">
            <v>102277</v>
          </cell>
          <cell r="B5333" t="str">
            <v>ESCAVAÇÃO MECANIZADA DE VALA COM PROF. MAIOR QUE  4,5 M ATÉ 6,0 M (MÉDIA MONTANTE E JUSANTE/UMA COMPOSIÇÃO POR TRECHO), ESCAVADEIRA (0,8 M3), LARG. MENOR QUE 1,5 M, EM SOLO DE 1A CATEGORIA, EM LOCAIS COM ALTO NÍVEL DE INTERFERÊNCIA. AF_02/2021</v>
          </cell>
          <cell r="D5333">
            <v>102277</v>
          </cell>
          <cell r="E5333">
            <v>8.94</v>
          </cell>
        </row>
        <row r="5334">
          <cell r="A5334">
            <v>102278</v>
          </cell>
          <cell r="B5334" t="str">
            <v>ESCAVAÇÃO MECANIZADA DE VALA COM PROF. MAIOR QUE 1,50 M ATÉ 3,0 M (MÉDIA MONTANTE E JUSANTE/UMA COMPOSIÇÃO POR TRECHO), ESCAVADEIRA (1,2 M3), LARG. DE 1,5 M A 2,5 M, EM SOLO DE 1A CATEGORIA, EM LOCAIS COM ALTO NÍVEL DE INTERFERÊNCIA. AF_02/2021</v>
          </cell>
          <cell r="D5334">
            <v>102278</v>
          </cell>
          <cell r="E5334">
            <v>8.92</v>
          </cell>
        </row>
        <row r="5335">
          <cell r="A5335">
            <v>102279</v>
          </cell>
          <cell r="B5335" t="str">
            <v>ESCAVAÇÃO MECANIZADA DE VALA COM PROF. ATÉ 1,5 M (MÉDIA MONTANTE E JUSANTE/UMA COMPOSIÇÃO POR TRECHO), ESCAVADEIRA (0,8 M3),LARG. MENOR QUE 1,5 M, EM SOLO DE 1A CATEGORIA, LOCAIS COM BAIXO NÍVEL DE INTERFERÊNCIA. AF_02/2021</v>
          </cell>
          <cell r="D5335">
            <v>102279</v>
          </cell>
          <cell r="E5335">
            <v>6.24</v>
          </cell>
        </row>
        <row r="5336">
          <cell r="A5336">
            <v>102280</v>
          </cell>
          <cell r="B5336" t="str">
            <v>ESCAVAÇÃO MECANIZADA DE VALA COM PROF. MAIOR QUE 4,5 M ATÉ 6,0 M (MÉDIA MONTANTE E JUSANTE/UMA COMPOSIÇÃO POR TRECHO),COM ESCAVADEIRA (0,8 M3), LARG. MENOR QUE 1,5 M, EM SOLO DE 1A CATEGORIA, LOCAIS COM BAIXO NÍVEL DE INTERFERÊNCIA. AF_02/2021</v>
          </cell>
          <cell r="D5336">
            <v>102280</v>
          </cell>
          <cell r="E5336">
            <v>4.93</v>
          </cell>
        </row>
        <row r="5337">
          <cell r="A5337">
            <v>102281</v>
          </cell>
          <cell r="B5337" t="str">
            <v>ESCAVAÇÃO MECANIZADA DE VALA COM PROF. MAIOR QUE 1,5 M ATÉ 3,0 M (MÉDIA MONTANTE E JUSANTE/UMA COMPOSIÇÃO POR TRECHO),COM ESCAVADEIRA (1,2 M3),LARG. DE 1,5 M A 2,5 M, EM SOLO DE 1A CATEGORIA, LOCAIS COM BAIXO NÍVEL DE INTERFERÊNCIA. AF_02/2021</v>
          </cell>
          <cell r="D5337">
            <v>102281</v>
          </cell>
          <cell r="E5337">
            <v>4.92</v>
          </cell>
        </row>
        <row r="5338">
          <cell r="A5338">
            <v>102282</v>
          </cell>
          <cell r="B5338" t="str">
            <v>ESCAVAÇÃO MECANIZADA DE VALA COM PROF. ATÉ 1,5 M (MÉDIA MONTANTE E JUSANTE/UMA COMPOSIÇÃO POR TRECHO), ESCAVADEIRA (0,8 M3),LARG. MENOR QUE 1,5 M, EM SOLO DE MOLE, EM LOCAIS COM ALTO NÍVEL DE INTERFERÊNCIA. AF_02/2021</v>
          </cell>
          <cell r="D5338">
            <v>102282</v>
          </cell>
          <cell r="E5338">
            <v>12.57</v>
          </cell>
        </row>
        <row r="5339">
          <cell r="A5339">
            <v>102283</v>
          </cell>
          <cell r="B5339" t="str">
            <v>ESCAVAÇÃO MECANIZADA DE VALA COM PROF. ATÉ 1,5 M (MÉDIA MONTANTE E JUSANTE/UMA COMPOSIÇÃO POR TRECHO), ESCAVADEIRA (0,8 M3), LARG. DE 1,5 M A 2,5 M, EM SOLO MOLE, EM LOCAIS COM ALTO NÍVEL DE INTERFERÊNCIA. AF_02/2021</v>
          </cell>
          <cell r="D5339">
            <v>102283</v>
          </cell>
          <cell r="E5339">
            <v>11.17</v>
          </cell>
        </row>
        <row r="5340">
          <cell r="A5340">
            <v>102284</v>
          </cell>
          <cell r="B5340" t="str">
            <v>ESCAVAÇÃO MECANIZADA DE VALA COM PROF. MAIOR QUE 1,5 M ATÉ 3,0 M (MÉDIA MONTANTE E JUSANTE/UMA COMPOSIÇÃO POR TRECHO), ESCAVADEIRA (0,8 M3), LARGURA ATÉ 1,5 M, EM SOLO MOLE, EM LOCAIS COM ALTO NÍVEL DE INTERFERÊNCIA. AF_02/2021</v>
          </cell>
          <cell r="D5340">
            <v>102284</v>
          </cell>
          <cell r="E5340">
            <v>10.82</v>
          </cell>
        </row>
        <row r="5341">
          <cell r="A5341">
            <v>102285</v>
          </cell>
          <cell r="B5341" t="str">
            <v>ESCAVAÇÃO MECANIZADA DE VALA COM PROF. MAIOR QUE 3,0 M ATÉ 4,5 M (MÉDIA MONTANTE E JUSANTE/UMA COMPOSIÇÃO POR TRECHO), ESCAVADEIRA (0,8 M3), LARG. MENOR QUE 1,5 M, EM SOLO  MOLE, EM LOCAIS COM ALTO NÍVEL DE INTERFERÊNCIA. AF_02/2021</v>
          </cell>
          <cell r="D5341">
            <v>102285</v>
          </cell>
          <cell r="E5341">
            <v>10.24</v>
          </cell>
        </row>
        <row r="5342">
          <cell r="A5342">
            <v>102286</v>
          </cell>
          <cell r="B5342" t="str">
            <v>ESCAVAÇÃO MECANIZADA DE VALA COM PROF. MAIOR QUE 4,5 M ATÉ 6,0 M (MÉDIA MONTANTE E JUSANTE/UMA COMPOSIÇÃO POR TRECHO), ESCAVADEIRA (0,8 M3),LARG. MENOR QUE 1,5 M, EM SOLO DE MOLE, EM LOCAIS COM ALTO NÍVEL DE INTERFERÊNCIA. AF_02/2021</v>
          </cell>
          <cell r="D5342">
            <v>102286</v>
          </cell>
          <cell r="E5342">
            <v>9.94</v>
          </cell>
        </row>
        <row r="5343">
          <cell r="A5343">
            <v>102287</v>
          </cell>
          <cell r="B5343" t="str">
            <v>ESCAVAÇÃO MECANIZADA DE VALA COM PROF. MAIOR QUE 1,5 M ATÉ 3,0 M (MÉDIA MONTANTE E JUSANTE/UMA COMPOSIÇÃO POR TRECHO),COM ESCAVADEIRA (1,2 M3),LARG. DE 1,5 M A 2,5 M, EM SOLO MOLE, EM LOCAIS COM ALTO NÍVEL DE INTERFERÊNCIA. AF_02/2021</v>
          </cell>
          <cell r="D5343">
            <v>102287</v>
          </cell>
          <cell r="E5343">
            <v>9.92</v>
          </cell>
        </row>
        <row r="5344">
          <cell r="A5344">
            <v>102288</v>
          </cell>
          <cell r="B5344" t="str">
            <v>ESCAVAÇÃO MECANIZADA DE VALA COM PROF. DE 3,0 M ATÉ 4,5 M (MÉDIA MONTANTE E JUSANTE/UMA COMPOSIÇÃO POR TRECHO), ESCAVADEIRA (1,2 M3), LARG. DE 1,5 M A 2,5 M, EM SOLO MOLE, EM LOCAIS COM ALTO NÍVEL DE INTERFERÊNCIA. AF_02/2021</v>
          </cell>
          <cell r="D5344">
            <v>102288</v>
          </cell>
          <cell r="E5344">
            <v>9.5299999999999994</v>
          </cell>
        </row>
        <row r="5345">
          <cell r="A5345">
            <v>102289</v>
          </cell>
          <cell r="B5345" t="str">
            <v>ESCAVAÇÃO MECANIZADA DE VALA COM PROF. MAIOR QUE 4,5 M ATÉ 6,0 M (MÉDIA MONTANTE E JUSANTE/UMA COMPOSIÇÃO POR TRECHO), ESCAVADEIRA (1,2 M3), LARG. DE 1,5 M A 2,5 M, EM SOLO MOLE, EM LOCAIS COM ALTO NÍVEL DE INTERFERÊNCIA. AF_02/2021</v>
          </cell>
          <cell r="D5345">
            <v>102289</v>
          </cell>
          <cell r="E5345">
            <v>9.3000000000000007</v>
          </cell>
        </row>
        <row r="5346">
          <cell r="A5346">
            <v>102290</v>
          </cell>
          <cell r="B5346" t="str">
            <v>ESCAVAÇÃO MECANIZADA DE VALA COM PROF. ATÉ 1,5 M (MÉDIA MONTANTE E JUSANTE/UMA COMPOSIÇÃO POR TRECHO), ESCAVADEIRA (0,8 M3),LARG. MENOR QUE 1,5 M, EM SOLO MOLE, LOCAIS COM BAIXO NÍVEL DE INTERFERÊNCIA. AF_02/2021</v>
          </cell>
          <cell r="D5346">
            <v>102290</v>
          </cell>
          <cell r="E5346">
            <v>6.94</v>
          </cell>
        </row>
        <row r="5347">
          <cell r="A5347">
            <v>102291</v>
          </cell>
          <cell r="B5347" t="str">
            <v>ESCAVAÇÃO MECANIZADA DE VALA COM PROF. ATÉ 1,5 M (MÉDIA MONTANTE E JUSANTE/UMA COMPOSIÇÃO POR TRECHO), ESCAVADEIRA (0,8 M3), LARG. DE 1,5 M A 2,5 M, EM SOLO MOLE, LOCAIS COM BAIXO NÍVEL DE INTERFERÊNCIA. AF_02/2021</v>
          </cell>
          <cell r="D5347">
            <v>102291</v>
          </cell>
          <cell r="E5347">
            <v>6.17</v>
          </cell>
        </row>
        <row r="5348">
          <cell r="A5348">
            <v>102292</v>
          </cell>
          <cell r="B5348" t="str">
            <v>ESCAVAÇÃO MECANIZADA DE VALA COM PROF. MAIOR QUE 1,5 M E ATÉ 3,0 M (MÉDIA MONTANTE E JUSANTE/UMA COMPOSIÇÃO POR TRECHO), ESCAVADEIRA (0,8 M3), LARG. MENOR QUE 1,5 M, EM SOLO MOLE, LOCAIS COM BAIXO NÍVEL DE INTERFERÊNCIA. AF_02/2021</v>
          </cell>
          <cell r="D5348">
            <v>102292</v>
          </cell>
          <cell r="E5348">
            <v>5.97</v>
          </cell>
        </row>
        <row r="5349">
          <cell r="A5349">
            <v>102293</v>
          </cell>
          <cell r="B5349" t="str">
            <v>ESCAVAÇÃO MECANIZADA DE VALA COM PROF.MAIOR QUE 3,0 M ATÉ 4,5 M (MÉDIA MONTANTE E JUSANTE/UMA COMPOSIÇÃO POR TRECHO), ESCAVADEIRA (0,8 M3), LARG. MENOR QUE 1,5 M, EM SOLO MOLE, LOCAIS COM BAIXO NÍVEL DE INTERFERÊNCIA. AF_02/2021</v>
          </cell>
          <cell r="D5349">
            <v>102293</v>
          </cell>
          <cell r="E5349">
            <v>5.66</v>
          </cell>
        </row>
        <row r="5350">
          <cell r="A5350">
            <v>102294</v>
          </cell>
          <cell r="B5350" t="str">
            <v>ESCAVAÇÃO MECANIZADA DE VALA COM PROF. MAIOR QUE 4,5 M ATÉ 6,0 M (MÉDIA MONTANTE E JUSANTE/UMA COMPOSIÇÃO POR TRECHO),COM ESCAVADEIRA (0,8 M3), LARG. MENOR QUE 1,5 M, EM SOLO MOLE, LOCAIS COM BAIXO NÍVEL DE INTERFERÊNCIA. AF_02/2021</v>
          </cell>
          <cell r="D5350">
            <v>102294</v>
          </cell>
          <cell r="E5350">
            <v>5.49</v>
          </cell>
        </row>
        <row r="5351">
          <cell r="A5351">
            <v>102295</v>
          </cell>
          <cell r="B5351" t="str">
            <v>ESCAVAÇÃO MECANIZADA DE VALA COM PROF. MAIOR QUE 1,5 M ATÉ 3,0 M (MÉDIA MONTANTE E JUSANTE/UMA COMPOSIÇÃO POR TRECHO),COM ESCAVADEIRA (1,2 M3), LARG. DE 1,5 M A 2,5 M, EM SOLO MOLE, LOCAIS COM BAIXO NÍVEL DE INTERFERÊNCIA. AF_02/2021</v>
          </cell>
          <cell r="D5351">
            <v>102295</v>
          </cell>
          <cell r="E5351">
            <v>5.46</v>
          </cell>
        </row>
        <row r="5352">
          <cell r="A5352">
            <v>102296</v>
          </cell>
          <cell r="B5352" t="str">
            <v>ESCAVAÇÃO MECANIZADA DE VALA COM PROF. MAIOR QUE 3,0 M ATÉ 4,5 M (MÉDIA MONTANTE E JUSANTE/UMA COMPOSIÇÃO POR TRECHO), ESCAVADEIRA (1,2 M3), LARG. DE 1,5 M A 2,5 M, EM SOLO MOLE, LOCAIS COM BAIXO NÍVEL DE INTERFERÊNCIA. AF_02/2021</v>
          </cell>
          <cell r="D5352">
            <v>102296</v>
          </cell>
          <cell r="E5352">
            <v>5.24</v>
          </cell>
        </row>
        <row r="5353">
          <cell r="A5353">
            <v>102297</v>
          </cell>
          <cell r="B5353" t="str">
            <v>ESCAVAÇÃO MECANIZADA DE VALA COM PROF. MAIOR QUE 4,5 M ATÉ 6,0 M (MÉDIA MONTANTE E JUSANTE/UMA COMPOSIÇÃO POR TRECHO), ESCAVADEIRA (1,2 M3), LARG. DE 1,5 M A 2,5 M, EM SOLO MOLE, LOCAIS COM BAIXO NÍVEL DE INTERFERÊNCIA. AF_02/2021</v>
          </cell>
          <cell r="D5353">
            <v>102297</v>
          </cell>
          <cell r="E5353">
            <v>5.13</v>
          </cell>
        </row>
        <row r="5354">
          <cell r="A5354">
            <v>102298</v>
          </cell>
          <cell r="B5354" t="str">
            <v>ESCAVAÇÃO MECANIZADA DE VALA COM PROF. ATÉ 1,5 M (MÉDIA MONTANTE E JUSANTE/UMA COMPOSIÇÃO POR TRECHO), RETROESCAV. (0,26 M3), LARG. MENOR QUE 0,8 M, EM SOLO MOLE, EM LOCAIS COM ALTO NÍVEL DE INTERFERÊNCIA. AF_02/2021</v>
          </cell>
          <cell r="D5354">
            <v>102298</v>
          </cell>
          <cell r="E5354">
            <v>14.02</v>
          </cell>
        </row>
        <row r="5355">
          <cell r="A5355">
            <v>102299</v>
          </cell>
          <cell r="B5355" t="str">
            <v>ESCAVAÇÃO MECANIZADA DE VALA COM PROF. ATÉ 1,5 M (MÉDIA MONTANTE E JUSANTE/UMA COMPOSIÇÃO POR TRECHO), RETROESCAV. (0,26 M3), LARG. DE 0,8 M A 1,5 M, EM SOLO MOLE, EM LOCAIS COM ALTO NÍVEL DE INTERFERÊNCIA. AF_02/2021</v>
          </cell>
          <cell r="D5355">
            <v>102299</v>
          </cell>
          <cell r="E5355">
            <v>11.91</v>
          </cell>
        </row>
        <row r="5356">
          <cell r="A5356">
            <v>102300</v>
          </cell>
          <cell r="B5356" t="str">
            <v>ESCAVAÇÃO MECANIZADA DE VALA COM PROF. MAIOR QUE 1,5 M ATÉ 3,0 M (MÉDIA MONTANTE E JUSANTE/UMA COMPOSIÇÃO POR TRECHO), RETROESCAV. (0,26 M3), LARG. MENOR QUE 0,8 M, EM SOLO MOLE, EM LOCAIS COM ALTO NÍVEL DE INTERFERÊNCIA. AF_02/2021</v>
          </cell>
          <cell r="D5356">
            <v>102300</v>
          </cell>
          <cell r="E5356">
            <v>11.76</v>
          </cell>
        </row>
        <row r="5357">
          <cell r="A5357">
            <v>102301</v>
          </cell>
          <cell r="B5357" t="str">
            <v>ESCAVAÇÃO MECANIZADA DE VALA COM PROF. MAIOR QUE 1,5 M ATÉ 3,0 M (MÉDIA MONTANTE E JUSANTE/UMA COMPOSIÇÃO POR TRECHO), RETROESCAV. (0,26 M3), LARG. DE 0,8 M A 1,5 M, EM SOLO MOLE, EM LOCAIS COM ALTO NÍVEL DE INTERFERÊNCIA. AF_02/2021</v>
          </cell>
          <cell r="D5357">
            <v>102301</v>
          </cell>
          <cell r="E5357">
            <v>10.7</v>
          </cell>
        </row>
        <row r="5358">
          <cell r="A5358">
            <v>102302</v>
          </cell>
          <cell r="B5358" t="str">
            <v>ESCAVAÇÃO MECANIZADA DE VALA COM PROF. ATÉ 1,5 M (MÉDIA MONTANTE E JUSANTE/UMA COMPOSIÇÃO POR TRECHO), RETROESCAV. (0,26 M3), LARG. MENOR  QUE 0,8 M, EM SOLO MOLE, LOCAIS COM BAIXO NÍVEL DE NTERFERÊNCIA.  AF_02/2021</v>
          </cell>
          <cell r="D5358">
            <v>102302</v>
          </cell>
          <cell r="E5358">
            <v>7.73</v>
          </cell>
        </row>
        <row r="5359">
          <cell r="A5359">
            <v>102303</v>
          </cell>
          <cell r="B5359" t="str">
            <v>ESCAVAÇÃO MECANIZADA DE VALA COM PROF. ATÉ 1,5 M (MÉDIA MONTANTE E JUSANTE/UMA COMPOSIÇÃO POR TRECHO), RETROESCAV. (0,26 M3), LARG. DE 0,8 M A 1,5 M, EM SOLO MOLE, LOCAIS COM BAIXO NÍVEL DE INTERFERÊNCIA. AF_02/2021</v>
          </cell>
          <cell r="D5359">
            <v>102303</v>
          </cell>
          <cell r="E5359">
            <v>6.56</v>
          </cell>
        </row>
        <row r="5360">
          <cell r="A5360">
            <v>102304</v>
          </cell>
          <cell r="B5360" t="str">
            <v>ESCAVAÇÃO MECANIZADA DE VALA COM PROF. MAIOR QUE 1,5 M ATÉ 3,0 M (MÉDIA MONTANTE E JUSANTE/UMA COMPOSIÇÃO POR TRECHO), RETROESCAV. (0,26 M3 ),LARG. MENOR QUE 0,8 M, EM SOLO MOLE, LOCAIS COM BAIXO NÍVEL DE INTERFERÊNCIA. AF_02/2021</v>
          </cell>
          <cell r="D5360">
            <v>102304</v>
          </cell>
          <cell r="E5360">
            <v>6.48</v>
          </cell>
        </row>
        <row r="5361">
          <cell r="A5361">
            <v>102305</v>
          </cell>
          <cell r="B5361" t="str">
            <v>ESCAVAÇÃO MECANIZADA DE VALA COM PROF. MAIOR QUE 1,5 M ATÉ 3,0 M (MÉDIA MONTANTE E JUSANTE/UMA COMPOSIÇÃO POR TRECHO), RETROESCAV. (0,26 M3), LARG. DE 0,8 M A 1,5 M, EM SOLO MOLE, LOCAIS COM BAIXO NÍVEL DE INTERFERÊNCIA. AF_02/2021</v>
          </cell>
          <cell r="D5361">
            <v>102305</v>
          </cell>
          <cell r="E5361">
            <v>5.9</v>
          </cell>
        </row>
        <row r="5362">
          <cell r="A5362">
            <v>102306</v>
          </cell>
          <cell r="B5362" t="str">
            <v>ESCAVAÇÃO MECANIZADA DE VALA COM PROF. ATÉ 1,5 M (MÉDIA MONTANTE E JUSANTE/UMA COMPOSIÇÃO POR TRECHO), ESCAVADEIRA (0,8 M3),LARG. ATÉ 1,5 M, EM SOLO DE 2A CATEGORIA, EM LOCAIS COM ALTO NÍVEL DE INTERFERÊNCIA.  AF_02/2021</v>
          </cell>
          <cell r="D5362">
            <v>102306</v>
          </cell>
          <cell r="E5362">
            <v>14.17</v>
          </cell>
        </row>
        <row r="5363">
          <cell r="A5363">
            <v>102307</v>
          </cell>
          <cell r="B5363" t="str">
            <v>ESCAVAÇÃO MECANIZADA DE VALA COM PROF. ATÉ 1,5 M (MÉDIA MONTANTE E JUSANTE/UMA COMPOSIÇÃO POR TRECHO), ESCAVADEIRA (0,8 M3), LARG. DE 1,5 M A 2,5 M, EM SOLO DE 2A CATEGORIA, EM LOCAIS COM ALTO NÍVEL DE INTERFERÊNCIA. AF_02/2021</v>
          </cell>
          <cell r="D5363">
            <v>102307</v>
          </cell>
          <cell r="E5363">
            <v>12.57</v>
          </cell>
        </row>
        <row r="5364">
          <cell r="A5364">
            <v>102308</v>
          </cell>
          <cell r="B5364" t="str">
            <v>ESCAVAÇÃO MECANIZADA DE VALA COM PROF. MAIOR QUE 1,5 M ATÉ 3,0 M (MÉDIA MONTANTE E JUSANTE/UMA COMPOSIÇÃO POR TRECHO), ESCAVADEIRA (0,8 M3), LARG. ATÉ 1,5 M, EM SOLO DE 2A CATEGORIA, EM LOCAIS COM ALTO NÍVEL DE INTERFERÊNCIA. AF_02/2021</v>
          </cell>
          <cell r="D5364">
            <v>102308</v>
          </cell>
          <cell r="E5364">
            <v>12.19</v>
          </cell>
        </row>
        <row r="5365">
          <cell r="A5365">
            <v>102309</v>
          </cell>
          <cell r="B5365" t="str">
            <v>ESCAVAÇÃO MECANIZADA DE VALA COM PROF. MAIOR QUE 3,0 M ATÉ 4,5 M (MÉDIA MONTANTE E JUSANTE/UMA COMPOSIÇÃO POR TRECHO), ESCAVADEIRA (0,8 M3), LARG. MENOR QUE 1,5 M, EM SOLO DE 2A CATEGORIA, EM LOCAIS COM ALTO NÍVEL DE INTERFERÊNCIA. AF_02/2021</v>
          </cell>
          <cell r="D5365">
            <v>102309</v>
          </cell>
          <cell r="E5365">
            <v>11.54</v>
          </cell>
        </row>
        <row r="5366">
          <cell r="A5366">
            <v>102310</v>
          </cell>
          <cell r="B5366" t="str">
            <v>ESCAVAÇÃO MECANIZADA DE VALA COM PROF.MAIOR QUE 4,5 M ATÉ 6,0 M (MÉDIA MONTANTE E JUSANTE/UMA COMPOSIÇÃO POR TRECHO),COM ESCAVADEIRA (0,8 M3), LARG. MENOR QUE 1,5 M, EM SOLO DE 2A CATEGORIA, EM LOCAIS COM ALTO NÍVEL DE INTERFERÊNCIA. AF_02/2021</v>
          </cell>
          <cell r="D5366">
            <v>102310</v>
          </cell>
          <cell r="E5366">
            <v>11.19</v>
          </cell>
        </row>
        <row r="5367">
          <cell r="A5367">
            <v>102311</v>
          </cell>
          <cell r="B5367" t="str">
            <v>ESCAVAÇÃO MECANIZADA DE VALA COM PROF. MAIOR QUE 1,5 M ATÉ 3,0 M (MÉDIA MONTANTE E JUSANTE/UMA COMPOSIÇÃO POR TRECHO),COM ESCAVADEIRA (1,2 M3),LARG. DE 1,5 M A 2,5 M, EM SOLO DE 2A CATEGORIA, EM LOCAIS COM ALTO NÍVEL DE INTERFERÊNCIA. AF_02/2021</v>
          </cell>
          <cell r="D5367">
            <v>102311</v>
          </cell>
          <cell r="E5367">
            <v>11.15</v>
          </cell>
        </row>
        <row r="5368">
          <cell r="A5368">
            <v>102312</v>
          </cell>
          <cell r="B5368" t="str">
            <v>ESCAVAÇÃO MECANIZADA DE VALA COM PROF. DE 3,0 M ATÉ 4,5 M (MÉDIA MONTANTE E JUSANTE/UMA COMPOSIÇÃO POR TRECHO), ESCAVADEIRA (1,2 M3), LARG. DE 1,5 M A 2,5 M, EM SOLO DE 2A CATEGORIA, EM LOCAIS COM ALTO NÍVEL DE INTERFERÊNCIA. AF_02/2021</v>
          </cell>
          <cell r="D5368">
            <v>102312</v>
          </cell>
          <cell r="E5368">
            <v>10.72</v>
          </cell>
        </row>
        <row r="5369">
          <cell r="A5369">
            <v>102313</v>
          </cell>
          <cell r="B5369" t="str">
            <v>ESCAVAÇÃO MECANIZADA DE VALA COM PROF. MAIOR QUE 4,5 M ATÉ 6,0 M (MÉDIA MONTANTE E JUSANTE/UMA COMPOSIÇÃO POR TRECHO), ESCAVADEIRA (1,2 M3), LARG. DE 1,5 M A 2,5 M, EM SOLO DE 2A CATEGORIA, EM LOCAIS COM ALTO NÍVEL DE INTERFERÊNCIA. AF_02/2021</v>
          </cell>
          <cell r="D5369">
            <v>102313</v>
          </cell>
          <cell r="E5369">
            <v>10.47</v>
          </cell>
        </row>
        <row r="5370">
          <cell r="A5370">
            <v>102314</v>
          </cell>
          <cell r="B5370" t="str">
            <v>ESCAVAÇÃO MECANIZADA DE VALA COM PROF. ATÉ 1,5 M (MÉDIA MONTANTE E JUSANTE/UMA COMPOSIÇÃO POR TRECHO),COM ESCAVADEIRA (0,8 M3), LARG. MENOR QUE 1,5 M, EM SOLO DE 2A CATEGORIA, LOCAIS COM BAIXO NÍVEL DE INTERFERÊNCIA. AF_02/2021</v>
          </cell>
          <cell r="D5370">
            <v>102314</v>
          </cell>
          <cell r="E5370">
            <v>7.82</v>
          </cell>
        </row>
        <row r="5371">
          <cell r="A5371">
            <v>102315</v>
          </cell>
          <cell r="B5371" t="str">
            <v>ESCAVAÇÃO MECANIZADA DE VALA COM PROF. ATÉ 1,5 M (MÉDIA MONTANTE E JUSANTE/UMA COMPOSIÇÃO POR TRECHO), ESCAVADEIRA (0,8 M3), LARG. DE 1,5 M A 2,5 M, EM SOLO DE 2A CATEGORIA, LOCAIS COM BAIXO NÍVEL DE INTERFERÊNCIA. AF_02/2021</v>
          </cell>
          <cell r="D5371">
            <v>102315</v>
          </cell>
          <cell r="E5371">
            <v>6.94</v>
          </cell>
        </row>
        <row r="5372">
          <cell r="A5372">
            <v>102316</v>
          </cell>
          <cell r="B5372" t="str">
            <v>ESCAVAÇÃO MECANIZADA DE VALA COM PROF. MAIOR QUE 1,5 M E ATÉ 3,0 M (MÉDIA MONTANTE E JUSANTE/UMA COMPOSIÇÃO POR TRECHO), ESCAVADEIRA (0,8 M3), LARG. MENOR QUE 1,5 M, EM SOLO DE 2A CATEGORIA, LOCAIS COM BAIXO NÍVEL DE INTERFERÊNCIA. AF_02/2021</v>
          </cell>
          <cell r="D5372">
            <v>102316</v>
          </cell>
          <cell r="E5372">
            <v>6.71</v>
          </cell>
        </row>
        <row r="5373">
          <cell r="A5373">
            <v>102317</v>
          </cell>
          <cell r="B5373" t="str">
            <v>ESCAVAÇÃO MECANIZADA DE VALA COM PROF.MAIOR QUE 3,0 M ATÉ 4,5 M (MÉDIA MONTANTE E JUSANTE/UMA COMPOSIÇÃO POR TRECHO), ESCAVADEIRA (0,8 M3), LARG. MENOR QUE 1,5 M, EM SOLO DE 2A CATEGORIA, LOCAIS COM BAIXO NÍVEL DE INTERFERÊNCIA. AF_02/2021</v>
          </cell>
          <cell r="D5373">
            <v>102317</v>
          </cell>
          <cell r="E5373">
            <v>6.35</v>
          </cell>
        </row>
        <row r="5374">
          <cell r="A5374">
            <v>102318</v>
          </cell>
          <cell r="B5374" t="str">
            <v>ESCAVAÇÃO MECANIZADA DE VALA COM PROF.MAIOR QUE 4,5 M ATÉ 6,0 M (MÉDIA MONTANTE E JUSANTE/UMA COMPOSIÇÃO POR TRECHO),COM ESCAVADEIRA (0,8 M3), LARG. MENOR QUE 1,5 M, EM SOLO DE 2A CATEGORIA, EM LOCAIS COM BAIXO NÍVEL DE INTERFERÊNCIA. AF_02/2021</v>
          </cell>
          <cell r="D5374">
            <v>102318</v>
          </cell>
          <cell r="E5374">
            <v>6.19</v>
          </cell>
        </row>
        <row r="5375">
          <cell r="A5375">
            <v>102319</v>
          </cell>
          <cell r="B5375" t="str">
            <v>ESCAVAÇÃO MECANIZADA DE VALA COM PROF. MAIOR QUE 1,5 M ATÉ 3,0 M (MÉDIA MONTANTE E JUSANTE/UMA COMPOSIÇÃO POR TRECHO),COM ESCAVADEIRA (1,2 M3),LARG. DE 1,5 M A 2,5 M, EM SOLO DE 2A CATEGORIA, LOCAIS COM BAIXO NÍVEL DE INTERFERÊNCIA. AF_02/2021</v>
          </cell>
          <cell r="D5375">
            <v>102319</v>
          </cell>
          <cell r="E5375">
            <v>6.15</v>
          </cell>
        </row>
        <row r="5376">
          <cell r="A5376">
            <v>102320</v>
          </cell>
          <cell r="B5376" t="str">
            <v>ESCAVAÇÃO MECANIZADA DE VALA COM PROF. MAIOR QUE 3,0 M ATÉ 4,5 M (MÉDIA MONTANTE E JUSANTE/UMA COMPOSIÇÃO POR TRECHO), ESCAVADEIRA (1,2 M3), LARG. DE 1,5 M A 2,5 M, EM SOLO DE 2A CATEGORIA, LOCAIS COM BAIXO NÍVEL DE INTERFERÊNCIA. AF_02/2021</v>
          </cell>
          <cell r="D5376">
            <v>102320</v>
          </cell>
          <cell r="E5376">
            <v>5.9</v>
          </cell>
        </row>
        <row r="5377">
          <cell r="A5377">
            <v>102321</v>
          </cell>
          <cell r="B5377" t="str">
            <v>ESCAVAÇÃO MECANIZADA DE VALA COM PROF. MAIOR QUE 4,5 M ATÉ 6,0 M (MÉDIA MONTANTE E JUSANTE/UMA COMPOSIÇÃO POR TRECHO), ESCAVADEIRA (1,2 M3), LARG. DE 1,5 M A 2,5 M, EM SOLO DE 2A CATEGORIA, LOCAIS COM BAIXO NÍVEL DE INTERFERÊNCIA. AF_02/2021</v>
          </cell>
          <cell r="D5377">
            <v>102321</v>
          </cell>
          <cell r="E5377">
            <v>5.78</v>
          </cell>
        </row>
        <row r="5378">
          <cell r="A5378">
            <v>102322</v>
          </cell>
          <cell r="B5378" t="str">
            <v>ESCAVAÇÃO MECANIZADA DE VALA COM PROF. ATÉ 1,5 M (MÉDIA MONTANTE E JUSANTE/UMA COMPOSIÇÃO POR TRECHO), RETROESCAV. (0,26 M3), LARG. MENOR QUE 0,8 M, EM SOLO DE 2A CATEGORIA, EM LOCAIS COM ALTO NÍVEL DE INTERFERÊNCIA. AF_02/2021</v>
          </cell>
          <cell r="D5378">
            <v>102322</v>
          </cell>
          <cell r="E5378">
            <v>15.78</v>
          </cell>
        </row>
        <row r="5379">
          <cell r="A5379">
            <v>102323</v>
          </cell>
          <cell r="B5379" t="str">
            <v>ESCAVAÇÃO MECANIZADA DE VALA COM PROF. ATÉ 1,5 M (MÉDIA MONTANTE E JUSANTE/UMA COMPOSIÇÃO POR TRECHO), RETROESCAV. (0,26 M3), LARG. DE 0,8 M A 1,5 M, EM SOLO DE 2A CATEGORIA, EM LOCAIS COM ALTO NÍVEL DE INTERFERÊNCIA. AF_02/2021</v>
          </cell>
          <cell r="D5379">
            <v>102323</v>
          </cell>
          <cell r="E5379">
            <v>13.39</v>
          </cell>
        </row>
        <row r="5380">
          <cell r="A5380">
            <v>102324</v>
          </cell>
          <cell r="B5380" t="str">
            <v>ESCAVAÇÃO MECANIZADA DE VALA COM PROF. MAIOR QUE 1,5 M ATÉ 3,0 M (MÉDIA MONTANTE E JUSANTE/UMA COMPOSIÇÃO POR TRECHO), RETROESCAV. (0,26 M3), LARG. MENOR QUE 0,8 M, EM SOLO DE 2A CATEGORIA, EM LOCAIS COM ALTO NÍVEL DE INTERFERÊNCIA. AF_02/2021</v>
          </cell>
          <cell r="D5380">
            <v>102324</v>
          </cell>
          <cell r="E5380">
            <v>13.23</v>
          </cell>
        </row>
        <row r="5381">
          <cell r="A5381">
            <v>102325</v>
          </cell>
          <cell r="B5381" t="str">
            <v>ESCAVAÇÃO MECANIZADA DE VALA COM PROF. MAIOR QUE 1,5 M ATÉ 3,0 M (MÉDIA MONTANTE E JUSANTE/UMA COMPOSIÇÃO POR TRECHO), RETROESCAV. (0,26 M3), LARG. DE 0,8 M A 1,5 M, EM SOLO DE 2A CATEGORIA, EM LOCAIS COM ALTO NÍVEL DE INTERFERÊNCIA. AF_02/2021</v>
          </cell>
          <cell r="D5381">
            <v>102325</v>
          </cell>
          <cell r="E5381">
            <v>12.04</v>
          </cell>
        </row>
        <row r="5382">
          <cell r="A5382">
            <v>102326</v>
          </cell>
          <cell r="B5382" t="str">
            <v>ESCAVAÇÃO MECANIZADA DE VALA COM PROF. ATÉ 1,5 M (MÉDIA MONTANTE E JUSANTE/UMA COMPOSIÇÃO POR TRECHO), RETROESCAV. (0,26 M3), LARGURA MENOR  QUE 0,8 M, EM SOLO DE 2A CATEGORIA, EM LOCAIS COM BAIXO NÍVEL DE NTERFERÊNCIA. AF_02/2021</v>
          </cell>
          <cell r="D5382">
            <v>102326</v>
          </cell>
          <cell r="E5382">
            <v>8.7100000000000009</v>
          </cell>
        </row>
        <row r="5383">
          <cell r="A5383">
            <v>102327</v>
          </cell>
          <cell r="B5383" t="str">
            <v>ESCAVAÇÃO MECANIZADA DE VALA COM PROF. ATÉ 1,5 M (MÉDIA MONTANTE E JUSANTE/UMA COMPOSIÇÃO POR TRECHO), RETROESCAV. (0,26 M3 ), LARG. DE 0,8 M A 1,5 M, EM SOLO DE 2A CATEGORIA, EM LOCAIS COM BAIXO NÍVEL DE INTERFERÊNCIA. AF_02/2021</v>
          </cell>
          <cell r="D5383">
            <v>102327</v>
          </cell>
          <cell r="E5383">
            <v>7.39</v>
          </cell>
        </row>
        <row r="5384">
          <cell r="A5384">
            <v>102328</v>
          </cell>
          <cell r="B5384" t="str">
            <v>ESCAVAÇÃO MECANIZADA DE VALA COM PROF. MAIOR QUE 1,5 M ATÉ 3,0 M (MÉDIA MONTANTE E JUSANTE/UMA COMPOSIÇÃO POR TRECHO), RETROESCAV. (0,26 M3),LARG. MENOR QUE 0,8 M, EM SOLO DE 2A CATEGORIA, EM LOCAIS COM BAIXO NÍVEL DE INTERFERÊNCIA. AF_02/2021</v>
          </cell>
          <cell r="D5384">
            <v>102328</v>
          </cell>
          <cell r="E5384">
            <v>7.29</v>
          </cell>
        </row>
        <row r="5385">
          <cell r="A5385">
            <v>102329</v>
          </cell>
          <cell r="B5385" t="str">
            <v>ESCAVAÇÃO MECANIZADA DE VALA COM PROF. MAIOR QUE 1,5 M ATÉ 3,0 M (MÉDIA MONTANTE E JUSANTE/UMA COMPOSIÇÃO POR TRECHO), RETROESCAV. (0,26 M3), LARG. DE 0,8 M A 1,5 M, EM SOLO DE 2A CATEGORIA, EM LOCAIS COM BAIXO NÍVEL DE INTERFERÊNCIA. AF_02/2021</v>
          </cell>
          <cell r="D5385">
            <v>102329</v>
          </cell>
          <cell r="E5385">
            <v>6.64</v>
          </cell>
        </row>
        <row r="5386">
          <cell r="A5386">
            <v>94304</v>
          </cell>
          <cell r="B5386" t="str">
            <v>ATERRO MECANIZADO DE VALA COM ESCAVADEIRA HIDRÁULICA (CAPACIDADE DA CAÇAMBA: 0,8 M³ / POTÊNCIA: 111 HP), LARGURA DE 1,5 A 2,5 M, PROFUNDIDADE ATÉ 1,5 M, COM SOLO ARGILO-ARENOSO. AF_05/2016</v>
          </cell>
          <cell r="D5386">
            <v>94304</v>
          </cell>
          <cell r="E5386">
            <v>64.44</v>
          </cell>
        </row>
        <row r="5387">
          <cell r="A5387">
            <v>94305</v>
          </cell>
          <cell r="B5387" t="str">
            <v>ATERRO MECANIZADO DE VALA COM ESCAVADEIRA HIDRÁULICA (CAPACIDADE DA CAÇAMBA: 0,8 M³ / POTÊNCIA: 111 HP), LARGURA ATÉ 1,5 M, PROFUNDIDADE DE 1,5 A 3,0 M, COM SOLO ARGILO-ARENOSO. AF_05/2016</v>
          </cell>
          <cell r="D5387">
            <v>94305</v>
          </cell>
          <cell r="E5387">
            <v>61.34</v>
          </cell>
        </row>
        <row r="5388">
          <cell r="A5388">
            <v>94306</v>
          </cell>
          <cell r="B5388" t="str">
            <v>ATERRO MECANIZADO DE VALA COM ESCAVADEIRA HIDRÁULICA (CAPACIDADE DA CAÇAMBA: 0,8 M³ / POTÊNCIA: 111 HP), LARGURA DE 1,5 A 2,5 M, PROFUNDIDADE DE 1,5 A 3,0 M, COM SOLO ARGILO-ARENOSO. AF_05/2016</v>
          </cell>
          <cell r="D5388">
            <v>94306</v>
          </cell>
          <cell r="E5388">
            <v>57.44</v>
          </cell>
        </row>
        <row r="5389">
          <cell r="A5389">
            <v>94307</v>
          </cell>
          <cell r="B5389" t="str">
            <v>ATERRO MECANIZADO DE VALA COM ESCAVADEIRA HIDRÁULICA (CAPACIDADE DA CAÇAMBA: 0,8 M³ / POTÊNCIA: 111 HP), LARGURA ATÉ 1,5 M, PROFUNDIDADE DE 3,0 A 4,5 M, COM SOLO ARGILO-ARENOSO. AF_05/2016</v>
          </cell>
          <cell r="D5389">
            <v>94307</v>
          </cell>
          <cell r="E5389">
            <v>58.34</v>
          </cell>
        </row>
        <row r="5390">
          <cell r="A5390">
            <v>94308</v>
          </cell>
          <cell r="B5390" t="str">
            <v>ATERRO MECANIZADO DE VALA COM ESCAVADEIRA HIDRÁULICA (CAPACIDADE DA CAÇAMBA: 0,8 M³ / POTÊNCIA: 111 HP), LARGURA DE 1,5 A 2,5 M, PROFUNDIDADE DE 3,0 A 4,5 M, COM SOLO ARGILO-ARENOSO. AF_05/2016</v>
          </cell>
          <cell r="D5390">
            <v>94308</v>
          </cell>
          <cell r="E5390">
            <v>55.81</v>
          </cell>
        </row>
        <row r="5391">
          <cell r="A5391">
            <v>94309</v>
          </cell>
          <cell r="B5391" t="str">
            <v>ATERRO MECANIZADO DE VALA COM ESCAVADEIRA HIDRÁULICA (CAPACIDADE DA CAÇAMBA: 0,8 M³ / POTÊNCIA: 111 HP), LARGURA ATÉ 1,5 M, PROFUNDIDADE DE 4,5 A 6,0 M, COM SOLO ARGILO-ARENOSO. AF_05/2016</v>
          </cell>
          <cell r="D5391">
            <v>94309</v>
          </cell>
          <cell r="E5391">
            <v>57</v>
          </cell>
        </row>
        <row r="5392">
          <cell r="A5392">
            <v>94310</v>
          </cell>
          <cell r="B5392" t="str">
            <v>ATERRO MECANIZADO DE VALA COM ESCAVADEIRA HIDRÁULICA (CAPACIDADE DA CAÇAMBA: 0,8 M³ / POTÊNCIA: 111 HP), LARGURA DE 1,5 A 2,5 M, PROFUNDIDADE DE 4,5 A 6,0 M, COM SOLO ARGILO-ARENOSO. AF_05/2016</v>
          </cell>
          <cell r="D5392">
            <v>94310</v>
          </cell>
          <cell r="E5392">
            <v>54.98</v>
          </cell>
        </row>
        <row r="5393">
          <cell r="A5393">
            <v>94315</v>
          </cell>
          <cell r="B5393" t="str">
            <v>ATERRO MECANIZADO DE VALA COM RETROESCAVADEIRA (CAPACIDADE DA CAÇAMBA DA RETRO: 0,26 M³ / POTÊNCIA: 88 HP), LARGURA ATÉ 0,8 M, PROFUNDIDADE ATÉ 1,5 M, COM SOLO ARGILO-ARENOSO. AF_05/2016</v>
          </cell>
          <cell r="D5393">
            <v>94315</v>
          </cell>
          <cell r="E5393">
            <v>67.540000000000006</v>
          </cell>
        </row>
        <row r="5394">
          <cell r="A5394">
            <v>94316</v>
          </cell>
          <cell r="B5394" t="str">
            <v>ATERRO MECANIZADO DE VALA COM RETROESCAVADEIRA (CAPACIDADE DA CAÇAMBA DA RETRO: 0,26 M³ / POTÊNCIA: 88 HP), LARGURA DE 0,8 A 1,5 M, PROFUNDIDADE ATÉ 1,5 M, COM SOLO ARGILO-ARENOSO. AF_05/2016</v>
          </cell>
          <cell r="D5394">
            <v>94316</v>
          </cell>
          <cell r="E5394">
            <v>61.17</v>
          </cell>
        </row>
        <row r="5395">
          <cell r="A5395">
            <v>94317</v>
          </cell>
          <cell r="B5395" t="str">
            <v>ATERRO MECANIZADO DE VALA COM RETROESCAVADEIRA (CAPACIDADE DA CAÇAMBA DA RETRO: 0,26 M³ / POTÊNCIA: 88 HP), LARGURA ATÉ 0,8 M, PROFUNDIDADE DE 1,5 A 3,0 M, COM SOLO ARGILO-ARENOSO. AF_05/2016</v>
          </cell>
          <cell r="D5395">
            <v>94317</v>
          </cell>
          <cell r="E5395">
            <v>58.35</v>
          </cell>
        </row>
        <row r="5396">
          <cell r="A5396">
            <v>94318</v>
          </cell>
          <cell r="B5396" t="str">
            <v>ATERRO MECANIZADO DE VALA COM RETROESCAVADEIRA (CAPACIDADE DA CAÇAMBA DA RETRO: 0,26 M³ / POTÊNCIA: 88 HP), LARGURA DE 0,8 A 1,5 M, PROFUNDIDADE DE 1,5 A 3,0 M, COM SOLO ARGILO-ARENOSO. AF_05/2016</v>
          </cell>
          <cell r="D5396">
            <v>94318</v>
          </cell>
          <cell r="E5396">
            <v>54.71</v>
          </cell>
        </row>
        <row r="5397">
          <cell r="A5397">
            <v>94319</v>
          </cell>
          <cell r="B5397" t="str">
            <v>ATERRO MANUAL DE VALAS COM SOLO ARGILO-ARENOSO E COMPACTAÇÃO MECANIZADA. AF_05/2016</v>
          </cell>
          <cell r="D5397">
            <v>94319</v>
          </cell>
          <cell r="E5397">
            <v>69.72</v>
          </cell>
        </row>
        <row r="5398">
          <cell r="A5398">
            <v>94327</v>
          </cell>
          <cell r="B5398" t="str">
            <v>ATERRO MECANIZADO DE VALA COM ESCAVADEIRA HIDRÁULICA (CAPACIDADE DA CAÇAMBA: 0,8 M³ / POTÊNCIA: 111 HP), LARGURA DE 1,5 A 2,5 M, PROFUNDIDADE ATÉ 1,5 M, COM AREIA PARA ATERRO. AF_05/2016</v>
          </cell>
          <cell r="D5398">
            <v>94327</v>
          </cell>
          <cell r="E5398">
            <v>76.86</v>
          </cell>
        </row>
        <row r="5399">
          <cell r="A5399">
            <v>94328</v>
          </cell>
          <cell r="B5399" t="str">
            <v>ATERRO MECANIZADO DE VALA COM ESCAVADEIRA HIDRÁULICA (CAPACIDADE DA CAÇAMBA: 0,8 M³ / POTÊNCIA: 111 HP), LARGURA ATÉ 1,5 M, PROFUNDIDADE DE 1,5 A 3,0 M, COM AREIA PARA ATERRO. AF_05/2016</v>
          </cell>
          <cell r="D5399">
            <v>94328</v>
          </cell>
          <cell r="E5399">
            <v>73.760000000000005</v>
          </cell>
        </row>
        <row r="5400">
          <cell r="A5400">
            <v>94329</v>
          </cell>
          <cell r="B5400" t="str">
            <v>ATERRO MECANIZADO DE VALA COM ESCAVADEIRA HIDRÁULICA (CAPACIDADE DA CAÇAMBA: 0,8 M³ / POTÊNCIA: 111 HP), LARGURA DE 1,5 A 2,5 M, PROFUNDIDADE DE 1,5 A 3,0 M, COM AREIA PARA ATERRO. AF_05/2016</v>
          </cell>
          <cell r="D5400">
            <v>94329</v>
          </cell>
          <cell r="E5400">
            <v>69.86</v>
          </cell>
        </row>
        <row r="5401">
          <cell r="A5401">
            <v>94330</v>
          </cell>
          <cell r="B5401" t="str">
            <v>ATERRO MECANIZADO DE VALA COM ESCAVADEIRA HIDRÁULICA (CAPACIDADE DA CAÇAMBA: 0,8 M³ / POTÊNCIA: 111 HP), LARGURA ATÉ 1,5 M, PROFUNDIDADE DE 3,0 A 4,5 M, COM AREIA PARA ATERRO. AF_05/2016</v>
          </cell>
          <cell r="D5401">
            <v>94330</v>
          </cell>
          <cell r="E5401">
            <v>70.760000000000005</v>
          </cell>
        </row>
        <row r="5402">
          <cell r="A5402">
            <v>94331</v>
          </cell>
          <cell r="B5402" t="str">
            <v>ATERRO MECANIZADO DE VALA COM ESCAVADEIRA HIDRÁULICA (CAPACIDADE DA CAÇAMBA: 0,8 M³ / POTÊNCIA: 111 HP), LARGURA DE 1,5 A 2,5 M, PROFUNDIDADE DE 3,0 A 4,5 M, COM AREIA PARA ATERRO. AF_05/2016</v>
          </cell>
          <cell r="D5402">
            <v>94331</v>
          </cell>
          <cell r="E5402">
            <v>68.23</v>
          </cell>
        </row>
        <row r="5403">
          <cell r="A5403">
            <v>94332</v>
          </cell>
          <cell r="B5403" t="str">
            <v>ATERRO MECANIZADO DE VALA COM ESCAVADEIRA HIDRÁULICA (CAPACIDADE DA CAÇAMBA: 0,8 M³ / POTÊNCIA: 111 HP), LARGURA ATÉ 1,5 M, PROFUNDIDADE DE 4,5 A 6,0 M, COM AREIA PARA ATERRO. AF_05/2016</v>
          </cell>
          <cell r="D5403">
            <v>94332</v>
          </cell>
          <cell r="E5403">
            <v>69.42</v>
          </cell>
        </row>
        <row r="5404">
          <cell r="A5404">
            <v>94333</v>
          </cell>
          <cell r="B5404" t="str">
            <v>ATERRO MECANIZADO DE VALA COM ESCAVADEIRA HIDRÁULICA (CAPACIDADE DA CAÇAMBA: 0,8 M³ / POTÊNCIA: 111 HP), LARGURA DE 1,5 A 2,5 M, PROFUNDIDADE DE 4,5 A 6,0 M, COM AREIA PARA ATERRO. AF_05/2016</v>
          </cell>
          <cell r="D5404">
            <v>94333</v>
          </cell>
          <cell r="E5404">
            <v>67.400000000000006</v>
          </cell>
        </row>
        <row r="5405">
          <cell r="A5405">
            <v>94338</v>
          </cell>
          <cell r="B5405" t="str">
            <v>ATERRO MECANIZADO DE VALA COM RETROESCAVADEIRA (CAPACIDADE DA CAÇAMBA DA RETRO: 0,26 M³ / POTÊNCIA: 88 HP), LARGURA ATÉ 0,8 M, PROFUNDIDADE ATÉ 1,5 M, COM AREIA PARA ATERRO. AF_05/2016</v>
          </cell>
          <cell r="D5405">
            <v>94338</v>
          </cell>
          <cell r="E5405">
            <v>79.959999999999994</v>
          </cell>
        </row>
        <row r="5406">
          <cell r="A5406">
            <v>94339</v>
          </cell>
          <cell r="B5406" t="str">
            <v>ATERRO MECANIZADO DE VALA COM RETROESCAVADEIRA (CAPACIDADE DA CAÇAMBA DA RETRO: 0,26 M³ / POTÊNCIA: 88 HP), LARGURA DE 0,8 A 1,5 M, PROFUNDIDADE ATÉ 1,5 M, COM AREIA PARA ATERRO. AF_05/2016</v>
          </cell>
          <cell r="D5406">
            <v>94339</v>
          </cell>
          <cell r="E5406">
            <v>73.59</v>
          </cell>
        </row>
        <row r="5407">
          <cell r="A5407">
            <v>94340</v>
          </cell>
          <cell r="B5407" t="str">
            <v>ATERRO MECANIZADO DE VALA COM RETROESCAVADEIRA (CAPACIDADE DA CAÇAMBA DA RETRO: 0,26 M³ / POTÊNCIA: 88 HP), LARGURA ATÉ 0,8 M, PROFUNDIDADE DE 1,5 A 3,0 M, COM AREIA PARA ATERRO. AF_05/2016</v>
          </cell>
          <cell r="D5407">
            <v>94340</v>
          </cell>
          <cell r="E5407">
            <v>70.77</v>
          </cell>
        </row>
        <row r="5408">
          <cell r="A5408">
            <v>94341</v>
          </cell>
          <cell r="B5408" t="str">
            <v>ATERRO MECANIZADO DE VALA COM RETROESCAVADEIRA (CAPACIDADE DA CAÇAMBA DA RETRO: 0,26 M³ / POTÊNCIA: 88 HP), LARGURA DE 0,8 A 1,5 M, PROFUNDIDADE DE 1,5 A 3,0 M, COM AREIA PARA ATERRO. AF_05/2016</v>
          </cell>
          <cell r="D5408">
            <v>94341</v>
          </cell>
          <cell r="E5408">
            <v>67.13</v>
          </cell>
        </row>
        <row r="5409">
          <cell r="A5409">
            <v>94342</v>
          </cell>
          <cell r="B5409" t="str">
            <v>ATERRO MANUAL DE VALAS COM AREIA PARA ATERRO E COMPACTAÇÃO MECANIZADA. AF_05/2016</v>
          </cell>
          <cell r="D5409">
            <v>94342</v>
          </cell>
          <cell r="E5409">
            <v>82.14</v>
          </cell>
        </row>
        <row r="5410">
          <cell r="A5410">
            <v>96385</v>
          </cell>
          <cell r="B5410" t="str">
            <v>EXECUÇÃO E COMPACTAÇÃO DE ATERRO COM SOLO PREDOMINANTEMENTE ARGILOSO - EXCLUSIVE SOLO, ESCAVAÇÃO, CARGA E TRANSPORTE. AF_11/2019</v>
          </cell>
          <cell r="D5410">
            <v>96385</v>
          </cell>
          <cell r="E5410">
            <v>9.2799999999999994</v>
          </cell>
        </row>
        <row r="5411">
          <cell r="A5411">
            <v>96386</v>
          </cell>
          <cell r="B5411" t="str">
            <v>EXECUÇÃO E COMPACTAÇÃO DE ATERRO COM SOLO PREDOMINANTEMENTE ARENOSO - EXCLUSIVE SOLO, ESCAVAÇÃO, CARGA E TRANSPORTE. AF_11/2019</v>
          </cell>
          <cell r="D5411">
            <v>96386</v>
          </cell>
          <cell r="E5411">
            <v>6.92</v>
          </cell>
        </row>
        <row r="5412">
          <cell r="A5412">
            <v>93360</v>
          </cell>
          <cell r="B5412" t="str">
            <v>REATERRO MECANIZADO DE VALA COM ESCAVADEIRA HIDRÁULICA (CAPACIDADE DA CAÇAMBA: 0,8 M³ / POTÊNCIA: 111 HP), LARGURA DE 1,5 A 2,5 M, PROFUNDIDADE ATÉ 1,5 M, COM SOLO DE 1ª CATEGORIA EM LOCAIS COM ALTO NÍVEL DE INTERFERÊNCIA. AF_04/2016</v>
          </cell>
          <cell r="D5412">
            <v>93360</v>
          </cell>
          <cell r="E5412">
            <v>19.16</v>
          </cell>
        </row>
        <row r="5413">
          <cell r="A5413">
            <v>93361</v>
          </cell>
          <cell r="B5413" t="str">
            <v>REATERRO MECANIZADO DE VALA COM ESCAVADEIRA HIDRÁULICA (CAPACIDADE DA CAÇAMBA: 0,8 M³ / POTÊNCIA: 111 HP), LARGURA ATÉ 1,5 M, PROFUNDIDADE DE 1,5 A 3,0 M, COM SOLO DE 1ª CATEGORIA EM LOCAIS COM ALTO NÍVEL DE INTERFERÊNCIA. AF_04/2016</v>
          </cell>
          <cell r="D5413">
            <v>93361</v>
          </cell>
          <cell r="E5413">
            <v>16.170000000000002</v>
          </cell>
        </row>
        <row r="5414">
          <cell r="A5414">
            <v>93362</v>
          </cell>
          <cell r="B5414" t="str">
            <v>REATERRO MECANIZADO DE VALA COM ESCAVADEIRA HIDRÁULICA (CAPACIDADE DA CAÇAMBA: 0,8 M³ / POTÊNCIA: 111 HP), LARGURA DE 1,5 A 2,5 M, PROFUNDIDADE DE 1,5 A 3,0 M, COM SOLO DE 1ª CATEGORIA EM LOCAIS COM ALTO NÍVEL DE INTERFERÊNCIA. AF_04/2016</v>
          </cell>
          <cell r="D5414">
            <v>93362</v>
          </cell>
          <cell r="E5414">
            <v>12.16</v>
          </cell>
        </row>
        <row r="5415">
          <cell r="A5415">
            <v>93363</v>
          </cell>
          <cell r="B5415" t="str">
            <v>REATERRO MECANIZADO DE VALA COM ESCAVADEIRA HIDRÁULICA (CAPACIDADE DA CAÇAMBA: 0,8 M³ / POTÊNCIA: 111 HP), LARGURA ATÉ 1,5 M, PROFUNDIDADE DE 3,0 A 4,5 M COM SOLO DE 1ª CATEGORIA EM LOCAIS COM ALTO NÍVEL DE INTERFERÊNCIA. AF_04/2016</v>
          </cell>
          <cell r="D5415">
            <v>93363</v>
          </cell>
          <cell r="E5415">
            <v>13.05</v>
          </cell>
        </row>
        <row r="5416">
          <cell r="A5416">
            <v>93364</v>
          </cell>
          <cell r="B5416" t="str">
            <v>REATERRO MECANIZADO DE VALA COM ESCAVADEIRA HIDRÁULICA (CAPACIDADE DA CAÇAMBA: 0,8 M³ / POTÊNCIA: 111 HP), LARGURA DE 1,5 A 2,5 M, PROFUNDIDADE DE 3,0  A 4,5 M, COM SOLO (SEM SUBSTITUIÇÃO) DE 1ª CATEGORIA EM LOCAIS COM ALTO NÍVEL DE INTERFERÊNCIA. AF_04/2016</v>
          </cell>
          <cell r="D5416">
            <v>93364</v>
          </cell>
          <cell r="E5416">
            <v>10.53</v>
          </cell>
        </row>
        <row r="5417">
          <cell r="A5417">
            <v>93365</v>
          </cell>
          <cell r="B5417" t="str">
            <v>REATERRO MECANIZADO DE VALA COM ESCAVADEIRA HIDRÁULICA (CAPACIDADE DA CAÇAMBA: 0,8 M³ / POTÊNCIA: 111 HP), LARGURA ATÉ 1,5 M, PROFUNDIDADE DE 4,5 A 6,0 M, COM SOLO DE 1ª CATEGORIA EM LOCAIS COM ALTO NÍVEL DE INTERFERÊNCIA. AF_04/2016</v>
          </cell>
          <cell r="D5417">
            <v>93365</v>
          </cell>
          <cell r="E5417">
            <v>11.64</v>
          </cell>
        </row>
        <row r="5418">
          <cell r="A5418">
            <v>93366</v>
          </cell>
          <cell r="B5418" t="str">
            <v>REATERRO MECANIZADO DE VALA COM ESCAVADEIRA HIDRÁULICA (CAPACIDADE DA CAÇAMBA: 0,8 M³ / POTÊNCIA: 111 HP), LARGURA DE 1,5 A 2,5 M, PROFUNDIDADE DE 4,5 A 6,0 M, COM SOLO DE 1ª CATEGORIA EM LOCAIS COM ALTO NÍVEL DE INTERFERÊNCIA. AF_04/2016</v>
          </cell>
          <cell r="D5418">
            <v>93366</v>
          </cell>
          <cell r="E5418">
            <v>9.7100000000000009</v>
          </cell>
        </row>
        <row r="5419">
          <cell r="A5419">
            <v>93367</v>
          </cell>
          <cell r="B5419" t="str">
            <v>REATERRO MECANIZADO DE VALA COM ESCAVADEIRA HIDRÁULICA (CAPACIDADE DA CAÇAMBA: 0,8 M³ / POTÊNCIA: 111 HP), LARGURA DE 1,5 A 2,5 M, PROFUNDIDADE ATÉ 1,5 M, COM SOLO DE 1ª CATEGORIA EM LOCAIS COM BAIXO NÍVEL DE INTERFERÊNCIA. AF_04/2016</v>
          </cell>
          <cell r="D5419">
            <v>93367</v>
          </cell>
          <cell r="E5419">
            <v>17.82</v>
          </cell>
        </row>
        <row r="5420">
          <cell r="A5420">
            <v>93368</v>
          </cell>
          <cell r="B5420" t="str">
            <v>REATERRO MECANIZADO DE VALA COM ESCAVADEIRA HIDRÁULICA (CAPACIDADE DA CAÇAMBA: 0,8 M³ / POTÊNCIA: 111 HP), LARGURA ATÉ 1,5 M, PROFUNDIDADE DE 1,5 A 3,0 M, COM SOLO DE 1ª CATEGORIA EM LOCAIS COM BAIXO NÍVEL DE INTERFERÊNCIA. AF_04/2016</v>
          </cell>
          <cell r="D5420">
            <v>93368</v>
          </cell>
          <cell r="E5420">
            <v>14.73</v>
          </cell>
        </row>
        <row r="5421">
          <cell r="A5421">
            <v>93369</v>
          </cell>
          <cell r="B5421" t="str">
            <v>REATERRO MECANIZADO DE VALA COM ESCAVADEIRA HIDRÁULICA (CAPACIDADE DA CAÇAMBA: 0,8 M³ / POTÊNCIA: 111 HP), LARGURA DE 1,5 A 2,5 M, PROFUNDIDADE DE 1,5 A 3,0 M, COM SOLO (SEM SUBSTITUIÇÃO) DE 1ª CATEGORIA EM LOCAIS COM BAIXO NÍVEL DE INTERFERÊNCIA. AF_04/2016</v>
          </cell>
          <cell r="D5421">
            <v>93369</v>
          </cell>
          <cell r="E5421">
            <v>10.83</v>
          </cell>
        </row>
        <row r="5422">
          <cell r="A5422">
            <v>93370</v>
          </cell>
          <cell r="B5422" t="str">
            <v>REATERRO MECANIZADO DE VALA COM ESCAVADEIRA HIDRÁULICA (CAPACIDADE DA CAÇAMBA: 0,8 M³ / POTÊNCIA: 111 HP), LARGURA ATÉ 1,5 M, PROFUNDIDADE DE 3,0 A 4,5 M, COM SOLO DE 1ª CATEGORIA EM LOCAIS COM BAIXO NÍVEL DE INTERFERÊNCIA. AF_04/2016</v>
          </cell>
          <cell r="D5422">
            <v>93370</v>
          </cell>
          <cell r="E5422">
            <v>11.73</v>
          </cell>
        </row>
        <row r="5423">
          <cell r="A5423">
            <v>93371</v>
          </cell>
          <cell r="B5423" t="str">
            <v>REATERRO MECANIZADO DE VALA COM ESCAVADEIRA HIDRÁULICA (CAPACIDADE DA CAÇAMBA: 0,8 M³ / POTÊNCIA: 111 HP), LARGURA DE 1,5 A 2,5 M, PROFUNDIDADE DE 3,0 A 4,5 M, COM SOLO (SEM SUBSTITUIÇÃO) DE 1ª CATEGORIA EM LOCAIS COM BAIXO NÍVEL DE INTERFERÊNCIA. AF_04/2016</v>
          </cell>
          <cell r="D5423">
            <v>93371</v>
          </cell>
          <cell r="E5423">
            <v>9.2100000000000009</v>
          </cell>
        </row>
        <row r="5424">
          <cell r="A5424">
            <v>93372</v>
          </cell>
          <cell r="B5424" t="str">
            <v>REATERRO MECANIZADO DE VALA COM ESCAVADEIRA HIDRÁULICA (CAPACIDADE DA CAÇAMBA: 0,8 M³ / POTÊNCIA: 111 HP), LARGURA ATÉ 1,5 M, PROFUNDIDADE DE 4,5 A 6,0 M, COM SOLO DE 1ª CATEGORIA EM LOCAIS COM BAIXO NÍVEL DE INTERFERÊNCIA. AF_04/2016</v>
          </cell>
          <cell r="D5424">
            <v>93372</v>
          </cell>
          <cell r="E5424">
            <v>10.4</v>
          </cell>
        </row>
        <row r="5425">
          <cell r="A5425">
            <v>93373</v>
          </cell>
          <cell r="B5425" t="str">
            <v>REATERRO MECANIZADO DE VALA COM ESCAVADEIRA HIDRÁULICA (CAPACIDADE DA CAÇAMBA: 0,8 M³ / POTÊNCIA: 111 HP), LARGURA DE 1,5 A 2,5 M, PROFUNDIDADE DE 4,5 A 6,0 M, COM SOLO (SEM SUBSTITUIÇÃO) DE 1ª CATEGORIA EM LOCAIS COM BAIXO NÍVEL DE INTERFERÊNCIA. AF_04/2016</v>
          </cell>
          <cell r="D5425">
            <v>93373</v>
          </cell>
          <cell r="E5425">
            <v>8.39</v>
          </cell>
        </row>
        <row r="5426">
          <cell r="A5426">
            <v>93374</v>
          </cell>
          <cell r="B5426" t="str">
            <v>REATERRO MECANIZADO DE VALA COM RETROESCAVADEIRA (CAPACIDADE DA CAÇAMBA DA RETRO: 0,26 M³ / POTÊNCIA: 88 HP), LARGURA ATÉ 0,8 M, PROFUNDIDADE ATÉ 1,5 M, COM SOLO (SEM SUBSTITUIÇÃO) DE 1ª CATEGORIA EM LOCAIS COM ALTO NÍVEL DE INTERFERÊNCIA. AF_04/2016</v>
          </cell>
          <cell r="D5426">
            <v>93374</v>
          </cell>
          <cell r="E5426">
            <v>19.600000000000001</v>
          </cell>
        </row>
        <row r="5427">
          <cell r="A5427">
            <v>93375</v>
          </cell>
          <cell r="B5427" t="str">
            <v>REATERRO MECANIZADO DE VALA COM RETROESCAVADEIRA (CAPACIDADE DA CAÇAMBA DA RETRO: 0,26 M³ / POTÊNCIA: 88 HP), LARGURA DE 0,8 A 1,5 M, PROFUNDIDADE ATÉ 1,5 M, COM SOLO DE 1ª CATEGORIA EM LOCAIS COM ALTO NÍVEL DE INTERFERÊNCIA. AF_04/2016</v>
          </cell>
          <cell r="D5427">
            <v>93375</v>
          </cell>
          <cell r="E5427">
            <v>15.18</v>
          </cell>
        </row>
        <row r="5428">
          <cell r="A5428">
            <v>93376</v>
          </cell>
          <cell r="B5428" t="str">
            <v>REATERRO MECANIZADO DE VALA COM RETROESCAVADEIRA (CAPACIDADE DA CAÇAMBA DA RETRO: 0,26 M³ / POTÊNCIA: 88 HP), LARGURA ATÉ 0,8 M, PROFUNDIDADE DE 1,5 A 3,0 M, COM SOLO DE 1ª CATEGORIA EM LOCAIS COM ALTO NÍVEL DE INTERFERÊNCIA. AF_04/2016</v>
          </cell>
          <cell r="D5428">
            <v>93376</v>
          </cell>
          <cell r="E5428">
            <v>12.54</v>
          </cell>
        </row>
        <row r="5429">
          <cell r="A5429">
            <v>93377</v>
          </cell>
          <cell r="B5429" t="str">
            <v>REATERRO MECANIZADO DE VALA COM RETROESCAVADEIRA (CAPACIDADE DA CAÇAMBA DA RETRO: 0,26 M³ / POTÊNCIA: 88 HP), LARGURA DE 0,8 A 1,5 M, PROFUNDIDADE DE 1,5 A 3,0 M, COM SOLO (SEM SUBSTITUIÇÃO) DE 1ª CATEGORIA EM LOCAIS COM ALTO NÍVEL DE INTERFERÊNCIA. AF_04/2016</v>
          </cell>
          <cell r="D5429">
            <v>93377</v>
          </cell>
          <cell r="E5429">
            <v>8.68</v>
          </cell>
        </row>
        <row r="5430">
          <cell r="A5430">
            <v>93378</v>
          </cell>
          <cell r="B5430" t="str">
            <v>REATERRO MECANIZADO DE VALA COM RETROESCAVADEIRA (CAPACIDADE DA CAÇAMBA DA RETRO: 0,26 M³ / POTÊNCIA: 88 HP), LARGURA ATÉ 0,8 M, PROFUNDIDADE ATÉ 1,5 M, COM SOLO DE 1ª CATEGORIA EM LOCAIS COM BAIXO NÍVEL DE INTERFERÊNCIA. AF_04/2016</v>
          </cell>
          <cell r="D5430">
            <v>93378</v>
          </cell>
          <cell r="E5430">
            <v>18.23</v>
          </cell>
        </row>
        <row r="5431">
          <cell r="A5431">
            <v>93379</v>
          </cell>
          <cell r="B5431" t="str">
            <v>REATERRO MECANIZADO DE VALA COM RETROESCAVADEIRA (CAPACIDADE DA CAÇAMBA DA RETRO: 0,26 M³ / POTÊNCIA: 88 HP), LARGURA DE 0,8 A 1,5 M, PROFUNDIDADE ATÉ 1,5 M, COM SOLO DE 1ª CATEGORIA EM LOCAIS COM BAIXO NÍVEL DE INTERFERÊNCIA. AF_04/2016</v>
          </cell>
          <cell r="D5431">
            <v>93379</v>
          </cell>
          <cell r="E5431">
            <v>14.14</v>
          </cell>
        </row>
        <row r="5432">
          <cell r="A5432">
            <v>93380</v>
          </cell>
          <cell r="B5432" t="str">
            <v>REATERRO MECANIZADO DE VALA COM RETROESCAVADEIRA (CAPACIDADE DA CAÇAMBA DA RETRO: 0,26 M³ / POTÊNCIA: 88 HP), LARGURA ATÉ 0,8 M, PROFUNDIDADE DE 1,5 A 3,0 M, COM SOLO DE 1ª CATEGORIA EM LOCAIS COM BAIXO NÍVEL DE INTERFERÊNCIA. AF_04/2016</v>
          </cell>
          <cell r="D5432">
            <v>93380</v>
          </cell>
          <cell r="E5432">
            <v>11.73</v>
          </cell>
        </row>
        <row r="5433">
          <cell r="A5433">
            <v>93381</v>
          </cell>
          <cell r="B5433" t="str">
            <v>REATERRO MECANIZADO DE VALA COM RETROESCAVADEIRA (CAPACIDADE DA CAÇAMBA DA RETRO: 0,26 M³ / POTÊNCIA: 88 HP), LARGURA DE 0,8 A 1,5 M, PROFUNDIDADE DE 1,5 A 3,0 M, COM SOLO (SEM SUBSTITUIÇÃO) DE 1ª CATEGORIA EM LOCAIS COM BAIXO NÍVEL DE INTERFERÊNCIA. AF_04/2016</v>
          </cell>
          <cell r="D5433">
            <v>93381</v>
          </cell>
          <cell r="E5433">
            <v>8.11</v>
          </cell>
        </row>
        <row r="5434">
          <cell r="A5434">
            <v>93382</v>
          </cell>
          <cell r="B5434" t="str">
            <v>REATERRO MANUAL DE VALAS COM COMPACTAÇÃO MECANIZADA. AF_04/2016</v>
          </cell>
          <cell r="D5434">
            <v>93382</v>
          </cell>
          <cell r="E5434">
            <v>23.12</v>
          </cell>
        </row>
        <row r="5435">
          <cell r="A5435">
            <v>96995</v>
          </cell>
          <cell r="B5435" t="str">
            <v>REATERRO MANUAL APILOADO COM SOQUETE. AF_10/2017</v>
          </cell>
          <cell r="D5435">
            <v>96995</v>
          </cell>
          <cell r="E5435">
            <v>38.42</v>
          </cell>
        </row>
        <row r="5436">
          <cell r="A5436">
            <v>97916</v>
          </cell>
          <cell r="B5436" t="str">
            <v>TRANSPORTE COM CAMINHÃO BASCULANTE DE 6 M³, EM VIA URBANA EM LEITO NATURAL (UNIDADE: TXKM). AF_07/2020</v>
          </cell>
          <cell r="D5436">
            <v>97916</v>
          </cell>
          <cell r="E5436">
            <v>2.06</v>
          </cell>
        </row>
        <row r="5437">
          <cell r="A5437">
            <v>97917</v>
          </cell>
          <cell r="B5437" t="str">
            <v>TRANSPORTE COM CAMINHÃO BASCULANTE DE 6 M³, EM VIA URBANA EM REVESTIMENTO PRIMÁRIO (UNIDADE: TXKM). AF_07/2020</v>
          </cell>
          <cell r="D5437">
            <v>97917</v>
          </cell>
          <cell r="E5437">
            <v>1.79</v>
          </cell>
        </row>
        <row r="5438">
          <cell r="A5438">
            <v>97918</v>
          </cell>
          <cell r="B5438" t="str">
            <v>TRANSPORTE COM CAMINHÃO BASCULANTE DE 6 M³, EM VIA URBANA PAVIMENTADA, DMT ATÉ 30 KM (UNIDADE: TXKM). AF_07/2020</v>
          </cell>
          <cell r="D5438">
            <v>97918</v>
          </cell>
          <cell r="E5438">
            <v>1.64</v>
          </cell>
        </row>
        <row r="5439">
          <cell r="A5439">
            <v>97919</v>
          </cell>
          <cell r="B5439" t="str">
            <v>TRANSPORTE COM CAMINHÃO BASCULANTE DE 6 M³, EM VIA URBANA PAVIMENTADA, ADICIONAL PARA DMT EXCEDENTE A 30 KM (UNIDADE: TXKM). AF_07/2020</v>
          </cell>
          <cell r="D5439">
            <v>97919</v>
          </cell>
          <cell r="E5439">
            <v>0.65</v>
          </cell>
        </row>
        <row r="5440">
          <cell r="A5440">
            <v>101616</v>
          </cell>
          <cell r="B5440" t="str">
            <v>PREPARO DE FUNDO DE VALA COM LARGURA MENOR QUE 1,5 M (ACERTO DO SOLO NATURAL). AF_08/2020</v>
          </cell>
          <cell r="D5440">
            <v>101616</v>
          </cell>
          <cell r="E5440">
            <v>4.6100000000000003</v>
          </cell>
        </row>
        <row r="5441">
          <cell r="A5441">
            <v>101617</v>
          </cell>
          <cell r="B5441" t="str">
            <v>PREPARO DE FUNDO DE VALA COM LARGURA MAIOR OU IGUAL A 1,5 M E MENOR QUE 2,5 M (ACERTO DO SOLO NATURAL). AF_08/2020</v>
          </cell>
          <cell r="D5441">
            <v>101617</v>
          </cell>
          <cell r="E5441">
            <v>2.27</v>
          </cell>
        </row>
        <row r="5442">
          <cell r="A5442">
            <v>101618</v>
          </cell>
          <cell r="B5442" t="str">
            <v>PREPARO DE FUNDO DE VALA COM LARGURA MENOR QUE 1,5 M, COM CAMADA DE AREIA, LANÇAMENTO MANUAL. AF_08/2020</v>
          </cell>
          <cell r="D5442">
            <v>101618</v>
          </cell>
          <cell r="E5442">
            <v>195.66</v>
          </cell>
        </row>
        <row r="5443">
          <cell r="A5443">
            <v>101619</v>
          </cell>
          <cell r="B5443" t="str">
            <v>PREPARO DE FUNDO DE VALA COM LARGURA MENOR QUE 1,5 M, COM CAMADA DE BRITA, LANÇAMENTO MANUAL. AF_08/2020</v>
          </cell>
          <cell r="D5443">
            <v>101619</v>
          </cell>
          <cell r="E5443">
            <v>219.72</v>
          </cell>
        </row>
        <row r="5444">
          <cell r="A5444">
            <v>101620</v>
          </cell>
          <cell r="B5444" t="str">
            <v>PREPARO DE FUNDO DE VALA COM LARGURA MAIOR OU IGUAL A 1,5 M E MENOR QUE 2,5 M, COM CAMADA DE AREIA, LANÇAMENTO MANUAL. AF_08/2020</v>
          </cell>
          <cell r="D5444">
            <v>101620</v>
          </cell>
          <cell r="E5444">
            <v>177.2</v>
          </cell>
        </row>
        <row r="5445">
          <cell r="A5445">
            <v>101621</v>
          </cell>
          <cell r="B5445" t="str">
            <v>PREPARO DE FUNDO DE VALA COM LARGURA MAIOR OU IGUAL A 1,5 M E MENOR QUE 2,5 M, COM CAMADA DE BRITA, LANÇAMENTO MANUAL. AF_08/2020</v>
          </cell>
          <cell r="D5445">
            <v>101621</v>
          </cell>
          <cell r="E5445">
            <v>201.26</v>
          </cell>
        </row>
        <row r="5446">
          <cell r="A5446">
            <v>101622</v>
          </cell>
          <cell r="B5446" t="str">
            <v>PREPARO DE FUNDO DE VALA COM LARGURA MENOR QUE 1,5 M, COM CAMADA DE AREIA, LANÇAMENTO MECANIZADO. AF_08/2020</v>
          </cell>
          <cell r="D5446">
            <v>101622</v>
          </cell>
          <cell r="E5446">
            <v>175.35</v>
          </cell>
        </row>
        <row r="5447">
          <cell r="A5447">
            <v>101623</v>
          </cell>
          <cell r="B5447" t="str">
            <v>PREPARO DE FUNDO DE VALA COM LARGURA MENOR QUE 1,5 M, COM CAMADA DE BRITA, LANÇAMENTO MECANIZADO. AF_08/2020</v>
          </cell>
          <cell r="D5447">
            <v>101623</v>
          </cell>
          <cell r="E5447">
            <v>194.68</v>
          </cell>
        </row>
        <row r="5448">
          <cell r="A5448">
            <v>101624</v>
          </cell>
          <cell r="B5448" t="str">
            <v>PREPARO DE FUNDO DE VALA COM LARGURA MAIOR OU IGUAL A 1,5 M E MENOR QUE 2,5 M, COM CAMADA DE BRITA, LANÇAMENTO MECANIZADO. AF_08/2020</v>
          </cell>
          <cell r="D5448">
            <v>101624</v>
          </cell>
          <cell r="E5448">
            <v>161.01</v>
          </cell>
        </row>
        <row r="5449">
          <cell r="A5449">
            <v>101625</v>
          </cell>
          <cell r="B5449" t="str">
            <v>PREPARO DE FUNDO DE VALA COM LARGURA MAIOR OU IGUAL A 1,5 M E MENOR QUE 2,5 M, COM CAMADA DE AREIA, LANÇAMENTO MECANIZADO. AF_08/2020</v>
          </cell>
          <cell r="D5449">
            <v>101625</v>
          </cell>
          <cell r="E5449">
            <v>145.96</v>
          </cell>
        </row>
        <row r="5450">
          <cell r="A5450">
            <v>95606</v>
          </cell>
          <cell r="B5450" t="str">
            <v>UMIDIFICAÇÃO DE MATERIAL PARA VALAS COM CAMINHÃO PIPA 10000L. AF_11/2016</v>
          </cell>
          <cell r="D5450">
            <v>95606</v>
          </cell>
          <cell r="E5450">
            <v>2.02</v>
          </cell>
        </row>
        <row r="5451">
          <cell r="A5451">
            <v>101159</v>
          </cell>
          <cell r="B5451" t="str">
            <v>ALVENARIA DE VEDAÇÃO DE BLOCOS CERÂMICOS MACIÇOS DE 5X10X20CM (ESPESSURA 10CM) E ARGAMASSA DE ASSENTAMENTO COM PREPARO EM BETONEIRA. AF_05/2020</v>
          </cell>
          <cell r="D5451">
            <v>101159</v>
          </cell>
          <cell r="E5451">
            <v>123.19</v>
          </cell>
        </row>
        <row r="5452">
          <cell r="A5452">
            <v>103322</v>
          </cell>
          <cell r="B5452" t="str">
            <v>ALVENARIA DE VEDAÇÃO DE BLOCOS CERÂMICOS FURADOS NA VERTICAL DE 9X19X39 CM (ESPESSURA 9 CM) E ARGAMASSA DE ASSENTAMENTO COM PREPARO EM BETONEIRA. AF_12/2021</v>
          </cell>
          <cell r="D5452">
            <v>103322</v>
          </cell>
          <cell r="E5452">
            <v>54.48</v>
          </cell>
        </row>
        <row r="5453">
          <cell r="A5453">
            <v>103323</v>
          </cell>
          <cell r="B5453" t="str">
            <v>ALVENARIA DE VEDAÇÃO DE BLOCOS CERÂMICOS FURADOS NA VERTICAL DE 9X19X39 CM (ESPESSURA 9 CM) E ARGAMASSA DE ASSENTAMENTO COM PREPARO MANUAL. AF_12/2021</v>
          </cell>
          <cell r="D5453">
            <v>103323</v>
          </cell>
          <cell r="E5453">
            <v>55.55</v>
          </cell>
        </row>
        <row r="5454">
          <cell r="A5454">
            <v>103324</v>
          </cell>
          <cell r="B5454" t="str">
            <v>ALVENARIA DE VEDAÇÃO DE BLOCOS CERÂMICOS FURADOS NA VERTICAL DE 14X19X39 CM (ESPESSURA 14 CM) E ARGAMASSA DE ASSENTAMENTO COM PREPARO EM BETONEIRA. AF_12/2021</v>
          </cell>
          <cell r="D5454">
            <v>103324</v>
          </cell>
          <cell r="E5454">
            <v>72.290000000000006</v>
          </cell>
        </row>
        <row r="5455">
          <cell r="A5455">
            <v>103325</v>
          </cell>
          <cell r="B5455" t="str">
            <v>ALVENARIA DE VEDAÇÃO DE BLOCOS CERÂMICOS FURADOS NA VERTICAL DE 14X19X39 CM (ESPESSURA 14 CM) E ARGAMASSA DE ASSENTAMENTO COM PREPARO MANUAL. AF_12/2021</v>
          </cell>
          <cell r="D5455">
            <v>103325</v>
          </cell>
          <cell r="E5455">
            <v>73.5</v>
          </cell>
        </row>
        <row r="5456">
          <cell r="A5456">
            <v>103326</v>
          </cell>
          <cell r="B5456" t="str">
            <v>ALVENARIA DE VEDAÇÃO DE BLOCOS CERÂMICOS FURADOS NA VERTICAL DE 19X19X39 CM (ESPESSURA 19 CM) E ARGAMASSA DE ASSENTAMENTO COM PREPARO EM BETONEIRA. AF_12/2021</v>
          </cell>
          <cell r="D5456">
            <v>103326</v>
          </cell>
          <cell r="E5456">
            <v>88.32</v>
          </cell>
        </row>
        <row r="5457">
          <cell r="A5457">
            <v>103327</v>
          </cell>
          <cell r="B5457" t="str">
            <v>ALVENARIA DE VEDAÇÃO DE BLOCOS CERÂMICOS FURADOS NA VERTICAL DE 19X19X39 CM (ESPESSURA 19 CM) E ARGAMASSA DE ASSENTAMENTO COM PREPARO MANUAL. AF_12/2021</v>
          </cell>
          <cell r="D5457">
            <v>103327</v>
          </cell>
          <cell r="E5457">
            <v>89.73</v>
          </cell>
        </row>
        <row r="5458">
          <cell r="A5458">
            <v>103328</v>
          </cell>
          <cell r="B5458" t="str">
            <v>ALVENARIA DE VEDAÇÃO DE BLOCOS CERÂMICOS FURADOS NA HORIZONTAL DE 9X19X19 CM (ESPESSURA 9 CM) E ARGAMASSA DE ASSENTAMENTO COM PREPARO EM BETONEIRA. AF_12/2021</v>
          </cell>
          <cell r="D5458">
            <v>103328</v>
          </cell>
          <cell r="E5458">
            <v>76.33</v>
          </cell>
        </row>
        <row r="5459">
          <cell r="A5459">
            <v>103329</v>
          </cell>
          <cell r="B5459" t="str">
            <v>ALVENARIA DE VEDAÇÃO DE BLOCOS CERÂMICOS FURADOS NA HORIZONTAL DE 9X19X19 CM (ESPESSURA 9 CM) E ARGAMASSA DE ASSENTAMENTO COM PREPARO MANUAL. AF_12/2021</v>
          </cell>
          <cell r="D5459">
            <v>103329</v>
          </cell>
          <cell r="E5459">
            <v>77.27</v>
          </cell>
        </row>
        <row r="5460">
          <cell r="A5460">
            <v>103330</v>
          </cell>
          <cell r="B5460" t="str">
            <v>ALVENARIA DE VEDAÇÃO DE BLOCOS CERÂMICOS FURADOS NA HORIZONTAL DE 11,5X19X19 CM (ESPESSURA 11,5 CM) E ARGAMASSA DE ASSENTAMENTO COM PREPARO EM BETONEIRA. AF_12/2021</v>
          </cell>
          <cell r="D5460">
            <v>103330</v>
          </cell>
          <cell r="E5460">
            <v>74.349999999999994</v>
          </cell>
        </row>
        <row r="5461">
          <cell r="A5461">
            <v>103331</v>
          </cell>
          <cell r="B5461" t="str">
            <v>ALVENARIA DE VEDAÇÃO DE BLOCOS CERÂMICOS FURADOS NA HORIZONTAL DE 11,5X19X19 CM (ESPESSURA 11,5 CM) E ARGAMASSA DE ASSENTAMENTO COM PREPARO MANUAL. AF_12/2021</v>
          </cell>
          <cell r="D5461">
            <v>103331</v>
          </cell>
          <cell r="E5461">
            <v>75.36</v>
          </cell>
        </row>
        <row r="5462">
          <cell r="A5462">
            <v>103332</v>
          </cell>
          <cell r="B5462" t="str">
            <v>ALVENARIA DE VEDAÇÃO DE BLOCOS CERÂMICOS FURADOS NA HORIZONTAL DE 9X14X19 CM (ESPESSURA 9 CM) E ARGAMASSA DE ASSENTAMENTO COM PREPARO EM BETONEIRA. AF_12/2021</v>
          </cell>
          <cell r="D5462">
            <v>103332</v>
          </cell>
          <cell r="E5462">
            <v>99.22</v>
          </cell>
        </row>
        <row r="5463">
          <cell r="A5463">
            <v>103333</v>
          </cell>
          <cell r="B5463" t="str">
            <v>ALVENARIA DE VEDAÇÃO DE BLOCOS CERÂMICOS FURADOS NA HORIZONTAL DE 9X14X19 CM (ESPESSURA 9 CM) E ARGAMASSA DE ASSENTAMENTO COM PREPARO MANUAL. AF_12/2021</v>
          </cell>
          <cell r="D5463">
            <v>103333</v>
          </cell>
          <cell r="E5463">
            <v>100.3</v>
          </cell>
        </row>
        <row r="5464">
          <cell r="A5464">
            <v>103334</v>
          </cell>
          <cell r="B5464" t="str">
            <v>ALVENARIA DE VEDAÇÃO DE BLOCOS CERÂMICOS FURADOS NA HORIZONTAL DE 14X9X19 CM (ESPESSURA 14 CM, BLOCO DEITADO) E ARGAMASSA DE ASSENTAMENTO COM PREPARO EM BETONEIRA. AF_12/2021</v>
          </cell>
          <cell r="D5464">
            <v>103334</v>
          </cell>
          <cell r="E5464">
            <v>124.54</v>
          </cell>
        </row>
        <row r="5465">
          <cell r="A5465">
            <v>103335</v>
          </cell>
          <cell r="B5465" t="str">
            <v>ALVENARIA DE VEDAÇÃO DE BLOCOS CERÂMICOS FURADOS NA HORIZONTAL DE 14X9X19 CM (ESPESSURA 14 CM, BLOCO DEITADO) E ARGAMASSA DE ASSENTAMENTO COM PREPARO MANUAL. AF_12/2021</v>
          </cell>
          <cell r="D5465">
            <v>103335</v>
          </cell>
          <cell r="E5465">
            <v>126.42</v>
          </cell>
        </row>
        <row r="5466">
          <cell r="A5466">
            <v>103350</v>
          </cell>
          <cell r="B5466" t="str">
            <v>ALVENARIA DE VEDAÇÃO DE BLOCOS CERÂMICOS FURADOS NA HORIZONTAL DE 9X9X19 CM (ESPESSURA 9 CM) E ARGAMASSA DE ASSENTAMENTO COM PREPARO EM BETONEIRA. AF_12/2021</v>
          </cell>
          <cell r="D5466">
            <v>103350</v>
          </cell>
          <cell r="E5466">
            <v>152.91999999999999</v>
          </cell>
        </row>
        <row r="5467">
          <cell r="A5467">
            <v>103351</v>
          </cell>
          <cell r="B5467" t="str">
            <v>ALVENARIA DE VEDAÇÃO DE BLOCOS CERÂMICOS FURADOS NA HORIZONTAL DE 9X9X19 CM (ESPESSURA 9 CM) E ARGAMASSA DE ASSENTAMENTO COM PREPARO MANUAL. AF_12/2021</v>
          </cell>
          <cell r="D5467">
            <v>103351</v>
          </cell>
          <cell r="E5467">
            <v>154.30000000000001</v>
          </cell>
        </row>
        <row r="5468">
          <cell r="A5468">
            <v>103356</v>
          </cell>
          <cell r="B5468" t="str">
            <v>ALVENARIA DE VEDAÇÃO DE BLOCOS CERÂMICOS FURADOS NA HORIZONTAL DE 9X19X29 CM (ESPESSURA 9 CM) E ARGAMASSA DE ASSENTAMENTO COM PREPARO EM BETONEIRA. AF_12/2021</v>
          </cell>
          <cell r="D5468">
            <v>103356</v>
          </cell>
          <cell r="E5468">
            <v>50.19</v>
          </cell>
        </row>
        <row r="5469">
          <cell r="A5469">
            <v>103357</v>
          </cell>
          <cell r="B5469" t="str">
            <v>ALVENARIA DE VEDAÇÃO DE BLOCOS CERÂMICOS FURADOS NA HORIZONTAL DE 9X19X29 CM (ESPESSURA 9 CM) E ARGAMASSA DE ASSENTAMENTO COM PREPARO MANUAL. AF_12/2021</v>
          </cell>
          <cell r="D5469">
            <v>103357</v>
          </cell>
          <cell r="E5469">
            <v>50.98</v>
          </cell>
        </row>
        <row r="5470">
          <cell r="A5470">
            <v>89282</v>
          </cell>
          <cell r="B5470" t="str">
            <v>ALVENARIA ESTRUTURAL DE BLOCOS CERÂMICOS 14X19X39, (ESPESSURA DE 14 CM), PARA PAREDES COM ÁREA LÍQUIDA MENOR QUE 6M², SEM VÃOS, UTILIZANDO PALHETA E ARGAMASSA DE ASSENTAMENTO COM PREPARO EM BETONEIRA. AF_12/2014</v>
          </cell>
          <cell r="D5470">
            <v>89282</v>
          </cell>
          <cell r="E5470">
            <v>73.44</v>
          </cell>
        </row>
        <row r="5471">
          <cell r="A5471">
            <v>89283</v>
          </cell>
          <cell r="B5471" t="str">
            <v>ALVENARIA ESTRUTURAL DE BLOCOS CERÂMICOS 14X19X39, (ESPESSURA DE 14 CM), PARA PAREDES COM ÁREA LÍQUIDA MENOR QUE 6M², SEM VÃOS, UTILIZANDO PALHETA E ARGAMASSA DE ASSENTAMENTO COM PREPARO MANUAL. AF_12/2014</v>
          </cell>
          <cell r="D5471">
            <v>89283</v>
          </cell>
          <cell r="E5471">
            <v>74.69</v>
          </cell>
        </row>
        <row r="5472">
          <cell r="A5472">
            <v>89284</v>
          </cell>
          <cell r="B5472" t="str">
            <v>ALVENARIA ESTRUTURAL DE BLOCOS CERÂMICOS 14X19X39, (ESPESSURA DE 14 CM), PARA PAREDES COM ÁREA LÍQUIDA MAIOR OU IGUAL QUE 6M², SEM VÃOS, UTILIZANDO PALHETA E ARGAMASSA DE ASSENTAMENTO COM PREPARO EM BETONEIRA. AF_12/2014</v>
          </cell>
          <cell r="D5472">
            <v>89284</v>
          </cell>
          <cell r="E5472">
            <v>67.06</v>
          </cell>
        </row>
        <row r="5473">
          <cell r="A5473">
            <v>89285</v>
          </cell>
          <cell r="B5473" t="str">
            <v>ALVENARIA ESTRUTURAL DE BLOCOS CERÂMICOS 14X19X39, (ESPESSURA DE 14 CM), PARA PAREDES COM ÁREA LÍQUIDA MAIOR OU IGUAL QUE 6M², SEM VÃOS, UTILIZANDO PALHETA E ARGAMASSA DE ASSENTAMENTO COM PREPARO MANUAL. AF_12/2014</v>
          </cell>
          <cell r="D5473">
            <v>89285</v>
          </cell>
          <cell r="E5473">
            <v>68.31</v>
          </cell>
        </row>
        <row r="5474">
          <cell r="A5474">
            <v>89286</v>
          </cell>
          <cell r="B5474" t="str">
            <v>ALVENARIA ESTRUTURAL DE BLOCOS CERÂMICOS 14X19X39, (ESPESSURA DE 14 CM), PARA PAREDES COM ÁREA LÍQUIDA MENOR QUE 6M², COM VÃOS, UTILIZANDO PALHETA E ARGAMASSA DE ASSENTAMENTO COM PREPARO EM BETONEIRA. AF_12/2014</v>
          </cell>
          <cell r="D5474">
            <v>89286</v>
          </cell>
          <cell r="E5474">
            <v>77.84</v>
          </cell>
        </row>
        <row r="5475">
          <cell r="A5475">
            <v>89287</v>
          </cell>
          <cell r="B5475" t="str">
            <v>ALVENARIA ESTRUTURAL DE BLOCOS CERÂMICOS 14X19X39, (ESPESSURA DE 14 CM), PARA PAREDES COM ÁREA LÍQUIDA MENOR QUE 6M², COM VÃOS, UTILIZANDO PALHETA E ARGAMASSA DE ASSENTAMENTO COM PREPARO MANUAL. AF_12/2014</v>
          </cell>
          <cell r="D5475">
            <v>89287</v>
          </cell>
          <cell r="E5475">
            <v>79.09</v>
          </cell>
        </row>
        <row r="5476">
          <cell r="A5476">
            <v>89288</v>
          </cell>
          <cell r="B5476" t="str">
            <v>ALVENARIA ESTRUTURAL DE BLOCOS CERÂMICOS 14X19X39, (ESPESSURA DE 14 CM), PARA PAREDES COM ÁREA LÍQUIDA MAIOR OU IGUAL A 6M², COM VÃOS, UTILIZANDO PALHETA E ARGAMASSA DE ASSENTAMENTO COM PREPARO EM BETONEIRA. AF_12/2014</v>
          </cell>
          <cell r="D5476">
            <v>89288</v>
          </cell>
          <cell r="E5476">
            <v>69.540000000000006</v>
          </cell>
        </row>
        <row r="5477">
          <cell r="A5477">
            <v>89289</v>
          </cell>
          <cell r="B5477" t="str">
            <v>ALVENARIA ESTRUTURAL DE BLOCOS CERÂMICOS 14X19X39, (ESPESSURA DE 14 CM), PARA PAREDES COM ÁREA LÍQUIDA MAIOR OU IGUAL A 6M², COM VÃOS, UTILIZANDO PALHETA E ARGAMASSA DE ASSENTAMENTO COM PREPARO MANUAL. AF_12/2014</v>
          </cell>
          <cell r="D5477">
            <v>89289</v>
          </cell>
          <cell r="E5477">
            <v>70.790000000000006</v>
          </cell>
        </row>
        <row r="5478">
          <cell r="A5478">
            <v>89290</v>
          </cell>
          <cell r="B5478" t="str">
            <v>ALVENARIA ESTRUTURAL DE BLOCOS CERÂMICOS 14X19X29, (ESPESSURA DE 14 CM), PARA PAREDES COM ÁREA LÍQUIDA MENOR QUE 6M², SEM VÃOS, UTILIZANDO PALHETA E ARGAMASSA DE ASSENTAMENTO COM PREPARO EM BETONEIRA. AF_12/2014</v>
          </cell>
          <cell r="D5478">
            <v>89290</v>
          </cell>
          <cell r="E5478">
            <v>82.31</v>
          </cell>
        </row>
        <row r="5479">
          <cell r="A5479">
            <v>89291</v>
          </cell>
          <cell r="B5479" t="str">
            <v>ALVENARIA ESTRUTURAL DE BLOCOS CERÂMICOS 14X19X29, (ESPESSURA DE 14 CM), PARA PAREDES COM ÁREA LÍQUIDA MENOR QUE 6M², SEM VÃOS, UTILIZANDO PALHETA E ARGAMASSA DE ASSENTAMENTO COM PREPARO MANUAL. AF_12/2014</v>
          </cell>
          <cell r="D5479">
            <v>89291</v>
          </cell>
          <cell r="E5479">
            <v>83.7</v>
          </cell>
        </row>
        <row r="5480">
          <cell r="A5480">
            <v>89292</v>
          </cell>
          <cell r="B5480" t="str">
            <v>ALVENARIA ESTRUTURAL DE BLOCOS CERÂMICOS 14X19X29, (ESPESSURA DE 14 CM), PARA PAREDES COM ÁREA LÍQUIDA MAIOR OU IGUAL A 6M², SEM VÃOS, UTILIZANDO PALHETA E ARGAMASSA DE ASSENTAMENTO COM PREPARO EM BETONEIRA. AF_12/2014</v>
          </cell>
          <cell r="D5480">
            <v>89292</v>
          </cell>
          <cell r="E5480">
            <v>75.89</v>
          </cell>
        </row>
        <row r="5481">
          <cell r="A5481">
            <v>89293</v>
          </cell>
          <cell r="B5481" t="str">
            <v>ALVENARIA ESTRUTURAL DE BLOCOS CERÂMICOS 14X19X29, (ESPESSURA DE 14 CM), PARA PAREDES COM ÁREA LÍQUIDA MAIOR OU IGUAL A 6M2, SEM VÃOS, UTILIZANDO PALHETA E ARGAMASSA DE ASSENTAMENTO COM PREPARO MANUAL. AF_12/2014</v>
          </cell>
          <cell r="D5481">
            <v>89293</v>
          </cell>
          <cell r="E5481">
            <v>77.28</v>
          </cell>
        </row>
        <row r="5482">
          <cell r="A5482">
            <v>89294</v>
          </cell>
          <cell r="B5482" t="str">
            <v>ALVENARIA ESTRUTURAL DE BLOCOS CERÂMICOS 14X19X29, (ESPESSURA DE 14 CM), PARA PAREDES COM ÁREA LÍQUIDA MENOR QUE 6M², COM VÃOS, UTILIZANDO PALHETA E ARGAMASSA DE ASSENTAMENTO COM PREPARO EM BETONEIRA. AF_12/2014</v>
          </cell>
          <cell r="D5482">
            <v>89294</v>
          </cell>
          <cell r="E5482">
            <v>88.6</v>
          </cell>
        </row>
        <row r="5483">
          <cell r="A5483">
            <v>89295</v>
          </cell>
          <cell r="B5483" t="str">
            <v>ALVENARIA ESTRUTURAL DE BLOCOS CERÂMICOS 14X19X29, (ESPESSURA DE 14 CM), PARA PAREDES COM ÁREA LÍQUIDA MENOR QUE 6M², COM VÃOS, UTILIZANDO PALHETA E ARGAMASSA DE ASSENTAMENTO COM PREPARO MANUAL. AF_12/2014</v>
          </cell>
          <cell r="D5483">
            <v>89295</v>
          </cell>
          <cell r="E5483">
            <v>89.99</v>
          </cell>
        </row>
        <row r="5484">
          <cell r="A5484">
            <v>89296</v>
          </cell>
          <cell r="B5484" t="str">
            <v>ALVENARIA ESTRUTURAL DE BLOCOS CERÂMICOS 14X19X29, (ESPESSURA DE 14 CM), PARA PAREDES COM ÁREA LÍQUIDA MAIOR OU IGUAL A 6M², COM VÃOS, UTILIZANDO PALHETA E ARGAMASSA DE ASSENTAMENTO COM PREPARO EM BETONEIRA. AF_12/2014</v>
          </cell>
          <cell r="D5484">
            <v>89296</v>
          </cell>
          <cell r="E5484">
            <v>79.260000000000005</v>
          </cell>
        </row>
        <row r="5485">
          <cell r="A5485">
            <v>89297</v>
          </cell>
          <cell r="B5485" t="str">
            <v>ALVENARIA ESTRUTURAL DE BLOCOS CERÂMICOS 14X19X29, (ESPESSURA DE 14 CM), PARA PAREDES COM ÁREA LÍQUIDA MAIOR OU IGUAL A 6M², COM VÃOS, UTILIZANDO PALHETA E ARGAMASSA DE ASSENTAMENTO COM PREPARO MANUAL. AF_12/2014</v>
          </cell>
          <cell r="D5485">
            <v>89297</v>
          </cell>
          <cell r="E5485">
            <v>80.650000000000006</v>
          </cell>
        </row>
        <row r="5486">
          <cell r="A5486">
            <v>89298</v>
          </cell>
          <cell r="B5486" t="str">
            <v>ALVENARIA ESTRUTURAL DE BLOCOS CERÂMICOS 14X19X39, (ESPESSURA DE 14 CM), PARA PAREDES COM ÁREA LÍQUIDA MENOR QUE 6M², SEM VÃOS, UTILIZANDO COLHER DE PEDREIRO E ARGAMASSA DE ASSENTAMENTO COM PREPARO EM BETONEIRA. AF_12/2014</v>
          </cell>
          <cell r="D5486">
            <v>89298</v>
          </cell>
          <cell r="E5486">
            <v>84.02</v>
          </cell>
        </row>
        <row r="5487">
          <cell r="A5487">
            <v>89299</v>
          </cell>
          <cell r="B5487" t="str">
            <v>ALVENARIA ESTRUTURAL DE BLOCOS CERÂMICOS 14X19X39, (ESPESSURA DE 14 CM), PARA PAREDES COM ÁREA LÍQUIDA MENOR QUE 6M², SEM VÃOS, UTILIZANDO COLHER DE PEDREIRO E ARGAMASSA DE ASSENTAMENTO COM PREPARO MANUAL. AF_12/2014</v>
          </cell>
          <cell r="D5487">
            <v>89299</v>
          </cell>
          <cell r="E5487">
            <v>85.79</v>
          </cell>
        </row>
        <row r="5488">
          <cell r="A5488">
            <v>89300</v>
          </cell>
          <cell r="B5488" t="str">
            <v>ALVENARIA ESTRUTURAL DE BLOCOS CERÂMICOS 14X19X39, (ESPESSURA DE 14 CM), PARA PAREDES COM ÁREA LÍQUIDA MAIOR OU IGUAL A 6M², SEM VÃOS, UTILIZANDO COLHER DE PEDREIRO E ARGAMASSA DE ASSENTAMENTO COM PREPARO EM BETONEIRA. AF_12/2014</v>
          </cell>
          <cell r="D5488">
            <v>89300</v>
          </cell>
          <cell r="E5488">
            <v>77.64</v>
          </cell>
        </row>
        <row r="5489">
          <cell r="A5489">
            <v>89301</v>
          </cell>
          <cell r="B5489" t="str">
            <v>ALVENARIA ESTRUTURAL DE BLOCOS CERÂMICOS 14X19X39, (ESPESSURA DE 14 CM), PARA PAREDES COM ÁREA LÍQUIDA MAIOR OU IGUAL A 6M², SEM VÃOS, UTILIZANDO COLHER DE PEDREIRO E ARGAMASSA DE ASSENTAMENTO COM PREPARO MANUAL. AF_12/2014</v>
          </cell>
          <cell r="D5489">
            <v>89301</v>
          </cell>
          <cell r="E5489">
            <v>79.41</v>
          </cell>
        </row>
        <row r="5490">
          <cell r="A5490">
            <v>89302</v>
          </cell>
          <cell r="B5490" t="str">
            <v>ALVENARIA ESTRUTURAL DE BLOCOS CERÂMICOS 14X19X39, (ESPESSURA DE 14 CM), PARA PAREDES COM ÁREA LÍQUIDA MENOR QUE 6M², COM VÃOS, UTILIZANDO COLHER DE PEDREIRO E ARGAMASSA DE ASSENTAMENTO COM PREPARO EM BETONEIRA. AF_12/2014</v>
          </cell>
          <cell r="D5490">
            <v>89302</v>
          </cell>
          <cell r="E5490">
            <v>91.38</v>
          </cell>
        </row>
        <row r="5491">
          <cell r="A5491">
            <v>89303</v>
          </cell>
          <cell r="B5491" t="str">
            <v>ALVENARIA ESTRUTURAL DE BLOCOS CERÂMICOS 14X19X39, (ESPESSURA DE 14 CM), PARA PAREDES COM ÁREA LÍQUIDA MENOR QUE 6M², COM VÃOS, UTILIZANDO COLHER DE PEDREIRO E ARGAMASSA DE ASSENTAMENTO COM PREPARO MANUAL. AF_12/2014</v>
          </cell>
          <cell r="D5491">
            <v>89303</v>
          </cell>
          <cell r="E5491">
            <v>93.15</v>
          </cell>
        </row>
        <row r="5492">
          <cell r="A5492">
            <v>89304</v>
          </cell>
          <cell r="B5492" t="str">
            <v>ALVENARIA ESTRUTURAL DE BLOCOS CERÂMICOS 14X19X39, (ESPESSURA DE 14 CM), PARA PAREDES COM ÁREA LÍQUIDA MAIOR OU IGUAL A 6M², COM VÃOS, UTILIZANDO COLHER DE PEDREIRO E ARGAMASSA DE ASSENTAMENTO COM PREPARO EM BETONEIRA. AF_12/2014</v>
          </cell>
          <cell r="D5492">
            <v>89304</v>
          </cell>
          <cell r="E5492">
            <v>81.96</v>
          </cell>
        </row>
        <row r="5493">
          <cell r="A5493">
            <v>89305</v>
          </cell>
          <cell r="B5493" t="str">
            <v>ALVENARIA ESTRUTURAL DE BLOCOS CERÂMICOS 14X19X39, (ESPESSURA DE 14 CM), PARA PAREDES COM ÁREA LÍQUIDA MAIOR OU IGUAL A 6M², COM VÃOS, UTILIZANDO COLHER DE PEDREIRO E ARGAMASSA DE ASSENTAMENTO COM PREPARO MANUAL. AF_12/2014</v>
          </cell>
          <cell r="D5493">
            <v>89305</v>
          </cell>
          <cell r="E5493">
            <v>83.73</v>
          </cell>
        </row>
        <row r="5494">
          <cell r="A5494">
            <v>89306</v>
          </cell>
          <cell r="B5494" t="str">
            <v>ALVENARIA ESTRUTURAL DE BLOCOS CERÂMICOS 14X19X29, (ESPESSURA DE 14 CM), PARA PAREDES COM ÁREA LÍQUIDA MENOR QUE 6M², SEM VÃOS, UTILIZANDO COLHER DE PEDREIRO E ARGAMASSA DE ASSENTAMENTO COM PREPARO EM BETONEIRA. AF_12/2014</v>
          </cell>
          <cell r="D5494">
            <v>89306</v>
          </cell>
          <cell r="E5494">
            <v>93.18</v>
          </cell>
        </row>
        <row r="5495">
          <cell r="A5495">
            <v>89307</v>
          </cell>
          <cell r="B5495" t="str">
            <v>ALVENARIA ESTRUTURAL DE BLOCOS CERÂMICOS 14X19X29, (ESPESSURA DE 14 CM), PARA PAREDES COM ÁREA LÍQUIDA MENOR QUE 6M², SEM VÃOS, UTILIZANDO COLHER DE PEDREIRO E ARGAMASSA DE ASSENTAMENTO COM PREPARO MANUAL. AF_12/2014</v>
          </cell>
          <cell r="D5495">
            <v>89307</v>
          </cell>
          <cell r="E5495">
            <v>95.14</v>
          </cell>
        </row>
        <row r="5496">
          <cell r="A5496">
            <v>89308</v>
          </cell>
          <cell r="B5496" t="str">
            <v>ALVENARIA ESTRUTURAL DE BLOCOS CERÂMICOS 14X19X29, (ESPESSURA DE 14 CM), PARA PAREDES COM ÁREA LÍQUIDA MAIOR OU IGUAL A 6M², SEM VÃOS, UTILIZANDO COLHER DE PEDREIRO E ARGAMASSA DE ASSENTAMENTO COM PREPARO EM BETONEIRA. AF_12/2014</v>
          </cell>
          <cell r="D5496">
            <v>89308</v>
          </cell>
          <cell r="E5496">
            <v>86.76</v>
          </cell>
        </row>
        <row r="5497">
          <cell r="A5497">
            <v>89309</v>
          </cell>
          <cell r="B5497" t="str">
            <v>ALVENARIA ESTRUTURAL DE BLOCOS CERÂMICOS 14X19X29, (ESPESSURA DE 14 CM), PARA PAREDES COM ÁREA LÍQUIDA MAIOR OU IGUAL A 6M², SEM VÃOS, UTILIZANDO COLHER DE PEDREIRO E ARGAMASSA DE ASSENTAMENTO COM PREPARO MANUAL. AF_12/2014</v>
          </cell>
          <cell r="D5497">
            <v>89309</v>
          </cell>
          <cell r="E5497">
            <v>88.72</v>
          </cell>
        </row>
        <row r="5498">
          <cell r="A5498">
            <v>89310</v>
          </cell>
          <cell r="B5498" t="str">
            <v>ALVENARIA ESTRUTURAL DE BLOCOS CERÂMICOS 14X19X29, (ESPESSURA DE 14 CM), PARA PAREDES COM ÁREA LÍQUIDA MENOR QUE 6M², COM VÃOS, UTILIZANDO COLHER DE PEDREIRO E ARGAMASSA DE ASSENTAMENTO COM PREPARO EM BETONEIRA. AF_12/2014</v>
          </cell>
          <cell r="D5498">
            <v>89310</v>
          </cell>
          <cell r="E5498">
            <v>105.9</v>
          </cell>
        </row>
        <row r="5499">
          <cell r="A5499">
            <v>89311</v>
          </cell>
          <cell r="B5499" t="str">
            <v>ALVENARIA ESTRUTURAL DE BLOCOS CERÂMICOS 14X19X29, (ESPESSURA DE 14 CM), PARA PAREDES COM ÁREA LÍQUIDA MENOR QUE 6M², COM VÃOS, UTILIZANDO COLHER DE PEDREIRO E ARGAMASSA DE ASSENTAMENTO COM PREPARO MANUAL. AF_12/2014</v>
          </cell>
          <cell r="D5499">
            <v>89311</v>
          </cell>
          <cell r="E5499">
            <v>107.86</v>
          </cell>
        </row>
        <row r="5500">
          <cell r="A5500">
            <v>89312</v>
          </cell>
          <cell r="B5500" t="str">
            <v>ALVENARIA ESTRUTURAL DE BLOCOS CERÂMICOS 14X19X29, (ESPESSURA DE 14 CM), PARA PAREDES COM ÁREA LÍQUIDA MAIOR OU IGUAL A 6M², COM VÃOS, UTILIZANDO COLHER DE PEDREIRO E ARGAMASSA DE ASSENTAMENTO COM PREPARO EM BETONEIRA. AF_12/2014</v>
          </cell>
          <cell r="D5500">
            <v>89312</v>
          </cell>
          <cell r="E5500">
            <v>91.97</v>
          </cell>
        </row>
        <row r="5501">
          <cell r="A5501">
            <v>89313</v>
          </cell>
          <cell r="B5501" t="str">
            <v>ALVENARIA ESTRUTURAL DE BLOCOS CERÂMICOS 14X19X29, (ESPESSURA DE 14 CM), PARA PAREDES COM ÁREA LÍQUIDA MAIOR OU IGUAL A 6M², COM VÃOS, UTILIZANDO COLHER DE PEDREIRO E ARGAMASSA DE ASSENTAMENTO COM PREPARO MANUAL. AF_12/2014</v>
          </cell>
          <cell r="D5501">
            <v>89313</v>
          </cell>
          <cell r="E5501">
            <v>93.93</v>
          </cell>
        </row>
        <row r="5502">
          <cell r="A5502">
            <v>101157</v>
          </cell>
          <cell r="B5502" t="str">
            <v>ALVENARIA DE VEDAÇÃO DE BLOCOS DE GESSO DE 7X50X66CM (ESPESSURA 7CM). AF_05/2020</v>
          </cell>
          <cell r="D5502">
            <v>101157</v>
          </cell>
          <cell r="E5502">
            <v>65.69</v>
          </cell>
        </row>
        <row r="5503">
          <cell r="A5503">
            <v>101158</v>
          </cell>
          <cell r="B5503" t="str">
            <v>ALVENARIA DE VEDAÇÃO DE BLOCOS DE GESSO DE 10X50X66CM (ESPESSURA 10CM). AF_05/2020</v>
          </cell>
          <cell r="D5503">
            <v>101158</v>
          </cell>
          <cell r="E5503">
            <v>86.95</v>
          </cell>
        </row>
        <row r="5504">
          <cell r="A5504">
            <v>101162</v>
          </cell>
          <cell r="B5504" t="str">
            <v>ALVENARIA DE VEDAÇÃO COM ELEMENTO VAZADO DE CERÂMICA (COBOGÓ) DE 7X20X20CM E ARGAMASSA DE ASSENTAMENTO COM PREPARO EM BETONEIRA. AF_05/2020</v>
          </cell>
          <cell r="D5504">
            <v>101162</v>
          </cell>
          <cell r="E5504">
            <v>138.88999999999999</v>
          </cell>
        </row>
        <row r="5505">
          <cell r="A5505">
            <v>103316</v>
          </cell>
          <cell r="B5505" t="str">
            <v>ALVENARIA DE VEDAÇÃO DE BLOCOS VAZADOS DE CONCRETO DE 9X19X39 CM (ESPESSURA 9 CM) E ARGAMASSA DE ASSENTAMENTO COM PREPARO EM BETONEIRA. AF_12/2021</v>
          </cell>
          <cell r="D5505">
            <v>103316</v>
          </cell>
          <cell r="E5505">
            <v>60.6</v>
          </cell>
        </row>
        <row r="5506">
          <cell r="A5506">
            <v>103317</v>
          </cell>
          <cell r="B5506" t="str">
            <v>ALVENARIA DE VEDAÇÃO DE BLOCOS VAZADOS DE CONCRETO DE 9X19X39 CM (ESPESSURA 9 CM) E ARGAMASSA DE ASSENTAMENTO COM PREPARO MANUAL. AF_12/2021</v>
          </cell>
          <cell r="D5506">
            <v>103317</v>
          </cell>
          <cell r="E5506">
            <v>61.49</v>
          </cell>
        </row>
        <row r="5507">
          <cell r="A5507">
            <v>103318</v>
          </cell>
          <cell r="B5507" t="str">
            <v>ALVENARIA DE VEDAÇÃO DE BLOCOS VAZADOS DE CONCRETO DE 14X19X39 CM (ESPESSURA 14 CM)  E ARGAMASSA DE ASSENTAMENTO COM PREPARO EM BETONEIRA. AF_12/2021</v>
          </cell>
          <cell r="D5507">
            <v>103318</v>
          </cell>
          <cell r="E5507">
            <v>78.599999999999994</v>
          </cell>
        </row>
        <row r="5508">
          <cell r="A5508">
            <v>103319</v>
          </cell>
          <cell r="B5508" t="str">
            <v>ALVENARIA DE VEDAÇÃO DE BLOCOS VAZADOS DE CONCRETO DE 14X19X39 CM (ESPESSURA 14 CM) E ARGAMASSA DE ASSENTAMENTO COM PREPARO MANUAL. AF_12/2021</v>
          </cell>
          <cell r="D5508">
            <v>103319</v>
          </cell>
          <cell r="E5508">
            <v>79.64</v>
          </cell>
        </row>
        <row r="5509">
          <cell r="A5509">
            <v>103320</v>
          </cell>
          <cell r="B5509" t="str">
            <v>ALVENARIA DE VEDAÇÃO DE BLOCOS VAZADOS DE CONCRETO DE 19X19X39 CM (ESPESSURA 19 CM) E ARGAMASSA DE ASSENTAMENTO COM PREPARO EM BETONEIRA. AF_12/2021</v>
          </cell>
          <cell r="D5509">
            <v>103320</v>
          </cell>
          <cell r="E5509">
            <v>95.31</v>
          </cell>
        </row>
        <row r="5510">
          <cell r="A5510">
            <v>103321</v>
          </cell>
          <cell r="B5510" t="str">
            <v>ALVENARIA DE VEDAÇÃO DE BLOCOS VAZADOS DE CONCRETO DE 19X19X39 CM (ESPESSURA 19 CM) E ARGAMASSA DE ASSENTAMENTO COM PREPARO MANUAL. AF_12/2021</v>
          </cell>
          <cell r="D5510">
            <v>103321</v>
          </cell>
          <cell r="E5510">
            <v>96.63</v>
          </cell>
        </row>
        <row r="5511">
          <cell r="A5511">
            <v>103336</v>
          </cell>
          <cell r="B5511" t="str">
            <v>ALVENARIA DE VEDAÇÃO DE BLOCOS  VAZADOS DE CONCRETO APARENTE DE 9X19X39 CM (ESPESSURA 9 CM) E ARGAMASSA DE ASSENTAMENTO COM PREPARO EM BETONEIRA. AF_12/2021</v>
          </cell>
          <cell r="D5511">
            <v>103336</v>
          </cell>
          <cell r="E5511">
            <v>67.44</v>
          </cell>
        </row>
        <row r="5512">
          <cell r="A5512">
            <v>103337</v>
          </cell>
          <cell r="B5512" t="str">
            <v>ALVENARIA DE VEDAÇÃO DE BLOCOS  VAZADOS DE CONCRETO APARENTE DE 9X19X39 CM (ESPESSURA 9 CM) E ARGAMASSA DE ASSENTAMENTO COM PREPARO MANUAL. AF_12/2021</v>
          </cell>
          <cell r="D5512">
            <v>103337</v>
          </cell>
          <cell r="E5512">
            <v>68.33</v>
          </cell>
        </row>
        <row r="5513">
          <cell r="A5513">
            <v>103338</v>
          </cell>
          <cell r="B5513" t="str">
            <v>ALVENARIA DE VEDAÇÃO DE BLOCOS  VAZADOS DE CONCRETO APARENTE DE 14X19X39 CM (ESPESSURA 14 CM) E ARGAMASSA DE ASSENTAMENTO COM PREPARO EM BETONEIRA. AF_12/2021</v>
          </cell>
          <cell r="D5513">
            <v>103338</v>
          </cell>
          <cell r="E5513">
            <v>88.62</v>
          </cell>
        </row>
        <row r="5514">
          <cell r="A5514">
            <v>103339</v>
          </cell>
          <cell r="B5514" t="str">
            <v>ALVENARIA DE VEDAÇÃO DE BLOCOS  VAZADOS DE CONCRETO APARENTE DE 14X19X39 CM (ESPESSURA 14 CM) E ARGAMASSA DE ASSENTAMENTO COM PREPARO MANUAL. AF_12/2021</v>
          </cell>
          <cell r="D5514">
            <v>103339</v>
          </cell>
          <cell r="E5514">
            <v>89.66</v>
          </cell>
        </row>
        <row r="5515">
          <cell r="A5515">
            <v>103340</v>
          </cell>
          <cell r="B5515" t="str">
            <v>ALVENARIA DE VEDAÇÃO DE BLOCOS  VAZADOS DE CONCRETO APARENTE DE 19X19X39 CM (ESPESSURA 19 CM) E ARGAMASSA DE ASSENTAMENTO COM PREPARO EM BETONEIRA. AF_12/2021</v>
          </cell>
          <cell r="D5515">
            <v>103340</v>
          </cell>
          <cell r="E5515">
            <v>108.23</v>
          </cell>
        </row>
        <row r="5516">
          <cell r="A5516">
            <v>103341</v>
          </cell>
          <cell r="B5516" t="str">
            <v>ALVENARIA DE VEDAÇÃO DE BLOCOS  VAZADOS DE CONCRETO APARENTE DE 19X19X39 CM (ESPESSURA 19 CM) E ARGAMASSA DE ASSENTAMENTO COM PREPARO MANUAL. AF_12/2021</v>
          </cell>
          <cell r="D5516">
            <v>103341</v>
          </cell>
          <cell r="E5516">
            <v>109.55</v>
          </cell>
        </row>
        <row r="5517">
          <cell r="A5517">
            <v>103342</v>
          </cell>
          <cell r="B5517" t="str">
            <v>ALVENARIA DE VEDAÇÃO DE BLOCOS  VAZADOS DE CONCRETO DE 14X19X29 CM (ESPESSURA 14 CM) E ARGAMASSA DE ASSENTAMENTO COM PREPARO EM BETONEIRA. AF_12/2021</v>
          </cell>
          <cell r="D5517">
            <v>103342</v>
          </cell>
          <cell r="E5517">
            <v>91.78</v>
          </cell>
        </row>
        <row r="5518">
          <cell r="A5518">
            <v>103343</v>
          </cell>
          <cell r="B5518" t="str">
            <v>ALVENARIA DE VEDAÇÃO DE BLOCOS  VAZADOS DE CONCRETO DE 14X19X29 CM (ESPESSURA 14 CM) E ARGAMASSA DE ASSENTAMENTO COM PREPARO MANUAL. AF_12/2021</v>
          </cell>
          <cell r="D5518">
            <v>103343</v>
          </cell>
          <cell r="E5518">
            <v>92.94</v>
          </cell>
        </row>
        <row r="5519">
          <cell r="A5519">
            <v>89453</v>
          </cell>
          <cell r="B5519" t="str">
            <v>ALVENARIA DE BLOCOS DE CONCRETO ESTRUTURAL 14X19X39 CM, (ESPESSURA 14 CM), FBK = 4,5 MPA, PARA PAREDES COM ÁREA LÍQUIDA MENOR QUE 6M², SEM VÃOS, UTILIZANDO PALHETA. AF_12/2014</v>
          </cell>
          <cell r="D5519">
            <v>89453</v>
          </cell>
          <cell r="E5519">
            <v>74.09</v>
          </cell>
        </row>
        <row r="5520">
          <cell r="A5520">
            <v>89454</v>
          </cell>
          <cell r="B5520" t="str">
            <v>ALVENARIA DE BLOCOS DE CONCRETO ESTRUTURAL 14X19X39 CM, (ESPESSURA 14 CM), FBK = 4,5 MPA, PARA PAREDES COM ÁREA LÍQUIDA MAIOR OU IGUAL A 6M², SEM VÃOS, UTILIZANDO PALHETA. AF_12/2014</v>
          </cell>
          <cell r="D5520">
            <v>89454</v>
          </cell>
          <cell r="E5520">
            <v>69.84</v>
          </cell>
        </row>
        <row r="5521">
          <cell r="A5521">
            <v>89455</v>
          </cell>
          <cell r="B5521" t="str">
            <v>ALVENARIA DE BLOCOS DE CONCRETO ESTRUTURAL 14X19X39 CM, (ESPESSURA 14 CM) FBK = 14,0 MPA, PARA PAREDES COM ÁREA LÍQUIDA MENOR QUE 6M², SEM VÃOS, UTILIZANDO PALHETA. AF_12/2014</v>
          </cell>
          <cell r="D5521">
            <v>89455</v>
          </cell>
          <cell r="E5521">
            <v>91.78</v>
          </cell>
        </row>
        <row r="5522">
          <cell r="A5522">
            <v>89456</v>
          </cell>
          <cell r="B5522" t="str">
            <v>ALVENARIA DE BLOCOS DE CONCRETO ESTRUTURAL 14X19X39 CM, (ESPESSURA 14 CM) FBK = 14,0 MPA, PARA PAREDES COM ÁREA LÍQUIDA MAIOR OU IGUAL A 6M², SEM VÃOS, UTILIZANDO PALHETA. AF_12/2014</v>
          </cell>
          <cell r="D5522">
            <v>89456</v>
          </cell>
          <cell r="E5522">
            <v>87.08</v>
          </cell>
        </row>
        <row r="5523">
          <cell r="A5523">
            <v>89457</v>
          </cell>
          <cell r="B5523" t="str">
            <v>ALVENARIA DE BLOCOS DE CONCRETO ESTRUTURAL 14X19X39 CM, (ESPESSURA 14 CM), FBK = 4,5 MPA, PARA PAREDES COM ÁREA LÍQUIDA MENOR QUE 6M², COM VÃOS, UTILIZANDO PALHETA. AF_12/2014</v>
          </cell>
          <cell r="D5523">
            <v>89457</v>
          </cell>
          <cell r="E5523">
            <v>78.010000000000005</v>
          </cell>
        </row>
        <row r="5524">
          <cell r="A5524">
            <v>89458</v>
          </cell>
          <cell r="B5524" t="str">
            <v>ALVENARIA DE BLOCOS DE CONCRETO ESTRUTURAL 14X19X39 CM, (ESPESSURA 14 CM), FBK = 4,5 MPA, PARA PAREDES COM ÁREA LÍQUIDA MAIOR OU IGUAL A 6M², COM VÃOS, UTILIZANDO PALHETA. AF_12/2014</v>
          </cell>
          <cell r="D5524">
            <v>89458</v>
          </cell>
          <cell r="E5524">
            <v>72.11</v>
          </cell>
        </row>
        <row r="5525">
          <cell r="A5525">
            <v>89459</v>
          </cell>
          <cell r="B5525" t="str">
            <v>ALVENARIA DE BLOCOS DE CONCRETO ESTRUTURAL 14X19X39 CM, (ESPESSURA 14 CM) FBK = 14,0 MPA, PARA PAREDES COM ÁREA LÍQUIDA MENOR QUE 6M², COM VÃOS, UTILIZANDO PALHETA. AF_12/2014</v>
          </cell>
          <cell r="D5525">
            <v>89459</v>
          </cell>
          <cell r="E5525">
            <v>96.04</v>
          </cell>
        </row>
        <row r="5526">
          <cell r="A5526">
            <v>89460</v>
          </cell>
          <cell r="B5526" t="str">
            <v>ALVENARIA DE BLOCOS DE CONCRETO ESTRUTURAL 14X19X39 CM, (ESPESSURA 14 CM) FBK = 14,0 MPA, PARA PAREDES COM ÁREA LÍQUIDA MAIOR OU IGUAL A 6M², COM VÃOS, UTILIZANDO PALHETA. AF_12/2014</v>
          </cell>
          <cell r="D5526">
            <v>89460</v>
          </cell>
          <cell r="E5526">
            <v>89.64</v>
          </cell>
        </row>
        <row r="5527">
          <cell r="A5527">
            <v>89462</v>
          </cell>
          <cell r="B5527" t="str">
            <v>ALVENARIA DE BLOCOS DE CONCRETO ESTRUTURAL 14X19X29 CM, (ESPESSURA 14 CM), FBK = 4,5 MPA, PARA PAREDES COM ÁREA LÍQUIDA MENOR QUE 6M², SEM VÃOS, UTILIZANDO PALHETA. AF_12/2014</v>
          </cell>
          <cell r="D5527">
            <v>89462</v>
          </cell>
          <cell r="E5527">
            <v>88.41</v>
          </cell>
        </row>
        <row r="5528">
          <cell r="A5528">
            <v>89463</v>
          </cell>
          <cell r="B5528" t="str">
            <v>ALVENARIA DE BLOCOS DE CONCRETO ESTRUTURAL 14X19X29 CM, (ESPESSURA 14 CM), FBK = 4,5 MPA, PARA PAREDES COM ÁREA LÍQUIDA MAIOR OU IGUAL A 6M², SEM VÃOS, UTILIZANDO PALHETA. AF_12/2014</v>
          </cell>
          <cell r="D5528">
            <v>89463</v>
          </cell>
          <cell r="E5528">
            <v>84.1</v>
          </cell>
        </row>
        <row r="5529">
          <cell r="A5529">
            <v>89464</v>
          </cell>
          <cell r="B5529" t="str">
            <v>ALVENARIA DE BLOCOS DE CONCRETO ESTRUTURAL 14X19X29 CM, (ESPESSURA 14 CM) FBK = 14,0 MPA, PARA PAREDES COM ÁREA LÍQUIDA MENOR QUE 6M², SEM VÃOS, UTILIZANDO PALHETA. AF_12/2014</v>
          </cell>
          <cell r="D5529">
            <v>89464</v>
          </cell>
          <cell r="E5529">
            <v>106.27</v>
          </cell>
        </row>
        <row r="5530">
          <cell r="A5530">
            <v>89465</v>
          </cell>
          <cell r="B5530" t="str">
            <v>ALVENARIA DE BLOCOS DE CONCRETO ESTRUTURAL 14X19X29 CM, (ESPESSURA 14 CM) FBK = 14,0 MPA, PARA PAREDES COM ÁREA LÍQUIDA MAIOR OU IGUAL A 6M², SEM VÃOS, UTILIZANDO PALHETA. AF_12/2014</v>
          </cell>
          <cell r="D5530">
            <v>89465</v>
          </cell>
          <cell r="E5530">
            <v>101.64</v>
          </cell>
        </row>
        <row r="5531">
          <cell r="A5531">
            <v>89466</v>
          </cell>
          <cell r="B5531" t="str">
            <v>ALVENARIA DE BLOCOS DE CONCRETO ESTRUTURAL 14X19X29 CM, (ESPESSURA 14 CM), FBK = 4,5 MPA, PARA PAREDES COM ÁREA LÍQUIDA MENOR QUE 6M², COM VÃOS, UTILIZANDO PALHETA. AF_12/2014</v>
          </cell>
          <cell r="D5531">
            <v>89466</v>
          </cell>
          <cell r="E5531">
            <v>93.96</v>
          </cell>
        </row>
        <row r="5532">
          <cell r="A5532">
            <v>89467</v>
          </cell>
          <cell r="B5532" t="str">
            <v>ALVENARIA DE BLOCOS DE CONCRETO ESTRUTURAL 14X19X29 CM, (ESPESSURA 14 CM), FBK = 4,5 MPA, PARA PAREDES COM ÁREA LÍQUIDA MAIOR OU IGUAL A 6M², COM VÃOS, UTILIZANDO PALHETA. AF_12/2014</v>
          </cell>
          <cell r="D5532">
            <v>89467</v>
          </cell>
          <cell r="E5532">
            <v>87.35</v>
          </cell>
        </row>
        <row r="5533">
          <cell r="A5533">
            <v>89468</v>
          </cell>
          <cell r="B5533" t="str">
            <v>ALVENARIA DE BLOCOS DE CONCRETO ESTRUTURAL 14X19X29 CM, (ESPESSURA 14 CM) FBK = 14,0 MPA, PARA PAREDES COM ÁREA LÍQUIDA MENOR QUE 6M², COM VÃOS, UTILIZANDO PALHETA. AF_12/2014</v>
          </cell>
          <cell r="D5533">
            <v>89468</v>
          </cell>
          <cell r="E5533">
            <v>112.04</v>
          </cell>
        </row>
        <row r="5534">
          <cell r="A5534">
            <v>89469</v>
          </cell>
          <cell r="B5534" t="str">
            <v>ALVENARIA DE BLOCOS DE CONCRETO ESTRUTURAL 14X19X29 CM, (ESPESSURA 14 CM) FBK = 14,0 MPA, PARA PAREDES COM ÁREA LÍQUIDA MAIOR OU IGUAL A 6M², COM VÃOS, UTILIZANDO PALHETA. AF_12/2014</v>
          </cell>
          <cell r="D5534">
            <v>89469</v>
          </cell>
          <cell r="E5534">
            <v>105.12</v>
          </cell>
        </row>
        <row r="5535">
          <cell r="A5535">
            <v>89470</v>
          </cell>
          <cell r="B5535" t="str">
            <v>ALVENARIA DE BLOCOS DE CONCRETO ESTRUTURAL 14X19X39 CM, (ESPESSURA 14 CM), FBK = 4,5 MPA, PARA PAREDES COM ÁREA LÍQUIDA MENOR QUE 6M², SEM VÃOS, UTILIZANDO COLHER DE PEDREIRO. AF_12/2014</v>
          </cell>
          <cell r="D5535">
            <v>89470</v>
          </cell>
          <cell r="E5535">
            <v>86.26</v>
          </cell>
        </row>
        <row r="5536">
          <cell r="A5536">
            <v>89471</v>
          </cell>
          <cell r="B5536" t="str">
            <v>ALVENARIA DE BLOCOS DE CONCRETO ESTRUTURAL 14X19X39 CM, (ESPESSURA 14 CM), FBK = 4,5 MPA, PARA PAREDES COM ÁREA LÍQUIDA MAIOR OU IGUAL A 6M², SEM VÃOS, UTILIZANDO COLHER DE PEDREIRO. AF_12/2014</v>
          </cell>
          <cell r="D5536">
            <v>89471</v>
          </cell>
          <cell r="E5536">
            <v>82.01</v>
          </cell>
        </row>
        <row r="5537">
          <cell r="A5537">
            <v>89472</v>
          </cell>
          <cell r="B5537" t="str">
            <v>ALVENARIA DE BLOCOS DE CONCRETO ESTRUTURAL 14X19X39 CM, (ESPESSURA 14 CM) FBK = 14,0 MPA, PARA PAREDES COM ÁREA LÍQUIDA MENOR QUE 6M², SEM VÃOS, UTILIZANDO COLHER DE PEDREIRO. AF_12/2014</v>
          </cell>
          <cell r="D5537">
            <v>89472</v>
          </cell>
          <cell r="E5537">
            <v>103.95</v>
          </cell>
        </row>
        <row r="5538">
          <cell r="A5538">
            <v>89473</v>
          </cell>
          <cell r="B5538" t="str">
            <v>ALVENARIA DE BLOCOS DE CONCRETO ESTRUTURAL 14X19X39 CM, (ESPESSURA 14 CM) FBK = 14,0 MPA, PARA PAREDES COM ÁREA LÍQUIDA MAIOR OU IGUAL A 6M², SEM VÃOS, UTILIZANDO COLHER DE PEDREIRO. AF_12/2014</v>
          </cell>
          <cell r="D5538">
            <v>89473</v>
          </cell>
          <cell r="E5538">
            <v>99.45</v>
          </cell>
        </row>
        <row r="5539">
          <cell r="A5539">
            <v>89474</v>
          </cell>
          <cell r="B5539" t="str">
            <v>ALVENARIA DE BLOCOS DE CONCRETO ESTRUTURAL 14X19X39 CM, (ESPESSURA 14 CM), FBK = 4,5 MPA, PARA PAREDES COM ÁREA LÍQUIDA MENOR QUE 6M², COM VÃOS, UTILIZANDO COLHER DE PEDREIRO. AF_12/2014</v>
          </cell>
          <cell r="D5539">
            <v>89474</v>
          </cell>
          <cell r="E5539">
            <v>93.47</v>
          </cell>
        </row>
        <row r="5540">
          <cell r="A5540">
            <v>89475</v>
          </cell>
          <cell r="B5540" t="str">
            <v>ALVENARIA DE BLOCOS DE CONCRETO ESTRUTURAL 14X19X39 CM, (ESPESSURA 14 CM), FBK = 4,5 MPA, PARA PAREDES COM ÁREA LÍQUIDA MAIOR OU IGUAL A 6M², COM VÃOS, UTILIZANDO COLHER DE PEDREIRO. AF_12/2014</v>
          </cell>
          <cell r="D5540">
            <v>89475</v>
          </cell>
          <cell r="E5540">
            <v>86.09</v>
          </cell>
        </row>
        <row r="5541">
          <cell r="A5541">
            <v>89476</v>
          </cell>
          <cell r="B5541" t="str">
            <v>ALVENARIA DE BLOCOS DE CONCRETO ESTRUTURAL 14X19X39 CM, (ESPESSURA 14 CM) FBK = 14,0 MPA, PARA PAREDES COM ÁREA LÍQUIDA MENOR QUE 6M², COM VÃOS, UTILIZANDO COLHER DE PEDREIRO. AF_12/2014</v>
          </cell>
          <cell r="D5541">
            <v>89476</v>
          </cell>
          <cell r="E5541">
            <v>111.67</v>
          </cell>
        </row>
        <row r="5542">
          <cell r="A5542">
            <v>89477</v>
          </cell>
          <cell r="B5542" t="str">
            <v>ALVENARIA DE BLOCOS DE CONCRETO ESTRUTURAL 14X19X39 CM, (ESPESSURA 14 CM) FBK = 14,0 MPA, PARA PAREDES COM ÁREA LÍQUIDA MAIOR OU IGUAL A 6M², COM VÃOS, UTILIZANDO COLHER DE PEDREIRO. AF_12/2014</v>
          </cell>
          <cell r="D5542">
            <v>89477</v>
          </cell>
          <cell r="E5542">
            <v>104.01</v>
          </cell>
        </row>
        <row r="5543">
          <cell r="A5543">
            <v>89478</v>
          </cell>
          <cell r="B5543" t="str">
            <v>ALVENARIA DE BLOCOS DE CONCRETO ESTRUTURAL 14X19X29 CM, (ESPESSURA 14 CM), FBK = 4,5 MPA, PARA PAREDES COM ÁREA LÍQUIDA MENOR QUE 6M², SEM VÃOS, UTILIZANDO COLHER DE PEDREIRO. AF_12/2014</v>
          </cell>
          <cell r="D5543">
            <v>89478</v>
          </cell>
          <cell r="E5543">
            <v>100.85</v>
          </cell>
        </row>
        <row r="5544">
          <cell r="A5544">
            <v>89479</v>
          </cell>
          <cell r="B5544" t="str">
            <v>ALVENARIA DE BLOCOS DE CONCRETO ESTRUTURAL 14X19X29 CM, (ESPESSURA 14 CM), FBK = 4,5 MPA, PARA PAREDES COM ÁREA LÍQUIDA MAIOR OU IGUAL A 6M², SEM VÃOS, UTILIZANDO COLHER DE PEDREIRO. AF_12/2014</v>
          </cell>
          <cell r="D5544">
            <v>89479</v>
          </cell>
          <cell r="E5544">
            <v>96.54</v>
          </cell>
        </row>
        <row r="5545">
          <cell r="A5545">
            <v>89480</v>
          </cell>
          <cell r="B5545" t="str">
            <v>ALVENARIA DE BLOCOS DE CONCRETO ESTRUTURAL 14X19X29 CM, (ESPESSURA 14 CM) FBK = 14,0 MPA, PARA PAREDES COM ÁREA LÍQUIDA MENOR QUE 6M², SEM VÃOS, UTILIZANDO COLHER DE PEDREIRO. AF_12/2014</v>
          </cell>
          <cell r="D5545">
            <v>89480</v>
          </cell>
          <cell r="E5545">
            <v>118.72</v>
          </cell>
        </row>
        <row r="5546">
          <cell r="A5546">
            <v>89483</v>
          </cell>
          <cell r="B5546" t="str">
            <v>ALVENARIA DE BLOCOS DE CONCRETO ESTRUTURAL 14X19X29 CM, (ESPESSURA 14 CM) FBK = 14,0 MPA, PARA PAREDES COM ÁREA LÍQUIDA MAIOR OU IGUAL A 6M², SEM VÃOS, UTILIZANDO COLHER DE PEDREIRO. AF_12/2014</v>
          </cell>
          <cell r="D5546">
            <v>89483</v>
          </cell>
          <cell r="E5546">
            <v>114.29</v>
          </cell>
        </row>
        <row r="5547">
          <cell r="A5547">
            <v>89484</v>
          </cell>
          <cell r="B5547" t="str">
            <v>ALVENARIA DE BLOCOS DE CONCRETO ESTRUTURAL 14X19X29 CM, (ESPESSURA 14 CM), FBK = 4,5 MPA, PARA PAREDES COM ÁREA LÍQUIDA MENOR QUE 6M², COM VÃOS, UTILIZANDO COLHER DE PEDREIRO. AF_12/2014</v>
          </cell>
          <cell r="D5547">
            <v>89484</v>
          </cell>
          <cell r="E5547">
            <v>109.66</v>
          </cell>
        </row>
        <row r="5548">
          <cell r="A5548">
            <v>89486</v>
          </cell>
          <cell r="B5548" t="str">
            <v>ALVENARIA DE BLOCOS DE CONCRETO ESTRUTURAL 14X19X29 CM, (ESPESSURA 14 CM), FBK = 4,5 MPA, PARA PAREDES COM ÁREA LÍQUIDA MAIOR OU IGUAL A 6M², COM VÃOS, UTILIZANDO COLHER DE PEDREIRO. AF_12/2014</v>
          </cell>
          <cell r="D5548">
            <v>89486</v>
          </cell>
          <cell r="E5548">
            <v>101.79</v>
          </cell>
        </row>
        <row r="5549">
          <cell r="A5549">
            <v>89487</v>
          </cell>
          <cell r="B5549" t="str">
            <v>ALVENARIA DE BLOCOS DE CONCRETO ESTRUTURAL 14X19X29 CM, (ESPESSURA 14 CM) FBK = 14,0 MPA, PARA PAREDES COM ÁREA LÍQUIDA MENOR QUE 6M², COM VÃOS, UTILIZANDO COLHER DE PEDREIRO. AF_12/2014</v>
          </cell>
          <cell r="D5549">
            <v>89487</v>
          </cell>
          <cell r="E5549">
            <v>127.96</v>
          </cell>
        </row>
        <row r="5550">
          <cell r="A5550">
            <v>89488</v>
          </cell>
          <cell r="B5550" t="str">
            <v>ALVENARIA DE BLOCOS DE CONCRETO ESTRUTURAL 14X19X29 CM, (ESPESSURA 14 CM) FBK = 14,0 MPA, PARA PAREDES COM ÁREA LÍQUIDA MAIOR OU IGUAL A 6M², COM VÃOS, UTILIZANDO COLHER DE PEDREIRO. AF_12/2014</v>
          </cell>
          <cell r="D5550">
            <v>89488</v>
          </cell>
          <cell r="E5550">
            <v>119.76</v>
          </cell>
        </row>
        <row r="5551">
          <cell r="A5551">
            <v>91815</v>
          </cell>
          <cell r="B5551" t="str">
            <v>(COMPOSIÇÃO REPRESENTATIVA) DE ALVENARIA DE BLOCOS DE CONCRETO ESTRUTURAL 14X19X39 CM, (ESPESSURA 14 CM), FBK = 4,5 MPA, UTILIZANDO PALHETA, PARA EDIFICAÇÃO HABITACIONAL. AF_10/2015</v>
          </cell>
          <cell r="D5551">
            <v>91815</v>
          </cell>
          <cell r="E5551">
            <v>73.430000000000007</v>
          </cell>
        </row>
        <row r="5552">
          <cell r="A5552">
            <v>91816</v>
          </cell>
          <cell r="B5552" t="str">
            <v>COMPOSIÇÃO REPRESENTATIVA DE SERVIÇOS DE ALVENARIA DE BLOCOS DE CONCRETO ESTRUTURAL 14X19X29 CM, (ESPESSURA 14 CM), FBK = 4,5 MPA, UTILIZANDO PALHETA, PARA EDIFICAÇÃO HABITACIONAL. AF_10/2015</v>
          </cell>
          <cell r="D5552">
            <v>91816</v>
          </cell>
          <cell r="E5552">
            <v>88.28</v>
          </cell>
        </row>
        <row r="5553">
          <cell r="A5553">
            <v>101161</v>
          </cell>
          <cell r="B5553" t="str">
            <v>ALVENARIA DE VEDAÇÃO COM ELEMENTO VAZADO DE CONCRETO (COBOGÓ) DE 7X50X50CM E ARGAMASSA DE ASSENTAMENTO COM PREPARO EM BETONEIRA. AF_05/2020</v>
          </cell>
          <cell r="D5553">
            <v>101161</v>
          </cell>
          <cell r="E5553">
            <v>179.33</v>
          </cell>
        </row>
        <row r="5554">
          <cell r="A5554">
            <v>101163</v>
          </cell>
          <cell r="B5554" t="str">
            <v>ALVENARIA DE VEDAÇÃO COM BLOCO DE VIDRO VAZADO, TIPO VENEZIANA, DE 6X20X20CM E ARGAMASSA DE ASSENTAMENTO COM PREPARO EM BETONEIRA. AF_05/2020</v>
          </cell>
          <cell r="D5554">
            <v>101163</v>
          </cell>
          <cell r="E5554">
            <v>761.89</v>
          </cell>
        </row>
        <row r="5555">
          <cell r="A5555">
            <v>101164</v>
          </cell>
          <cell r="B5555" t="str">
            <v>ALVENARIA DE VEDAÇÃO COM BLOCO DE VIDRO, TIPO CANELADO, DE 8X19X19CM E ARGAMASSA DE ASSENTAMENTO COM PREPARO EM BETONEIRA. AF_05/2020</v>
          </cell>
          <cell r="D5555">
            <v>101164</v>
          </cell>
          <cell r="E5555">
            <v>772.86</v>
          </cell>
        </row>
        <row r="5556">
          <cell r="A5556">
            <v>96358</v>
          </cell>
          <cell r="B5556" t="str">
            <v>PAREDE COM PLACAS DE GESSO ACARTONADO (DRYWALL), PARA USO INTERNO, COM DUAS FACES SIMPLES E ESTRUTURA METÁLICA COM GUIAS SIMPLES, SEM VÃOS. AF_06/2017_P</v>
          </cell>
          <cell r="D5556">
            <v>96358</v>
          </cell>
          <cell r="E5556">
            <v>103.38</v>
          </cell>
        </row>
        <row r="5557">
          <cell r="A5557">
            <v>96359</v>
          </cell>
          <cell r="B5557" t="str">
            <v>PAREDE COM PLACAS DE GESSO ACARTONADO (DRYWALL), PARA USO INTERNO, COM DUAS FACES SIMPLES E ESTRUTURA METÁLICA COM GUIAS SIMPLES, COM VÃOS AF_06/2017_P</v>
          </cell>
          <cell r="D5557">
            <v>96359</v>
          </cell>
          <cell r="E5557">
            <v>117.53</v>
          </cell>
        </row>
        <row r="5558">
          <cell r="A5558">
            <v>96360</v>
          </cell>
          <cell r="B5558" t="str">
            <v>PAREDE COM PLACAS DE GESSO ACARTONADO (DRYWALL), PARA USO INTERNO, COM DUAS FACES SIMPLES E ESTRUTURA METÁLICA COM GUIAS DUPLAS, SEM VÃOS. AF_06/2017_P</v>
          </cell>
          <cell r="D5558">
            <v>96360</v>
          </cell>
          <cell r="E5558">
            <v>140.93</v>
          </cell>
        </row>
        <row r="5559">
          <cell r="A5559">
            <v>96361</v>
          </cell>
          <cell r="B5559" t="str">
            <v>PAREDE COM PLACAS DE GESSO ACARTONADO (DRYWALL), PARA USO INTERNO, COM DUAS FACES SIMPLES E ESTRUTURA METÁLICA COM GUIAS DUPLAS, COM VÃOS. AF_06/2017_P</v>
          </cell>
          <cell r="D5559">
            <v>96361</v>
          </cell>
          <cell r="E5559">
            <v>168.85</v>
          </cell>
        </row>
        <row r="5560">
          <cell r="A5560">
            <v>96362</v>
          </cell>
          <cell r="B5560" t="str">
            <v>PAREDE COM PLACAS DE GESSO ACARTONADO (DRYWALL), PARA USO INTERNO, COM UMA FACE SIMPLES E OUTRA FACE DUPLA E ESTRUTURA METÁLICA COM GUIAS SIMPLES, SEM VÃOS. AF_06/2017_P</v>
          </cell>
          <cell r="D5560">
            <v>96362</v>
          </cell>
          <cell r="E5560">
            <v>132.96</v>
          </cell>
        </row>
        <row r="5561">
          <cell r="A5561">
            <v>96363</v>
          </cell>
          <cell r="B5561" t="str">
            <v>PAREDE COM PLACAS DE GESSO ACARTONADO (DRYWALL), PARA USO INTERNO, COM UMA FACE SIMPLES E OUTRA FACE DUPLA E ESTRUTURA METÁLICA COM GUIAS SIMPLES, COM VÃOS. AF_06/2017_P</v>
          </cell>
          <cell r="D5561">
            <v>96363</v>
          </cell>
          <cell r="E5561">
            <v>147.38</v>
          </cell>
        </row>
        <row r="5562">
          <cell r="A5562">
            <v>96364</v>
          </cell>
          <cell r="B5562" t="str">
            <v>PAREDE COM PLACAS DE GESSO ACARTONADO (DRYWALL), PARA USO INTERNO COM UMA FACE SIMPLES E OUTRA FACE DUPLA E ESTRUTURA METÁLICA COM GUIAS DUPLAS, SEM VÃOS. AF_06/2017_P</v>
          </cell>
          <cell r="D5562">
            <v>96364</v>
          </cell>
          <cell r="E5562">
            <v>170.5</v>
          </cell>
        </row>
        <row r="5563">
          <cell r="A5563">
            <v>96365</v>
          </cell>
          <cell r="B5563" t="str">
            <v>PAREDE COM PLACAS DE GESSO ACARTONADO (DRYWALL), PARA USO INTERNO, COM UMA FACE SIMPLES E OUTRA FACE DUPLA E   ESTRUTURA METÁLICA COM GUIAS DUPLAS, COM VÃOS. AF_06/2017_P</v>
          </cell>
          <cell r="D5563">
            <v>96365</v>
          </cell>
          <cell r="E5563">
            <v>198.68</v>
          </cell>
        </row>
        <row r="5564">
          <cell r="A5564">
            <v>96366</v>
          </cell>
          <cell r="B5564" t="str">
            <v>PAREDE COM PLACAS DE GESSO ACARTONADO (DRYWALL), PARA USO INTERNO, COM DUAS FACES DUPLAS E ESTRUTURA METÁLICA COM GUIAS SIMPLES, SEM VÃOS. AF_06/2017_P</v>
          </cell>
          <cell r="D5564">
            <v>96366</v>
          </cell>
          <cell r="E5564">
            <v>162.53</v>
          </cell>
        </row>
        <row r="5565">
          <cell r="A5565">
            <v>96367</v>
          </cell>
          <cell r="B5565" t="str">
            <v>PAREDE COM PLACAS DE GESSO ACARTONADO (DRYWALL), PARA USO INTERNO, COM DUAS FACES DUPLAS E ESTRUTURA METÁLICA COM GUIAS SIMPLES, COM VÃOS. AF_06/2017_P</v>
          </cell>
          <cell r="D5565">
            <v>96367</v>
          </cell>
          <cell r="E5565">
            <v>177.18</v>
          </cell>
        </row>
        <row r="5566">
          <cell r="A5566">
            <v>96368</v>
          </cell>
          <cell r="B5566" t="str">
            <v>PAREDE COM PLACAS DE GESSO ACARTONADO (DRYWALL), PARA USO INTERNO COM DUAS FACES DUPLAS E ESTRUTURA METÁLICA COM GUIAS DUPLAS, SEM VÃOS. AF_06/2017</v>
          </cell>
          <cell r="D5566">
            <v>96368</v>
          </cell>
          <cell r="E5566">
            <v>200.07</v>
          </cell>
        </row>
        <row r="5567">
          <cell r="A5567">
            <v>96369</v>
          </cell>
          <cell r="B5567" t="str">
            <v>PAREDE COM PLACAS DE GESSO ACARTONADO (DRYWALL), PARA USO INTERNO, COM DUAS FACES DUPLAS E ESTRUTURA METÁLICA COM GUIAS DUPLAS, COM VÃOS. AF_06/2017_P</v>
          </cell>
          <cell r="D5567">
            <v>96369</v>
          </cell>
          <cell r="E5567">
            <v>228.51</v>
          </cell>
        </row>
        <row r="5568">
          <cell r="A5568">
            <v>96370</v>
          </cell>
          <cell r="B5568" t="str">
            <v>PAREDE COM PLACAS DE GESSO ACARTONADO (DRYWALL), PARA USO INTERNO, COM UMA FACE SIMPLES E ESTRUTURA METÁLICA COM GUIAS SIMPLES, SEM VÃOS. AF_06/2017_P</v>
          </cell>
          <cell r="D5568">
            <v>96370</v>
          </cell>
          <cell r="E5568">
            <v>70.89</v>
          </cell>
        </row>
        <row r="5569">
          <cell r="A5569">
            <v>96371</v>
          </cell>
          <cell r="B5569" t="str">
            <v>PAREDE COM PLACAS DE GESSO ACARTONADO (DRYWALL), PARA USO INTERNO, COM UMA FACE SIMPLES E ESTRUTURA METÁLICA COM GUIAS SIMPLES, COM VÃOS. AF_06/2017_P</v>
          </cell>
          <cell r="D5569">
            <v>96371</v>
          </cell>
          <cell r="E5569">
            <v>84.9</v>
          </cell>
        </row>
        <row r="5570">
          <cell r="A5570">
            <v>96373</v>
          </cell>
          <cell r="B5570" t="str">
            <v>INSTALAÇÃO DE REFORÇO METÁLICO EM PAREDE DRYWALL. AF_06/2017</v>
          </cell>
          <cell r="D5570">
            <v>96373</v>
          </cell>
          <cell r="E5570">
            <v>13.67</v>
          </cell>
        </row>
        <row r="5571">
          <cell r="A5571">
            <v>96374</v>
          </cell>
          <cell r="B5571" t="str">
            <v>INSTALAÇÃO DE REFORÇO DE MADEIRA EM PAREDE DRYWALL. AF_06/2017</v>
          </cell>
          <cell r="D5571">
            <v>96374</v>
          </cell>
          <cell r="E5571">
            <v>24.71</v>
          </cell>
        </row>
        <row r="5572">
          <cell r="A5572">
            <v>102235</v>
          </cell>
          <cell r="B5572" t="str">
            <v>DIVISÓRIA FIXA EM VIDRO TEMPERADO 10 MM, SEM ABERTURA. AF_01/2021</v>
          </cell>
          <cell r="D5572">
            <v>102235</v>
          </cell>
          <cell r="E5572">
            <v>523.07000000000005</v>
          </cell>
        </row>
        <row r="5573">
          <cell r="A5573">
            <v>102253</v>
          </cell>
          <cell r="B5573" t="str">
            <v>DIVISORIA SANITÁRIA, TIPO CABINE, EM GRANITO CINZA POLIDO, ESP = 3CM, ASSENTADO COM ARGAMASSA COLANTE AC III-E, EXCLUSIVE FERRAGENS. AF_01/2021</v>
          </cell>
          <cell r="D5573">
            <v>102253</v>
          </cell>
          <cell r="E5573">
            <v>815.37</v>
          </cell>
        </row>
        <row r="5574">
          <cell r="A5574">
            <v>102254</v>
          </cell>
          <cell r="B5574" t="str">
            <v>DIVISORIA SANITÁRIA, TIPO CABINE, EM MÁRMORE BRANCO POLIDO, ESP = 3CM, ASSENTADO COM ARGAMASSA COLANTE AC III-E, EXCLUSIVE FERRAGENS. AF_01/2021</v>
          </cell>
          <cell r="D5574">
            <v>102254</v>
          </cell>
          <cell r="E5574">
            <v>754.21</v>
          </cell>
        </row>
        <row r="5575">
          <cell r="A5575">
            <v>102255</v>
          </cell>
          <cell r="B5575" t="str">
            <v>TAPA VISTA DE MICTÓRIO EM GRANITO CINZA POLIDO, ESP = 3CM, ASSENTADO COM ARGAMASSA COLANTE AC III-E . AF_01/2021</v>
          </cell>
          <cell r="D5575">
            <v>102255</v>
          </cell>
          <cell r="E5575">
            <v>818.83</v>
          </cell>
        </row>
        <row r="5576">
          <cell r="A5576">
            <v>102256</v>
          </cell>
          <cell r="B5576" t="str">
            <v>TAPA VISTA DE MICTÓRIO EM MÁRMORE BRANCO POLIDO, ESP = 3CM, ASSENTADO COM ARGAMASSA COLANTE AC III-E . AF_01/2021</v>
          </cell>
          <cell r="D5576">
            <v>102256</v>
          </cell>
          <cell r="E5576">
            <v>871.24</v>
          </cell>
        </row>
        <row r="5577">
          <cell r="A5577">
            <v>102257</v>
          </cell>
          <cell r="B5577" t="str">
            <v>DIVISORIA SANITÁRIA, TIPO CABINE, EM PAINEL DE GRANILITE, ESP = 3CM, ASSENTADO COM ARGAMASSA COLANTE AC III-E, EXCLUSIVE FERRAGENS. AF_01/2021</v>
          </cell>
          <cell r="D5577">
            <v>102257</v>
          </cell>
          <cell r="E5577">
            <v>236.4</v>
          </cell>
        </row>
        <row r="5578">
          <cell r="A5578">
            <v>102258</v>
          </cell>
          <cell r="B5578" t="str">
            <v>TAPA VISTA DE MICTÓRIO EM PAINEL DE GRANILITE, ESP = 3CM, ASSENTADO COM ARGAMASSA COLANTE AC III-E . AF_01/2021</v>
          </cell>
          <cell r="D5578">
            <v>102258</v>
          </cell>
          <cell r="E5578">
            <v>262.39999999999998</v>
          </cell>
        </row>
        <row r="5579">
          <cell r="A5579">
            <v>101154</v>
          </cell>
          <cell r="B5579" t="str">
            <v>ALVENARIA DE VEDAÇÃO DE BLOCOS DE CONCRETO CELULAR DE 10X30X60CM (ESPESSURA 10CM) E ARGAMASSA DE ASSENTAMENTO COM PREPARO EM BETONEIRA. AF_05/2020</v>
          </cell>
          <cell r="D5579">
            <v>101154</v>
          </cell>
          <cell r="E5579">
            <v>103.23</v>
          </cell>
        </row>
        <row r="5580">
          <cell r="A5580">
            <v>101155</v>
          </cell>
          <cell r="B5580" t="str">
            <v>ALVENARIA DE VEDAÇÃO DE BLOCOS DE CONCRETO CELULAR DE 15X30X60CM (ESPESSURA 15CM) E ARGAMASSA DE ASSENTAMENTO COM PREPARO EM BETONEIRA. AF_05/2020</v>
          </cell>
          <cell r="D5580">
            <v>101155</v>
          </cell>
          <cell r="E5580">
            <v>145.4</v>
          </cell>
        </row>
        <row r="5581">
          <cell r="A5581">
            <v>101156</v>
          </cell>
          <cell r="B5581" t="str">
            <v>ALVENARIA DE VEDAÇÃO DE BLOCOS DE CONCRETO CELULAR DE 20X30X60CM (ESPESSURA 20CM) E ARGAMASSA DE ASSENTAMENTO COM PREPARO EM BETONEIRA. AF_05/2020</v>
          </cell>
          <cell r="D5581">
            <v>101156</v>
          </cell>
          <cell r="E5581">
            <v>214.09</v>
          </cell>
        </row>
        <row r="5582">
          <cell r="A5582">
            <v>101810</v>
          </cell>
          <cell r="B5582" t="str">
            <v>EXECUÇÃO DE TAPA BURACO COM APLICAÇÃO DE CONCRETO ASFÁLTICO (USINAGEM PRÓPRIA) E PINTURA DE LIGAÇÃO. AF_12/2020</v>
          </cell>
          <cell r="D5582">
            <v>101810</v>
          </cell>
          <cell r="E5582">
            <v>1502.91</v>
          </cell>
        </row>
        <row r="5583">
          <cell r="A5583">
            <v>101811</v>
          </cell>
          <cell r="B5583" t="str">
            <v>EXECUÇÃO DE TAPA BURACO COM APLICAÇÃO DE PRÉ MISTURADO A FRIO (USINAGEM PRÓPRIA) E PINTURA DE LIGAÇÃO. AF_12/2020</v>
          </cell>
          <cell r="D5583">
            <v>101811</v>
          </cell>
          <cell r="E5583">
            <v>937.03</v>
          </cell>
        </row>
        <row r="5584">
          <cell r="A5584">
            <v>101812</v>
          </cell>
          <cell r="B5584" t="str">
            <v>RECOMPOSIÇÃO DE REVESTIMENTO EM CONCRETO ASFÁLTICO (USINAGEM PRÓPRIA), PARA O FECHAMENTO DE VALAS - INCLUSO DEMOLIÇÃO DO PAVIMENTO. AF_12/2020</v>
          </cell>
          <cell r="D5584">
            <v>101812</v>
          </cell>
          <cell r="E5584">
            <v>1641.09</v>
          </cell>
        </row>
        <row r="5585">
          <cell r="A5585">
            <v>101813</v>
          </cell>
          <cell r="B5585" t="str">
            <v>RECOMPOSIÇÃO DE REVESTIMENTO EM PRÉ MISTURADO A FRIO (USINAGEM PRÓPRIA), PARA FECHAMENTO DE VALAS - INCLUSO DEMOLIÇÃO DO PAVIMENTO. AF_12/2020</v>
          </cell>
          <cell r="D5585">
            <v>101813</v>
          </cell>
          <cell r="E5585">
            <v>1075.21</v>
          </cell>
        </row>
        <row r="5586">
          <cell r="A5586">
            <v>101814</v>
          </cell>
          <cell r="B5586" t="str">
            <v>RECOMPOSIÇÃO DE PAVIMENTOS EM PEDRA POLIÉDRICA, REJUNTAMENTO COM PÓ DE PEDRA, COM REAPROVEITAMENTO DAS PEDRAS POLIÉDRICAS PARA O FECHAMENTO DE VALAS - INCLUSO RETIRADA E COLOCAÇÃO DO MATERIAL. AF_12/2020</v>
          </cell>
          <cell r="D5586">
            <v>101814</v>
          </cell>
          <cell r="E5586">
            <v>37.06</v>
          </cell>
        </row>
        <row r="5587">
          <cell r="A5587">
            <v>101815</v>
          </cell>
          <cell r="B5587" t="str">
            <v>RECOMPOSIÇÃO DE PAVIMENTO EM PEDRAS POLIÉDRICAS, REJUNTAMENTO COM PEDRISCO E EMULSÃO ASFÁLTICA COM REAPROVEITAMENTO DAS PEDRAS POLIÉDRICAS, PARA O FECHAMENTO DE VALAS - INCLUSO RETIRADA E COLOCAÇÃO DO MATERIAL. AF_12/2020</v>
          </cell>
          <cell r="D5587">
            <v>101815</v>
          </cell>
          <cell r="E5587">
            <v>73.61</v>
          </cell>
        </row>
        <row r="5588">
          <cell r="A5588">
            <v>101816</v>
          </cell>
          <cell r="B5588" t="str">
            <v>RECOMPOSIÇÃO DE PAVIMENTO EM PEDRAS POLIÉDRICAS, REJUNTAMENTO COM ARGAMASSA, COM REAPROVEITAMENTO DAS PEDRAS POLIÉDRICAS, PARA O FECHAMENTO DE VALAS - INCLUSO RETIRADA E COLOCAÇÃO DO MATERIAL. AF_12/2020</v>
          </cell>
          <cell r="D5588">
            <v>101816</v>
          </cell>
          <cell r="E5588">
            <v>58.9</v>
          </cell>
        </row>
        <row r="5589">
          <cell r="A5589">
            <v>101817</v>
          </cell>
          <cell r="B5589" t="str">
            <v>RECOMPOSIÇÃO DE PAVIMENTO EM PARALELEPÍPEDOS, REJUNTAMENTO COM PÓ DE PEDRA, COM REAPROVEITAMENTO DOS PARALELEPÍPEDOS, PARA O FECHAMENTO DE VALAS - INCLUSO RETIRADA E COLOCAÇÃO DO MATERIAL. AF_12/2020</v>
          </cell>
          <cell r="D5589">
            <v>101817</v>
          </cell>
          <cell r="E5589">
            <v>40.08</v>
          </cell>
        </row>
        <row r="5590">
          <cell r="A5590">
            <v>101818</v>
          </cell>
          <cell r="B5590" t="str">
            <v>RECOMPOSIÇÃO DE PAVIMENTO EM PARALELEPÍPEDOS, REJUNTAMENTO COM PEDRISCO E EMULSÃO ASFÁLTICA, COM REAPROVEITAMENTO DOS PARALELEPÍPEDOS, PARA O FECHAMENTO DE VALAS - INCLUSO RETIRADA E COLOCAÇÃO DO MATERIAL. AF_12/2020</v>
          </cell>
          <cell r="D5590">
            <v>101818</v>
          </cell>
          <cell r="E5590">
            <v>58.14</v>
          </cell>
        </row>
        <row r="5591">
          <cell r="A5591">
            <v>101819</v>
          </cell>
          <cell r="B5591" t="str">
            <v>RECOMPOSIÇÃO DE PAVIMENTO EM PARALELEPÍPEDOS, REJUNTAMENTO COM ARGAMASSA, COM REAPROVEITAMENTO DOS PARALELEPÍPEDOS, PARA O FECHAMENTO DE VALAS - INCLUSO RETIRADA E COLOCAÇÃO DO MATERIAL. AF_12/2020</v>
          </cell>
          <cell r="D5591">
            <v>101819</v>
          </cell>
          <cell r="E5591">
            <v>51.97</v>
          </cell>
        </row>
        <row r="5592">
          <cell r="A5592">
            <v>101820</v>
          </cell>
          <cell r="B5592" t="str">
            <v>RECOMPOSIÇÃO DE PAVIMENTO EM PISO INTERTRAVADO SEXTAVADO, COM REAPROVEITAMENTO DOS BLOCOS SEXTAVADO, PARA O FECHAMENTO DE VALAS - INCLUSO RETIRADA E COLOCAÇÃO DO MATERIAL. AF_12/2020</v>
          </cell>
          <cell r="D5592">
            <v>101820</v>
          </cell>
          <cell r="E5592">
            <v>31.61</v>
          </cell>
        </row>
        <row r="5593">
          <cell r="A5593">
            <v>101822</v>
          </cell>
          <cell r="B5593" t="str">
            <v>RECOMPOSIÇÃO DE BASE E OU SUB-BASE PARA REMENDO PROFUNDO DE SOLOS DE COMPORTAMENTO LATERÍTICO (ARENOSO) - INCLUSO RETIRADA E COLOCAÇÃO DO MATERIAL. AF_12/2020</v>
          </cell>
          <cell r="D5593">
            <v>101822</v>
          </cell>
          <cell r="E5593">
            <v>85.85</v>
          </cell>
        </row>
        <row r="5594">
          <cell r="A5594">
            <v>101823</v>
          </cell>
          <cell r="B5594" t="str">
            <v>RECOMPOSIÇÃO DE BASE E OU SUB-BASE PARA REMENDO PROFUNDO DE SOLO MELHORADO COM CIMENTO (TEOR DE 2%) - INCLUSO RETIRADA E COLOCAÇÃO DO MATERIAL. AF_12/2020</v>
          </cell>
          <cell r="D5594">
            <v>101823</v>
          </cell>
          <cell r="E5594">
            <v>120.53</v>
          </cell>
        </row>
        <row r="5595">
          <cell r="A5595">
            <v>101824</v>
          </cell>
          <cell r="B5595" t="str">
            <v>RECOMPOSIÇÃO DE BASE E OU SUB-BASE PARA REMENDO PROFUNDO DE SOLO MELHORADO COM CIMENTO (TEOR DE 4%) - INCLUSO RETIRADA E COLOCAÇÃO DO MATERIAL. AF_12/2020</v>
          </cell>
          <cell r="D5595">
            <v>101824</v>
          </cell>
          <cell r="E5595">
            <v>152.82</v>
          </cell>
        </row>
        <row r="5596">
          <cell r="A5596">
            <v>101825</v>
          </cell>
          <cell r="B5596" t="str">
            <v>RECOMPOSIÇÃO DE BASE E OU SUB-BASE PARA REMENDO PROFUNDO DE SOLO COM CIMENTO (TEOR DE 6%) - INCLUSO RETIRADA E COLOCAÇÃO DO MATERIAL. AF_12/2020</v>
          </cell>
          <cell r="D5596">
            <v>101825</v>
          </cell>
          <cell r="E5596">
            <v>184.24</v>
          </cell>
        </row>
        <row r="5597">
          <cell r="A5597">
            <v>101826</v>
          </cell>
          <cell r="B5597" t="str">
            <v>RECOMPOSIÇÃO DE BASE E OU SUB-BASE PARA REMENDO PROFUNDO DE SOLO COM CIMENTO (TEOR DE 8%) - INCLUSO RETIRADA E COLOCAÇÃO DO MATERIAL. AF_12/2020</v>
          </cell>
          <cell r="D5597">
            <v>101826</v>
          </cell>
          <cell r="E5597">
            <v>215.25</v>
          </cell>
        </row>
        <row r="5598">
          <cell r="A5598">
            <v>101827</v>
          </cell>
          <cell r="B5598" t="str">
            <v>RECOMPOSIÇÃO DE BASE E OU SUB-BASE PARA REMENDO PROFUNDO DE SOLO BRITA (40/60) - INCLUSO RETIRADA E COLOCAÇÃO DO MATERIAL. AF_12/2020</v>
          </cell>
          <cell r="D5598">
            <v>101827</v>
          </cell>
          <cell r="E5598">
            <v>155.49</v>
          </cell>
        </row>
        <row r="5599">
          <cell r="A5599">
            <v>101828</v>
          </cell>
          <cell r="B5599" t="str">
            <v>RECOMPOSIÇÃO DE BASE E OU SUB-BASE PARA REMENDO PROFUNDO DE SOLO BRITA (50/50) - INCLUSO RETIRADA E COLOCAÇÃO DO MATERIAL. AF_12/2020</v>
          </cell>
          <cell r="D5599">
            <v>101828</v>
          </cell>
          <cell r="E5599">
            <v>143.88999999999999</v>
          </cell>
        </row>
        <row r="5600">
          <cell r="A5600">
            <v>101829</v>
          </cell>
          <cell r="B5600" t="str">
            <v>RECOMPOSIÇÃO DE BASE E OU SUB-BASE PARA REMENDO PROFUNDO DE SOLO BRITA (40/60) COM CIMENTO (TEOR DE 4%) - INCLUSO RETIRADA E COLOCAÇÃO DO MATERIAL. AF_12/2020</v>
          </cell>
          <cell r="D5600">
            <v>101829</v>
          </cell>
          <cell r="E5600">
            <v>219.68</v>
          </cell>
        </row>
        <row r="5601">
          <cell r="A5601">
            <v>101830</v>
          </cell>
          <cell r="B5601" t="str">
            <v>RECOMPOSIÇÃO DE BASE E OU SUB-BASE PARA REMENDO PROFUNDO DE SOLO BRITA (40/60) COM CIMENTO (TEOR DE 6%) - INCLUSO RETIRADA E COLOCAÇÃO DO MATERIAL. AF_12/2020</v>
          </cell>
          <cell r="D5601">
            <v>101830</v>
          </cell>
          <cell r="E5601">
            <v>249.7</v>
          </cell>
        </row>
        <row r="5602">
          <cell r="A5602">
            <v>101831</v>
          </cell>
          <cell r="B5602" t="str">
            <v>RECOMPOSIÇÃO DE BASE E OU SUB-BASE PARA REMENDO PROFUNDO DE SOLO BRITA (40/60) COM CIMENTO (TEOR DE 8%) - INCLUSO RETIRADA E COLOCAÇÃO DO MATERIAL. AF_12/2020</v>
          </cell>
          <cell r="D5602">
            <v>101831</v>
          </cell>
          <cell r="E5602">
            <v>279.32</v>
          </cell>
        </row>
        <row r="5603">
          <cell r="A5603">
            <v>101832</v>
          </cell>
          <cell r="B5603" t="str">
            <v>RECOMPOSIÇÃO DE BASE E OU SUB-BASE PARA REMENDO PROFUNDO DE SOLO BRITA (50/50) COM CIMENTO (TEOR DE 4%) - INCLUSO RETIRADA E COLOCAÇÃO DO MATERIAL. AF_12/2020</v>
          </cell>
          <cell r="D5603">
            <v>101832</v>
          </cell>
          <cell r="E5603">
            <v>208.54</v>
          </cell>
        </row>
        <row r="5604">
          <cell r="A5604">
            <v>101833</v>
          </cell>
          <cell r="B5604" t="str">
            <v>RECOMPOSIÇÃO DE BASE E OU SUB-BASE PARA REMENDO PROFUNDO DE SOLO BRITA (50/50) COM CIMENTO (TEOR DE 6%) - INCLUSO RETIRADA E COLOCAÇÃO DO MATERIAL. AF_12/2020</v>
          </cell>
          <cell r="D5604">
            <v>101833</v>
          </cell>
          <cell r="E5604">
            <v>238.79</v>
          </cell>
        </row>
        <row r="5605">
          <cell r="A5605">
            <v>101834</v>
          </cell>
          <cell r="B5605" t="str">
            <v>RECOMPOSIÇÃO DE BASE E OU SUB-BASE PARA REMENDO PROFUNDO DE SOLO BRITA (50/50) COM CIMENTO (TEOR DE 8%) - INCLUSO RETIRADA E COLOCAÇÃO DO MATERIAL. AF_12/2020</v>
          </cell>
          <cell r="D5605">
            <v>101834</v>
          </cell>
          <cell r="E5605">
            <v>268.64</v>
          </cell>
        </row>
        <row r="5606">
          <cell r="A5606">
            <v>101835</v>
          </cell>
          <cell r="B5606" t="str">
            <v>RECOMPOSIÇÃO DE BASE E OU SUB-BASE PARA REMENDO PROFUNDO DE BRITA GRADUADA SIMPLES - INCLUSO RETIRADA E COLOCAÇÃO DO MATERIAL. AF_12/2020</v>
          </cell>
          <cell r="D5606">
            <v>101835</v>
          </cell>
          <cell r="E5606">
            <v>220</v>
          </cell>
        </row>
        <row r="5607">
          <cell r="A5607">
            <v>101836</v>
          </cell>
          <cell r="B5607" t="str">
            <v>RECOMPOSIÇÃO DE BASE E OU SUB-BASE PARA FECHAMENTO DE VALAS DE SOLOS DE COMPORTAMENTO LATERÍTICO (ARENOSO) - INCLUSO RETIRADA E COLOCAÇÃO DO MATERIAL. AF_12/2020</v>
          </cell>
          <cell r="D5607">
            <v>101836</v>
          </cell>
          <cell r="E5607">
            <v>21.34</v>
          </cell>
        </row>
        <row r="5608">
          <cell r="A5608">
            <v>101837</v>
          </cell>
          <cell r="B5608" t="str">
            <v>RECOMPOSIÇÃO DE BASE E OU SUB-BASE PARA FECHAMENTO DE VALAS DE SOLO MELHORADO COM CIMENTO (TEOR DE 2%) - INCLUSO RETIRADA E COLOCAÇÃO DO MATERIAL. AF_12/2020</v>
          </cell>
          <cell r="D5608">
            <v>101837</v>
          </cell>
          <cell r="E5608">
            <v>56.02</v>
          </cell>
        </row>
        <row r="5609">
          <cell r="A5609">
            <v>101838</v>
          </cell>
          <cell r="B5609" t="str">
            <v>RECOMPOSIÇÃO DE BASE E OU SUB-BASE PARA FECHAMENTO DE VALAS DE SOLO MELHORADO COM CIMENTO (TEOR DE 4%) - INCLUSO RETIRADA E COLOCAÇÃO DO MATERIAL. AF_12/2020</v>
          </cell>
          <cell r="D5609">
            <v>101838</v>
          </cell>
          <cell r="E5609">
            <v>88.31</v>
          </cell>
        </row>
        <row r="5610">
          <cell r="A5610">
            <v>101839</v>
          </cell>
          <cell r="B5610" t="str">
            <v>RECOMPOSIÇÃO DE BASE E OU SUB-BASE PARA FECHAMENTO DE VALAS DE SOLO COM CIMENTO (TEOR DE 6%) - INCLUSO RETIRADA E COLOCAÇÃO DO MATERIAL. AF_12/2020</v>
          </cell>
          <cell r="D5610">
            <v>101839</v>
          </cell>
          <cell r="E5610">
            <v>119.73</v>
          </cell>
        </row>
        <row r="5611">
          <cell r="A5611">
            <v>101840</v>
          </cell>
          <cell r="B5611" t="str">
            <v>RECOMPOSIÇÃO DE BASE E OU SUB-BASE PARA FECHAMENTO DE VALAS DE SOLO COM CIMENTO (TEOR DE 8%) - INCLUSO RETIRADA E COLOCAÇÃO DO MATERIAL. AF_12/2020</v>
          </cell>
          <cell r="D5611">
            <v>101840</v>
          </cell>
          <cell r="E5611">
            <v>184.29</v>
          </cell>
        </row>
        <row r="5612">
          <cell r="A5612">
            <v>101841</v>
          </cell>
          <cell r="B5612" t="str">
            <v>RECOMPOSIÇÃO DE BASE E OU SUB-BASE PARA FECHAMENTO DE VALAS DE SOLO BRITA (40/60) - INCLUSO RETIRADA E COLOCAÇÃO DO MATERIAL. AF_12/2020</v>
          </cell>
          <cell r="D5612">
            <v>101841</v>
          </cell>
          <cell r="E5612">
            <v>90.98</v>
          </cell>
        </row>
        <row r="5613">
          <cell r="A5613">
            <v>101842</v>
          </cell>
          <cell r="B5613" t="str">
            <v>RECOMPOSIÇÃO DE BASE E OU SUB-BASE PARA FECHAMENTO DE VALAS DE SOLO BRITA (50/50) - INCLUSO RETIRADA E COLOCAÇÃO DO MATERIAL. AF_12/2020</v>
          </cell>
          <cell r="D5613">
            <v>101842</v>
          </cell>
          <cell r="E5613">
            <v>79.38</v>
          </cell>
        </row>
        <row r="5614">
          <cell r="A5614">
            <v>101843</v>
          </cell>
          <cell r="B5614" t="str">
            <v>RECOMPOSIÇÃO DE BASE E OU SUB-BASE PARA FECHAMENTO DE VALAS DE SOLO BRITA (40/60) COM CIMENTO (TEOR DE 4%) - INCLUSO RETIRADA E COLOCAÇÃO DO MATERIAL. AF_12/2020</v>
          </cell>
          <cell r="D5614">
            <v>101843</v>
          </cell>
          <cell r="E5614">
            <v>155.16999999999999</v>
          </cell>
        </row>
        <row r="5615">
          <cell r="A5615">
            <v>101844</v>
          </cell>
          <cell r="B5615" t="str">
            <v>RECOMPOSIÇÃO DE BASE E OU SUB-BASE PARA FECHAMENTO DE VALAS DE SOLO BRITA (40/60) COM CIMENTO (TEOR DE 6%) - INCLUSO RETIRADA E COLOCAÇÃO DO MATERIAL. AF_12/2020</v>
          </cell>
          <cell r="D5615">
            <v>101844</v>
          </cell>
          <cell r="E5615">
            <v>185.19</v>
          </cell>
        </row>
        <row r="5616">
          <cell r="A5616">
            <v>101845</v>
          </cell>
          <cell r="B5616" t="str">
            <v>RECOMPOSIÇÃO DE BASE E OU SUB-BASE PARA FECHAMENTO DE VALAS DE SOLO BRITA (40/60) COM CIMENTO (TEOR DE 8%) - INCLUSO RETIRADA E COLOCAÇÃO DO MATERIAL. AF_12/2020</v>
          </cell>
          <cell r="D5616">
            <v>101845</v>
          </cell>
          <cell r="E5616">
            <v>214.81</v>
          </cell>
        </row>
        <row r="5617">
          <cell r="A5617">
            <v>101846</v>
          </cell>
          <cell r="B5617" t="str">
            <v>RECOMPOSIÇÃO DE BASE E OU SUB-BASE PARA FECHAMENTO DE VALAS DE SOLO BRITA (50/50) COM CIMENTO (TEOR DE 4%) - INCLUSO RETIRADA E COLOCAÇÃO DO MATERIAL. AF_12/2020</v>
          </cell>
          <cell r="D5617">
            <v>101846</v>
          </cell>
          <cell r="E5617">
            <v>144.03</v>
          </cell>
        </row>
        <row r="5618">
          <cell r="A5618">
            <v>101847</v>
          </cell>
          <cell r="B5618" t="str">
            <v>RECOMPOSIÇÃO DE BASE E OU SUB-BASE PARA FECHAMENTO DE VALAS DE SOLO BRITA (50/50) COM CIMENTO (TEOR DE 6%) - INCLUSO RETIRADA E COLOCAÇÃO DO MATERIAL. AF_12/2020</v>
          </cell>
          <cell r="D5618">
            <v>101847</v>
          </cell>
          <cell r="E5618">
            <v>174.28</v>
          </cell>
        </row>
        <row r="5619">
          <cell r="A5619">
            <v>101848</v>
          </cell>
          <cell r="B5619" t="str">
            <v>RECOMPOSIÇÃO DE BASE E OU SUB-BASE PARA FECHAMENTO DE VALAS DE SOLO BRITA (50/50) COM CIMENTO (TEOR DE 8%) - INCLUSO RETIRADA E COLOCAÇÃO DO MATERIAL. AF_12/2020</v>
          </cell>
          <cell r="D5619">
            <v>101848</v>
          </cell>
          <cell r="E5619">
            <v>204.13</v>
          </cell>
        </row>
        <row r="5620">
          <cell r="A5620">
            <v>101849</v>
          </cell>
          <cell r="B5620" t="str">
            <v>RECOMPOSIÇÃO DE BASE E OU SUB-BASE PARA FECHAMENTO DE VALAS DE BRITA GRADUADA SIMPLES - INCLUSO RETIRADA E COLOCAÇÃO DO MATERIAL. AF_12/2020</v>
          </cell>
          <cell r="D5620">
            <v>101849</v>
          </cell>
          <cell r="E5620">
            <v>155.49</v>
          </cell>
        </row>
        <row r="5621">
          <cell r="A5621">
            <v>101850</v>
          </cell>
          <cell r="B5621" t="str">
            <v>REASSENTAMENTO DE PARALELEPÍPEDOS, REJUNTAMENTO COM PÓ DE PEDRA, COM REAPROVEITAMENTO DOS PARALELEPÍPEDOS - INCLUSO RETIRADA E COLOCAÇÃO DO MATERIAL. AF_12/2020</v>
          </cell>
          <cell r="D5621">
            <v>101850</v>
          </cell>
          <cell r="E5621">
            <v>47.63</v>
          </cell>
        </row>
        <row r="5622">
          <cell r="A5622">
            <v>101851</v>
          </cell>
          <cell r="B5622" t="str">
            <v>REASSENTAMENTO DE PARALELEPÍPEDOS, REJUNTAMENTO COM PEDRISCO E EMULSÃO ASFÁLTICA, COM REAPROVEITAMENTO DOS PARALELEPÍPEDOS - INCLUSO RETIRADA E COLOCAÇÃO DO MATERIAL. AF_12/2020_P</v>
          </cell>
          <cell r="D5622">
            <v>101851</v>
          </cell>
          <cell r="E5622">
            <v>135.22</v>
          </cell>
        </row>
        <row r="5623">
          <cell r="A5623">
            <v>101852</v>
          </cell>
          <cell r="B5623" t="str">
            <v>REASSENTAMENTO DE PARALELEPÍPEDOS, REJUNTAMENTO COM ARGAMASSA, COM REAPROVEITAMENTO DOS PARALELEPÍPEDOS - INCLUSO RETIRADA E COLOCAÇÃO DO MATERIAL. AF_12/2020</v>
          </cell>
          <cell r="D5623">
            <v>101852</v>
          </cell>
          <cell r="E5623">
            <v>59.89</v>
          </cell>
        </row>
        <row r="5624">
          <cell r="A5624">
            <v>101853</v>
          </cell>
          <cell r="B5624" t="str">
            <v>REASSENTAMENTO DE PEDRAS POLIÉDRICAS, REJUNTAMENTO COM PÓ DE PEDRA, COM REAPROVEITAMENTO DAS PEDRAS POLIÉDRICAS - INCLUSO RETIRADA E COLOCAÇÃO DO MATERIAL.  AF_12/2020</v>
          </cell>
          <cell r="D5624">
            <v>101853</v>
          </cell>
          <cell r="E5624">
            <v>43.09</v>
          </cell>
        </row>
        <row r="5625">
          <cell r="A5625">
            <v>101854</v>
          </cell>
          <cell r="B5625" t="str">
            <v>REASSENTAMENTO DE PEDRAS POLIÉDRICAS, REJUNTAMENTO COM PEDRISCO E EMULSÃO ASFÁLTICA, COM REAPROVEITAMENTO DAS PEDRAS POLIÉDRICAS - INCLUSO RETIRADA E COLOCAÇÃO DO MATERIAL. AF_12/2020_P</v>
          </cell>
          <cell r="D5625">
            <v>101854</v>
          </cell>
          <cell r="E5625">
            <v>137.19</v>
          </cell>
        </row>
        <row r="5626">
          <cell r="A5626">
            <v>101855</v>
          </cell>
          <cell r="B5626" t="str">
            <v>REASSENTAMENTO DE PEDRAS POLIÉDRICAS, REJUNTAMENTO COM ARGAMASSA, COM REAPROVEITAMENTO DAS PEDRAS POLIÉDRICAS - INCLUSO RETIRADA E COLOCAÇÃO DO MATERIAL. AF_12/2020</v>
          </cell>
          <cell r="D5626">
            <v>101855</v>
          </cell>
          <cell r="E5626">
            <v>65.209999999999994</v>
          </cell>
        </row>
        <row r="5627">
          <cell r="A5627">
            <v>101856</v>
          </cell>
          <cell r="B5627" t="str">
            <v>REASSENTAMENTO DE BLOCOS PISOGRAMA PARA PISO INTERTRAVADO, COM REAPROVEITAMENTO DOS BLOCOS PISOGRAMA - INCLUSO RETIRADA E COLOCAÇÃO DO MATERIAL. AF_12/2020</v>
          </cell>
          <cell r="D5627">
            <v>101856</v>
          </cell>
          <cell r="E5627">
            <v>20.03</v>
          </cell>
        </row>
        <row r="5628">
          <cell r="A5628">
            <v>101857</v>
          </cell>
          <cell r="B5628" t="str">
            <v>REASSENTAMENTO DE BLOCOS SEXTAVADO PARA PISO INTERTRAVADO, ESPESSURA DE 6 CM, EM CALÇADA, COM REAPROVEITAMENTO DOS BLOCOS SEXTAVADOS - INCLUSO RETIRADA E COLOCAÇÃO DO MATERIAL. AF_12/2020</v>
          </cell>
          <cell r="D5628">
            <v>101857</v>
          </cell>
          <cell r="E5628">
            <v>24.87</v>
          </cell>
        </row>
        <row r="5629">
          <cell r="A5629">
            <v>101858</v>
          </cell>
          <cell r="B5629" t="str">
            <v>REASSENTAMENTO DE BLOCOS SEXTAVADO PARA PISO INTERTRAVADO, ESPESSURA DE 6 CM, EM VIA/ESTACIONAMENTO, COM REAPROVEITAMENTO DOS BLOCOS SEXTAVADO - INCLUSO RETIRADA E COLOCAÇÃO DO MATERIAL. AF_12/2020</v>
          </cell>
          <cell r="D5629">
            <v>101858</v>
          </cell>
          <cell r="E5629">
            <v>20.440000000000001</v>
          </cell>
        </row>
        <row r="5630">
          <cell r="A5630">
            <v>101859</v>
          </cell>
          <cell r="B5630" t="str">
            <v>REASSENTAMENTO DE BLOCOS SEXTAVADO PARA PISO INTERTRAVADO, ESPESSURA DE 8 CM, EM VIA/ESTACIONAMENTO, COM REAPROVEITAMENTO DOS BLOCOS SEXTAVADO - INCLUSO RETIRADA E COLOCAÇÃO DO MATERIAL. AF_12/2020</v>
          </cell>
          <cell r="D5630">
            <v>101859</v>
          </cell>
          <cell r="E5630">
            <v>22.53</v>
          </cell>
        </row>
        <row r="5631">
          <cell r="A5631">
            <v>101860</v>
          </cell>
          <cell r="B5631" t="str">
            <v>REASSENTAMENTO DE BLOCOS SEXTAVADO PARA PISO INTERTRAVADO, ESPESSURA DE 10 CM, EM VIA/ESTACIONAMENTO, COM REAPROVEITAMENTO DOS BLOCOS SEXTAVADO - INCLUSO RETIRADA E COLOCAÇÃO DO MATERIAL. AF_12/2020</v>
          </cell>
          <cell r="D5631">
            <v>101860</v>
          </cell>
          <cell r="E5631">
            <v>25.79</v>
          </cell>
        </row>
        <row r="5632">
          <cell r="A5632">
            <v>101861</v>
          </cell>
          <cell r="B5632" t="str">
            <v>REASSENTAMENTO DE BLOCOS RETANGULAR PARA PISO INTERTRAVADO, ESPESSURA DE 4  CM, EM CALÇADA, COM REAPROVEITAMENTO DOS BLOCOS RETANGULAR - INCLUSO RETIRADA E COLOCAÇÃO DO MATERIAL. AF_12/2020</v>
          </cell>
          <cell r="D5632">
            <v>101861</v>
          </cell>
          <cell r="E5632">
            <v>24.16</v>
          </cell>
        </row>
        <row r="5633">
          <cell r="A5633">
            <v>101862</v>
          </cell>
          <cell r="B5633" t="str">
            <v>REASSENTAMENTO DE BLOCOS RETANGULAR PARA PISO INTERTRAVADO, ESPESSURA DE 6 CM, EM CALÇADA, COM REAPROVEITAMENTO DOS BLOCOS RETANGULAR - INCLUSO RETIRADA E COLOCAÇÃO DO MATERIAL. AF_12/2020</v>
          </cell>
          <cell r="D5633">
            <v>101862</v>
          </cell>
          <cell r="E5633">
            <v>26.27</v>
          </cell>
        </row>
        <row r="5634">
          <cell r="A5634">
            <v>101863</v>
          </cell>
          <cell r="B5634" t="str">
            <v>REASSENTAMENTO DE BLOCOS RETANGULAR PARA PISO INTERTRAVADO, ESPESSURA DE 6 CM, EM VIA/ESTACIONAMENTO, COM REAPROVEITAMENTO DOS BLOCOS RETANGULAR - INCLUSO RETIRADA E COLOCAÇÃO DO MATERIAL. AF_12/2020</v>
          </cell>
          <cell r="D5634">
            <v>101863</v>
          </cell>
          <cell r="E5634">
            <v>20.74</v>
          </cell>
        </row>
        <row r="5635">
          <cell r="A5635">
            <v>101864</v>
          </cell>
          <cell r="B5635" t="str">
            <v>REASSENTAMENTO DE BLOCOS RETANGULAR PARA PISO INTERTRAVADO, ESPESSURA DE 8 CM, EM VIA/ESTACIONAMENTO, COM REAPROVEITAMENTO DOS BLOCOS RETANGULAR - INCLUSO RETIRADA E COLOCAÇÃO DO MATERIAL. AF_12/2020</v>
          </cell>
          <cell r="D5635">
            <v>101864</v>
          </cell>
          <cell r="E5635">
            <v>24</v>
          </cell>
        </row>
        <row r="5636">
          <cell r="A5636">
            <v>101865</v>
          </cell>
          <cell r="B5636" t="str">
            <v>REASSENTAMENTO DE BLOCOS RETANGULAR PARA PISO INTERTRAVADO, ESPESSURA DE 10 CM, EM VIA/ESTACIONAMENTO, COM REAPROVEITAMENTO DOS BLOCOS RETANGULAR - INCLUSO RETIRADA E COLOCAÇÃO DO MATERIAL. AF_12/2020</v>
          </cell>
          <cell r="D5636">
            <v>101865</v>
          </cell>
          <cell r="E5636">
            <v>27.27</v>
          </cell>
        </row>
        <row r="5637">
          <cell r="A5637">
            <v>101866</v>
          </cell>
          <cell r="B5637" t="str">
            <v>REASSENTAMENTO DE BLOCOS 16 FACES PARA PISO INTERTRAVADO, ESPESSURA DE 4  CM, EM CALÇADA, COM REAPROVEITAMENTO DOS BLOCOS 16 FACES - INCLUSO RETIRADA E COLOCAÇÃO DO MATERIAL. AF_12/2020</v>
          </cell>
          <cell r="D5637">
            <v>101866</v>
          </cell>
          <cell r="E5637">
            <v>24.31</v>
          </cell>
        </row>
        <row r="5638">
          <cell r="A5638">
            <v>101867</v>
          </cell>
          <cell r="B5638" t="str">
            <v>REASSENTAMENTO DE BLOCOS 16 FACES PARA PISO INTERTRAVADO, ESPESSURA DE 6 CM, EM CALÇADA, COM REAPROVEITAMENTO DOS BLOCOS 16 FACES - INCLUSO RETIRADA E COLOCAÇÃO DO MATERIAL. AF_12/2020</v>
          </cell>
          <cell r="D5638">
            <v>101867</v>
          </cell>
          <cell r="E5638">
            <v>27.59</v>
          </cell>
        </row>
        <row r="5639">
          <cell r="A5639">
            <v>101868</v>
          </cell>
          <cell r="B5639" t="str">
            <v>REASSENTAMENTO DE BLOCOS 16 FACES PARA PISO INTERTRAVADO, ESPESSURA DE 6 CM, EM VIA/ESTACIONAMENTO, COM REAPROVEITAMENTO DOS BLOCOS 16 FACES - INCLUSO RETIRADA E COLOCAÇÃO DO MATERIAL. AF_12/2020</v>
          </cell>
          <cell r="D5639">
            <v>101868</v>
          </cell>
          <cell r="E5639">
            <v>22.05</v>
          </cell>
        </row>
        <row r="5640">
          <cell r="A5640">
            <v>101869</v>
          </cell>
          <cell r="B5640" t="str">
            <v>REASSENTAMENTO DE BLOCOS 16 FACES PARA PISO INTERTRAVADO, ESPESSURA DE 8 CM, EM VIA/ESTACIONAMENTO, COM REAPROVEITAMENTO DOS BLOCOS 16 FACES - INCLUSO RETIRADA E COLOCAÇÃO DO MATERIAL. AF_12/2020</v>
          </cell>
          <cell r="D5640">
            <v>101869</v>
          </cell>
          <cell r="E5640">
            <v>25.33</v>
          </cell>
        </row>
        <row r="5641">
          <cell r="A5641">
            <v>101870</v>
          </cell>
          <cell r="B5641" t="str">
            <v>REASSENTAMENTO DE BLOCOS 16 FACES PARA PISO INTERTRAVADO, ESPESSURA DE 10 CM, EM VIA/ESTACIONAMENTO, COM REAPROVEITAMENTO DOS BLOCOS 16 FACES - INCLUSO RETIRADA E COLOCAÇÃO DO MATERIAL. AF_12/2020</v>
          </cell>
          <cell r="D5641">
            <v>101870</v>
          </cell>
          <cell r="E5641">
            <v>28.58</v>
          </cell>
        </row>
        <row r="5642">
          <cell r="A5642">
            <v>102096</v>
          </cell>
          <cell r="B5642" t="str">
            <v>EXECUÇÃO DE TAPA BURACO COM APLICAÇÃO DE CONCRETO ASFÁLTICO (AQUISIÇÃO EM USINA) E PINTURA DE LIGAÇÃO. AF_12/2020</v>
          </cell>
          <cell r="D5642">
            <v>102096</v>
          </cell>
          <cell r="E5642">
            <v>1551.02</v>
          </cell>
        </row>
        <row r="5643">
          <cell r="A5643">
            <v>102098</v>
          </cell>
          <cell r="B5643" t="str">
            <v>RECOMPOSIÇÃO DE REVESTIMENTO EM CONCRETO ASFÁLTICO (AQUISIÇÃO EM USINA), PARA O FECHAMENTO DE VALAS - INCLUSO DEMOLIÇÃO DO PAVIMENTO. AF_12/2020</v>
          </cell>
          <cell r="D5643">
            <v>102098</v>
          </cell>
          <cell r="E5643">
            <v>1689.2</v>
          </cell>
        </row>
        <row r="5644">
          <cell r="A5644">
            <v>102101</v>
          </cell>
          <cell r="B5644" t="str">
            <v>EXECUÇÃO DE PINTURA DE LIGAÇÃO COM EMULSÃO ASFÁLTICA RR-2C, PARA O FECHAMENTO DE VALAS. AF_12/2020</v>
          </cell>
          <cell r="D5644">
            <v>102101</v>
          </cell>
          <cell r="E5644">
            <v>3.33</v>
          </cell>
        </row>
        <row r="5645">
          <cell r="A5645">
            <v>102988</v>
          </cell>
          <cell r="B5645" t="str">
            <v>RECOMPOSIÇÃO DE PAVIMENTO EM PISO INTERTRAVADO, COM REAPROVEITAMENTO DOS BLOCOS INTERTRAVADOS, PARA FECHAMENTO DE VALAS - INCLUSO RETIRADA E COLOCAÇÃO DO MATERIAL. AF_12/2020</v>
          </cell>
          <cell r="D5645">
            <v>102988</v>
          </cell>
          <cell r="E5645">
            <v>41.94</v>
          </cell>
        </row>
        <row r="5646">
          <cell r="A5646">
            <v>100576</v>
          </cell>
          <cell r="B5646" t="str">
            <v>REGULARIZAÇÃO E COMPACTAÇÃO DE SUBLEITO DE SOLO  PREDOMINANTEMENTE ARGILOSO. AF_11/2019</v>
          </cell>
          <cell r="D5646">
            <v>100576</v>
          </cell>
          <cell r="E5646">
            <v>1.96</v>
          </cell>
        </row>
        <row r="5647">
          <cell r="A5647">
            <v>100577</v>
          </cell>
          <cell r="B5647" t="str">
            <v>REGULARIZAÇÃO E COMPACTAÇÃO DE SUBLEITO DE SOLO PREDOMINANTEMENTE ARENOSO. AF_11/2019</v>
          </cell>
          <cell r="D5647">
            <v>100577</v>
          </cell>
          <cell r="E5647">
            <v>1</v>
          </cell>
        </row>
        <row r="5648">
          <cell r="A5648">
            <v>96388</v>
          </cell>
          <cell r="B5648" t="str">
            <v>EXECUÇÃO E COMPACTAÇÃO DE BASE E OU SUB BASE PARA PAVIMENTAÇÃO DE SOLOS DE COMPORTAMENTO LATERÍTICO (ARENOSO) - EXCLUSIVE SOLO, ESCAVAÇÃO, CARGA E TRANSPORTE. AF_11/2019</v>
          </cell>
          <cell r="D5648">
            <v>96388</v>
          </cell>
          <cell r="E5648">
            <v>9.77</v>
          </cell>
        </row>
        <row r="5649">
          <cell r="A5649">
            <v>96389</v>
          </cell>
          <cell r="B5649" t="str">
            <v>EXECUÇÃO E COMPACTAÇÃO DE BASE E OU SUB BASE PARA PAVIMENTAÇÃO DE SOLO (PREDOMINANTEMENTE ARENOSO) COM CIMENTO (TEOR DE 2%) - EXCLUSIVE SOLO, ESCAVAÇÃO, CARGA E TRANSPORTE. AF_11/2019</v>
          </cell>
          <cell r="D5649">
            <v>96389</v>
          </cell>
          <cell r="E5649">
            <v>48.75</v>
          </cell>
        </row>
        <row r="5650">
          <cell r="A5650">
            <v>96390</v>
          </cell>
          <cell r="B5650" t="str">
            <v>EXECUÇÃO E COMPACTAÇÃO DE BASE E OU SUB BASE PARA PAVIMENTAÇÃO DE SOLO (PREDOMINANTEMENTE ARENOSO) COM CIMENTO (TEOR DE 4%) - EXCLUSIVE SOLO, ESCAVAÇÃO, CARGA E TRANSPORTE. AF_11/2019</v>
          </cell>
          <cell r="D5650">
            <v>96390</v>
          </cell>
          <cell r="E5650">
            <v>79.290000000000006</v>
          </cell>
        </row>
        <row r="5651">
          <cell r="A5651">
            <v>96391</v>
          </cell>
          <cell r="B5651" t="str">
            <v>EXECUÇÃO E COMPACTAÇÃO DE BASE E OU SUB BASE PARA PAVIMENTAÇÃO DE SOLO (PREDOMINANTEMENTE ARENOSO) COM CIMENTO (TEOR DE 6%) - EXCLUSIVE SOLO, ESCAVAÇÃO, CARGA E TRANSPORTE. AF_11/2019</v>
          </cell>
          <cell r="D5651">
            <v>96391</v>
          </cell>
          <cell r="E5651">
            <v>111.28</v>
          </cell>
        </row>
        <row r="5652">
          <cell r="A5652">
            <v>96392</v>
          </cell>
          <cell r="B5652" t="str">
            <v>EXECUÇÃO E COMPACTAÇÃO DE BASE E OU SUB BASE PARA PAVIMENTAÇÃO DE SOLO (PREDOMINANTEMENTE ARENOSO) COM CIMENTO (TEOR DE 8%) - EXCLUSIVE SOLO, ESCAVAÇÃO, CARGA E TRANSPORTE. AF_11/2019</v>
          </cell>
          <cell r="D5652">
            <v>96392</v>
          </cell>
          <cell r="E5652">
            <v>142.29</v>
          </cell>
        </row>
        <row r="5653">
          <cell r="A5653">
            <v>96396</v>
          </cell>
          <cell r="B5653" t="str">
            <v>EXECUÇÃO E COMPACTAÇÃO DE BASE E OU SUB BASE PARA PAVIMENTAÇÃO DE BRITA GRADUADA SIMPLES - EXCLUSIVE CARGA E TRANSPORTE. AF_11/2019</v>
          </cell>
          <cell r="D5653">
            <v>96396</v>
          </cell>
          <cell r="E5653">
            <v>145.01</v>
          </cell>
        </row>
        <row r="5654">
          <cell r="A5654">
            <v>96397</v>
          </cell>
          <cell r="B5654" t="str">
            <v>EXECUÇÃO E COMPACTAÇÃO DE BASE E OU SUB BASE PARA PAVIMENTAÇÃO DE BRITA GRADUADA SIMPLES TRATADA COM CIMENTO - EXCLUSIVE CARGA E TRANSPORTE. AF_11/2019</v>
          </cell>
          <cell r="D5654">
            <v>96397</v>
          </cell>
          <cell r="E5654">
            <v>206.97</v>
          </cell>
        </row>
        <row r="5655">
          <cell r="A5655">
            <v>96398</v>
          </cell>
          <cell r="B5655" t="str">
            <v>EXECUÇÃO E COMPACTAÇÃO DE BASE E OU SUB BASE PARA PAVIMENTAÇÃO DE CONCRETO COMPACTADO COM ROLO - EXCLUSIVE CARGA E TRANSPORTE. AF_11/2019</v>
          </cell>
          <cell r="D5655">
            <v>96398</v>
          </cell>
          <cell r="E5655">
            <v>289.08999999999997</v>
          </cell>
        </row>
        <row r="5656">
          <cell r="A5656">
            <v>96399</v>
          </cell>
          <cell r="B5656" t="str">
            <v>EXECUÇÃO E COMPACTAÇÃO DE BASE E OU SUB BASE PARA PAVIMENTAÇÃO DE PEDRA RACHÃO  - EXCLUSIVE CARGA E TRANSPORTE. AF_11/2019</v>
          </cell>
          <cell r="D5656">
            <v>96399</v>
          </cell>
          <cell r="E5656">
            <v>99.83</v>
          </cell>
        </row>
        <row r="5657">
          <cell r="A5657">
            <v>96400</v>
          </cell>
          <cell r="B5657" t="str">
            <v>EXECUÇÃO E COMPACTAÇÃO DE BASE E OU SUB BASE PARA PAVIMENTAÇÃO DE MACADAME SECO - EXCLUSIVE CARGA E TRANSPORTE. AF_11/2019</v>
          </cell>
          <cell r="D5657">
            <v>96400</v>
          </cell>
          <cell r="E5657">
            <v>129.49</v>
          </cell>
        </row>
        <row r="5658">
          <cell r="A5658">
            <v>96402</v>
          </cell>
          <cell r="B5658" t="str">
            <v>EXECUÇÃO DE PINTURA DE LIGAÇÃO COM EMULSÃO ASFÁLTICA RR-2C. AF_11/2019</v>
          </cell>
          <cell r="D5658">
            <v>96402</v>
          </cell>
          <cell r="E5658">
            <v>2.5</v>
          </cell>
        </row>
        <row r="5659">
          <cell r="A5659">
            <v>100564</v>
          </cell>
          <cell r="B5659" t="str">
            <v>EXECUÇÃO E COMPACTAÇÃO DE BASE E OU SUB-BASE PARA PAVIMENTAÇÃO DE SOLO (PREDOMINANTEMENTE ARENOSO) BRITA - 40/60 - EXCLUSIVE SOLO, ESCAVAÇÃO, CARGA E TRANSPORTE. AF_11/2019</v>
          </cell>
          <cell r="D5659">
            <v>100564</v>
          </cell>
          <cell r="E5659">
            <v>87.96</v>
          </cell>
        </row>
        <row r="5660">
          <cell r="A5660">
            <v>100565</v>
          </cell>
          <cell r="B5660" t="str">
            <v>EXECUÇÃO E COMPACTAÇÃO DE BASE E OU SUB-BASE PARA PAVIMENTAÇÃO DE SOLO (PREDOMINANTEMENTE ARENOSO) BRITA - 50/50 - EXCLUSIVE SOLO, ESCAVAÇÃO, CARGA E TRANSPORTE. AF_11/2019</v>
          </cell>
          <cell r="D5660">
            <v>100565</v>
          </cell>
          <cell r="E5660">
            <v>76.39</v>
          </cell>
        </row>
        <row r="5661">
          <cell r="A5661">
            <v>100566</v>
          </cell>
          <cell r="B5661" t="str">
            <v>EXECUÇÃO E COMPACTAÇÃO DE BASE E OU SUB-BASE PARA PAVIMENTAÇÃO DE SOLO (PREDOMINANTEMENTE ARENOSO) BRITA - 40/60 COM CIMENTO (TEOR DE 4%) - EXCLUSIVE SOLO, ESCAVAÇÃO, CARGA E TRANSPORTE. AF_11/2019</v>
          </cell>
          <cell r="D5661">
            <v>100566</v>
          </cell>
          <cell r="E5661">
            <v>152.13999999999999</v>
          </cell>
        </row>
        <row r="5662">
          <cell r="A5662">
            <v>100567</v>
          </cell>
          <cell r="B5662" t="str">
            <v>EXECUÇÃO E COMPACTAÇÃO DE BASE E OU SUB-BASE PARA PAVIMENTAÇÃO DE SOLO (PREDOMINANTEMENTE ARENOSO) BRITA - 40/60 COM CIMENTO (TEOR DE 6%) - EXCLUSIVE SOLO, ESCAVAÇÃO, CARGA E TRANSPORTE. AF_11/2019</v>
          </cell>
          <cell r="D5662">
            <v>100567</v>
          </cell>
          <cell r="E5662">
            <v>182.21</v>
          </cell>
        </row>
        <row r="5663">
          <cell r="A5663">
            <v>100568</v>
          </cell>
          <cell r="B5663" t="str">
            <v>EXECUÇÃO E COMPACTAÇÃO DE BASE E OU SUB-BASE PARA PAVIMENTAÇÃO DE SOLO (PREDOMINANTEMENTE ARENOSO) BRITA - 40/60 COM CIMENTO (TEOR DE 8%) - EXCLUSIVE SOLO, ESCAVAÇÃO, CARGA E TRANSPORTE. AF_11/2019</v>
          </cell>
          <cell r="D5663">
            <v>100568</v>
          </cell>
          <cell r="E5663">
            <v>211.78</v>
          </cell>
        </row>
        <row r="5664">
          <cell r="A5664">
            <v>100569</v>
          </cell>
          <cell r="B5664" t="str">
            <v>EXECUÇÃO E COMPACTAÇÃO DE BASE E OU SUB-BASE PARA PAVIMENTAÇÃO DE SOLO (PREDOMINANTEMENTE ARENOSO) BRITA - 50/50 COM CIMENTO (TEOR DE 4%)  - EXCLUSIVE SOLO, ESCAVAÇÃO, CARGA E TRANSPORTE. AF_11/2019</v>
          </cell>
          <cell r="D5664">
            <v>100569</v>
          </cell>
          <cell r="E5664">
            <v>141</v>
          </cell>
        </row>
        <row r="5665">
          <cell r="A5665">
            <v>100570</v>
          </cell>
          <cell r="B5665" t="str">
            <v>EXECUÇÃO E COMPACTAÇÃO DE BASE E OU SUB-BASE PARA PAVIMENTAÇÃO DE SOLO (PREDOMINANTEMENTE ARENOSO) BRITA - 50/50 COM CIMENTO (TEOR DE 6%) - EXCLUSIVE SOLO, ESCAVAÇÃO, CARGA E TRANSPORTE. AF_11/2019</v>
          </cell>
          <cell r="D5665">
            <v>100570</v>
          </cell>
          <cell r="E5665">
            <v>173.52</v>
          </cell>
        </row>
        <row r="5666">
          <cell r="A5666">
            <v>100571</v>
          </cell>
          <cell r="B5666" t="str">
            <v>EXECUÇÃO E COMPACTAÇÃO DE BASE E OU SUB-BASE PARA PAVIMENTAÇÃO DE SOLO (PREDOMINANTEMENTE ARENOSO) BRITA - 50/50 COM CIMENTO (TEOR DE 8%) - EXCLUSIVE SOLO, ESCAVAÇÃO, CARGA E TRANSPORTE. AF_11/2019</v>
          </cell>
          <cell r="D5666">
            <v>100571</v>
          </cell>
          <cell r="E5666">
            <v>201.15</v>
          </cell>
        </row>
        <row r="5667">
          <cell r="A5667">
            <v>100572</v>
          </cell>
          <cell r="B5667" t="str">
            <v>EXECUÇÃO E COMPACTAÇÃO DE BASE E OU SUB-BASE PARA PAVIMENTAÇÃO DE SOLO (PREDOMINANTEMENTE ARGILOSO) BRITA - 40/60 - EXCLUSIVE SOLO, ESCAVAÇÃO, CARGA E TRANSPORTE. AF_11/2019</v>
          </cell>
          <cell r="D5667">
            <v>100572</v>
          </cell>
          <cell r="E5667">
            <v>92.07</v>
          </cell>
        </row>
        <row r="5668">
          <cell r="A5668">
            <v>100573</v>
          </cell>
          <cell r="B5668" t="str">
            <v>EXECUÇÃO E COMPACTAÇÃO DE BASE E OU SUB-BASE PARA PAVIMENTAÇÃO DE SOLO (PREDOMINANTEMENTE ARGILOSO) BRITA - 50/50 - EXCLUSIVE SOLO, ESCAVAÇÃO, CARGA E TRANSPORTE. AF_11/2019</v>
          </cell>
          <cell r="D5668">
            <v>100573</v>
          </cell>
          <cell r="E5668">
            <v>80.5</v>
          </cell>
        </row>
        <row r="5669">
          <cell r="A5669">
            <v>100574</v>
          </cell>
          <cell r="B5669" t="str">
            <v>ESPALHAMENTO DE MATERIAL COM TRATOR DE ESTEIRAS. AF_11/2019</v>
          </cell>
          <cell r="D5669">
            <v>100574</v>
          </cell>
          <cell r="E5669">
            <v>1.1399999999999999</v>
          </cell>
        </row>
        <row r="5670">
          <cell r="A5670">
            <v>100575</v>
          </cell>
          <cell r="B5670" t="str">
            <v>REGULARIZAÇÃO DE SUPERFÍCIES COM MOTONIVELADORA. AF_11/2019</v>
          </cell>
          <cell r="D5670">
            <v>100575</v>
          </cell>
          <cell r="E5670">
            <v>0.09</v>
          </cell>
        </row>
        <row r="5671">
          <cell r="A5671">
            <v>101767</v>
          </cell>
          <cell r="B5671" t="str">
            <v>EXECUÇÃO E COMPACTAÇÃO DE BASE E OU SUB BASE PARA PAVIMENTAÇÃO DE SOLOS ESTABILIZADOS GRANULOMETRICAMENTE COM MISTURA DE SOLOS EM PISTA - EXCLUSIVE SOLO, ESCAVAÇÃO, CARGA E TRANSPORTE. AF_11/2019</v>
          </cell>
          <cell r="D5671">
            <v>101767</v>
          </cell>
          <cell r="E5671">
            <v>22.41</v>
          </cell>
        </row>
        <row r="5672">
          <cell r="A5672">
            <v>101768</v>
          </cell>
          <cell r="B5672" t="str">
            <v>EXECUÇÃO E COMPACTAÇÃO DE BASE E OU SUB BASE PARA PAVIMENTAÇÃO DE SOLO ESTABILIZADO GRANULOMETRICAMENTE SEM MISTURA DE SOLOS - EXCLUSIVE SOLO, ESCAVAÇÃO, CARGA E TRANSPORTE. AF_11/2019</v>
          </cell>
          <cell r="D5672">
            <v>101768</v>
          </cell>
          <cell r="E5672">
            <v>37.549999999999997</v>
          </cell>
        </row>
        <row r="5673">
          <cell r="A5673">
            <v>92391</v>
          </cell>
          <cell r="B5673" t="str">
            <v>EXECUÇÃO DE PAVIMENTO EM PISO INTERTRAVADO, COM BLOCO PISOGRAMA DE 35 X 25 CM, ESPESSURA 6 CM. AF_12/2015</v>
          </cell>
          <cell r="D5673">
            <v>92391</v>
          </cell>
          <cell r="E5673">
            <v>69.680000000000007</v>
          </cell>
        </row>
        <row r="5674">
          <cell r="A5674">
            <v>92392</v>
          </cell>
          <cell r="B5674" t="str">
            <v>EXECUÇÃO DE PAVIMENTO EM PISO INTERTRAVADO, COM BLOCO PISOGRAMA DE 35 X 25 CM, ESPESSURA 8 CM. AF_12/2015</v>
          </cell>
          <cell r="D5674">
            <v>92392</v>
          </cell>
          <cell r="E5674">
            <v>145.93</v>
          </cell>
        </row>
        <row r="5675">
          <cell r="A5675">
            <v>92393</v>
          </cell>
          <cell r="B5675" t="str">
            <v>EXECUÇÃO DE PAVIMENTO EM PISO INTERTRAVADO, COM BLOCO SEXTAVADO DE 25 X 25 CM, ESPESSURA 6 CM. AF_12/2015</v>
          </cell>
          <cell r="D5675">
            <v>92393</v>
          </cell>
          <cell r="E5675">
            <v>68.83</v>
          </cell>
        </row>
        <row r="5676">
          <cell r="A5676">
            <v>92394</v>
          </cell>
          <cell r="B5676" t="str">
            <v>EXECUÇÃO DE PAVIMENTO EM PISO INTERTRAVADO, COM BLOCO SEXTAVADO DE 25 X 25 CM, ESPESSURA 8 CM. AF_12/2015</v>
          </cell>
          <cell r="D5676">
            <v>92394</v>
          </cell>
          <cell r="E5676">
            <v>86.1</v>
          </cell>
        </row>
        <row r="5677">
          <cell r="A5677">
            <v>92395</v>
          </cell>
          <cell r="B5677" t="str">
            <v>EXECUÇÃO DE PAVIMENTO EM PISO INTERTRAVADO, COM BLOCO SEXTAVADO DE 25 X 25 CM, ESPESSURA 10 CM. AF_12/2015</v>
          </cell>
          <cell r="D5677">
            <v>92395</v>
          </cell>
          <cell r="E5677">
            <v>104.13</v>
          </cell>
        </row>
        <row r="5678">
          <cell r="A5678">
            <v>92396</v>
          </cell>
          <cell r="B5678" t="str">
            <v>EXECUÇÃO DE PASSEIO EM PISO INTERTRAVADO, COM BLOCO RETANGULAR COR NATURAL DE 20 X 10 CM, ESPESSURA 6 CM. AF_12/2015</v>
          </cell>
          <cell r="D5678">
            <v>92396</v>
          </cell>
          <cell r="E5678">
            <v>80.180000000000007</v>
          </cell>
        </row>
        <row r="5679">
          <cell r="A5679">
            <v>92397</v>
          </cell>
          <cell r="B5679" t="str">
            <v>EXECUÇÃO DE PÁTIO/ESTACIONAMENTO EM PISO INTERTRAVADO, COM BLOCO RETANGULAR COR NATURAL DE 20 X 10 CM, ESPESSURA 6 CM. AF_12/2015</v>
          </cell>
          <cell r="D5679">
            <v>92397</v>
          </cell>
          <cell r="E5679">
            <v>68.69</v>
          </cell>
        </row>
        <row r="5680">
          <cell r="A5680">
            <v>92398</v>
          </cell>
          <cell r="B5680" t="str">
            <v>EXECUÇÃO DE PÁTIO/ESTACIONAMENTO EM PISO INTERTRAVADO, COM BLOCO RETANGULAR COR NATURAL DE 20 X 10 CM, ESPESSURA 8 CM. AF_12/2015</v>
          </cell>
          <cell r="D5680">
            <v>92398</v>
          </cell>
          <cell r="E5680">
            <v>87.23</v>
          </cell>
        </row>
        <row r="5681">
          <cell r="A5681">
            <v>92399</v>
          </cell>
          <cell r="B5681" t="str">
            <v>EXECUÇÃO DE VIA EM PISO INTERTRAVADO, COM BLOCO RETANGULAR COR NATURAL DE 20 X 10 CM, ESPESSURA 8 CM. AF_12/2015</v>
          </cell>
          <cell r="D5681">
            <v>92399</v>
          </cell>
          <cell r="E5681">
            <v>88.67</v>
          </cell>
        </row>
        <row r="5682">
          <cell r="A5682">
            <v>92400</v>
          </cell>
          <cell r="B5682" t="str">
            <v>EXECUÇÃO DE PÁTIO/ESTACIONAMENTO EM PISO INTERTRAVADO, COM BLOCO RETANGULAR DE 20 X 10 CM, ESPESSURA 10 CM. AF_12/2015</v>
          </cell>
          <cell r="D5682">
            <v>92400</v>
          </cell>
          <cell r="E5682">
            <v>103.64</v>
          </cell>
        </row>
        <row r="5683">
          <cell r="A5683">
            <v>92401</v>
          </cell>
          <cell r="B5683" t="str">
            <v>EXECUÇÃO DE VIA EM PISO INTERTRAVADO, COM BLOCO RETANGULAR DE 20 X 10 CM, ESPESSURA 10 CM. AF_12/2015</v>
          </cell>
          <cell r="D5683">
            <v>92401</v>
          </cell>
          <cell r="E5683">
            <v>105.2</v>
          </cell>
        </row>
        <row r="5684">
          <cell r="A5684">
            <v>92402</v>
          </cell>
          <cell r="B5684" t="str">
            <v>EXECUÇÃO DE PASSEIO EM PISO INTERTRAVADO, COM BLOCO 16 FACES DE 22 X 11 CM, ESPESSURA 6 CM. AF_12/2015</v>
          </cell>
          <cell r="D5684">
            <v>92402</v>
          </cell>
          <cell r="E5684">
            <v>81.78</v>
          </cell>
        </row>
        <row r="5685">
          <cell r="A5685">
            <v>92403</v>
          </cell>
          <cell r="B5685" t="str">
            <v>EXECUÇÃO DE PÁTIO/ESTACIONAMENTO EM PISO INTERTRAVADO, COM BLOCO 16 FACES DE 22 X 11 CM, ESPESSURA 6 CM. AF_12/2015</v>
          </cell>
          <cell r="D5685">
            <v>92403</v>
          </cell>
          <cell r="E5685">
            <v>70.11</v>
          </cell>
        </row>
        <row r="5686">
          <cell r="A5686">
            <v>92404</v>
          </cell>
          <cell r="B5686" t="str">
            <v>EXECUÇÃO DE PÁTIO/ESTACIONAMENTO EM PISO INTERTRAVADO, COM BLOCO 16 FACES DE 22 X 11 CM, ESPESSURA 8 CM. AF_12/2015</v>
          </cell>
          <cell r="D5686">
            <v>92404</v>
          </cell>
          <cell r="E5686">
            <v>88.67</v>
          </cell>
        </row>
        <row r="5687">
          <cell r="A5687">
            <v>92405</v>
          </cell>
          <cell r="B5687" t="str">
            <v>EXECUÇÃO DE VIA EM PISO INTERTRAVADO, COM BLOCO 16 FACES DE 22 X 11 CM, ESPESSURA 8 CM. AF_12/2015</v>
          </cell>
          <cell r="D5687">
            <v>92405</v>
          </cell>
          <cell r="E5687">
            <v>90.08</v>
          </cell>
        </row>
        <row r="5688">
          <cell r="A5688">
            <v>92406</v>
          </cell>
          <cell r="B5688" t="str">
            <v>EXECUÇÃO DE PÁTIO/ESTACIONAMENTO EM PISO INTERTRAVADO, COM BLOCO 16 FACES DE 22 X 11 CM, ESPESSURA 10 CM. AF_12/2015</v>
          </cell>
          <cell r="D5688">
            <v>92406</v>
          </cell>
          <cell r="E5688">
            <v>105.1</v>
          </cell>
        </row>
        <row r="5689">
          <cell r="A5689">
            <v>92407</v>
          </cell>
          <cell r="B5689" t="str">
            <v>EXECUÇÃO DE VIA EM PISO INTERTRAVADO, COM BLOCO 16 FACES DE 22 X 11 CM, ESPESSURA 10 CM. AF_12/2015</v>
          </cell>
          <cell r="D5689">
            <v>92407</v>
          </cell>
          <cell r="E5689">
            <v>106.62</v>
          </cell>
        </row>
        <row r="5690">
          <cell r="A5690">
            <v>93679</v>
          </cell>
          <cell r="B5690" t="str">
            <v>EXECUÇÃO DE PASSEIO EM PISO INTERTRAVADO, COM BLOCO RETANGULAR COLORIDO DE 20 X 10 CM, ESPESSURA 6 CM. AF_12/2015</v>
          </cell>
          <cell r="D5690">
            <v>93679</v>
          </cell>
          <cell r="E5690">
            <v>89.64</v>
          </cell>
        </row>
        <row r="5691">
          <cell r="A5691">
            <v>93680</v>
          </cell>
          <cell r="B5691" t="str">
            <v>EXECUÇÃO DE PÁTIO/ESTACIONAMENTO EM PISO INTERTRAVADO, COM BLOCO RETANGULAR COLORIDO DE 20 X 10 CM, ESPESSURA 6 CM. AF_12/2015</v>
          </cell>
          <cell r="D5691">
            <v>93680</v>
          </cell>
          <cell r="E5691">
            <v>77.739999999999995</v>
          </cell>
        </row>
        <row r="5692">
          <cell r="A5692">
            <v>93681</v>
          </cell>
          <cell r="B5692" t="str">
            <v>EXECUÇÃO DE PÁTIO/ESTACIONAMENTO EM PISO INTERTRAVADO, COM BLOCO RETANGULAR COLORIDO DE 20 X 10 CM, ESPESSURA 8 CM. AF_12/2015</v>
          </cell>
          <cell r="D5692">
            <v>93681</v>
          </cell>
          <cell r="E5692">
            <v>94.47</v>
          </cell>
        </row>
        <row r="5693">
          <cell r="A5693">
            <v>93682</v>
          </cell>
          <cell r="B5693" t="str">
            <v>EXECUÇÃO DE VIA EM PISO INTERTRAVADO, COM BLOCO RETANGULAR COLORIDO DE 20 X 10 CM, ESPESSURA 8 CM. AF_12/2015</v>
          </cell>
          <cell r="D5693">
            <v>93682</v>
          </cell>
          <cell r="E5693">
            <v>95.98</v>
          </cell>
        </row>
        <row r="5694">
          <cell r="A5694">
            <v>97104</v>
          </cell>
          <cell r="B5694" t="str">
            <v>EXECUÇÃO DE PAVIMENTO DE CONCRETO SIMPLES (PCS), FCK = 40 MPA, CAMADA COM ESPESSURA DE 15,0 CM. AF_11/2017</v>
          </cell>
          <cell r="D5694">
            <v>97104</v>
          </cell>
          <cell r="E5694">
            <v>140.77000000000001</v>
          </cell>
        </row>
        <row r="5695">
          <cell r="A5695">
            <v>97105</v>
          </cell>
          <cell r="B5695" t="str">
            <v>EXECUÇÃO DE PAVIMENTO DE CONCRETO SIMPLES (PCS), FCK = 40 MPA, CAMADA COM ESPESSURA DE 17,5 CM. AF_11/2017</v>
          </cell>
          <cell r="D5695">
            <v>97105</v>
          </cell>
          <cell r="E5695">
            <v>165.57</v>
          </cell>
        </row>
        <row r="5696">
          <cell r="A5696">
            <v>97106</v>
          </cell>
          <cell r="B5696" t="str">
            <v>EXECUÇÃO DE PAVIMENTO DE CONCRETO SIMPLES (PCS), FCK = 40 MPA, CAMADA COM ESPESSURA DE 20,0 CM. AF_11/2017</v>
          </cell>
          <cell r="D5696">
            <v>97106</v>
          </cell>
          <cell r="E5696">
            <v>183.29</v>
          </cell>
        </row>
        <row r="5697">
          <cell r="A5697">
            <v>97107</v>
          </cell>
          <cell r="B5697" t="str">
            <v>EXECUÇÃO DE PAVIMENTO DE CONCRETO SIMPLES (PCS), FCK = 40 MPA, CAMADA COM ESPESSURA DE 22,5 CM. AF_11/2017</v>
          </cell>
          <cell r="D5697">
            <v>97107</v>
          </cell>
          <cell r="E5697">
            <v>200.95</v>
          </cell>
        </row>
        <row r="5698">
          <cell r="A5698">
            <v>97108</v>
          </cell>
          <cell r="B5698" t="str">
            <v>EXECUÇÃO DE PAVIMENTO DE CONCRETO SIMPLES (PCS), FCK = 40 MPA, CAMADA COM ESPESSURA DE 25,0 CM. AF_11/2017</v>
          </cell>
          <cell r="D5698">
            <v>97108</v>
          </cell>
          <cell r="E5698">
            <v>232.79</v>
          </cell>
        </row>
        <row r="5699">
          <cell r="A5699">
            <v>97109</v>
          </cell>
          <cell r="B5699" t="str">
            <v>EXECUÇÃO DE PAVIMENTO DE CONCRETO SIMPLES (PCS), FCK = 40 MPA, CAMADA COM ESPESSURA DE 27,5 CM. AF_11/2017</v>
          </cell>
          <cell r="D5699">
            <v>97109</v>
          </cell>
          <cell r="E5699">
            <v>250.41</v>
          </cell>
        </row>
        <row r="5700">
          <cell r="A5700">
            <v>97110</v>
          </cell>
          <cell r="B5700" t="str">
            <v>EXECUÇÃO DE PAVIMENTO DE CONCRETO ARMADO (PCA), FCK = 40 MPA, CAMADA COM ESPESSURA DE 12,5 CM. AF_11/2017</v>
          </cell>
          <cell r="D5700">
            <v>97110</v>
          </cell>
          <cell r="E5700">
            <v>206.9</v>
          </cell>
        </row>
        <row r="5701">
          <cell r="A5701">
            <v>97111</v>
          </cell>
          <cell r="B5701" t="str">
            <v>EXECUÇÃO DE PAVIMENTO DE CONCRETO ARMADO (PCA), FCK = 40 MPA, CAMADA COM ESPESSURA DE 15,0 CM. AF_11/2017</v>
          </cell>
          <cell r="D5701">
            <v>97111</v>
          </cell>
          <cell r="E5701">
            <v>238.51</v>
          </cell>
        </row>
        <row r="5702">
          <cell r="A5702">
            <v>97112</v>
          </cell>
          <cell r="B5702" t="str">
            <v>EXECUÇÃO DE PAVIMENTO DE CONCRETO ARMADO (PCA), FCK = 40 MPA, CAMADA COM ESPESSURA DE 17,5 CM. AF_11/2017</v>
          </cell>
          <cell r="D5702">
            <v>97112</v>
          </cell>
          <cell r="E5702">
            <v>259.48</v>
          </cell>
        </row>
        <row r="5703">
          <cell r="A5703">
            <v>97113</v>
          </cell>
          <cell r="B5703" t="str">
            <v>APLICAÇÃO DE LONA PLÁSTICA PARA EXECUÇÃO DE PAVIMENTOS DE CONCRETO. AF_11/2017</v>
          </cell>
          <cell r="D5703">
            <v>97113</v>
          </cell>
          <cell r="E5703">
            <v>1.55</v>
          </cell>
        </row>
        <row r="5704">
          <cell r="A5704">
            <v>97114</v>
          </cell>
          <cell r="B5704" t="str">
            <v>EXECUÇÃO DE JUNTAS DE CONTRAÇÃO PARA PAVIMENTOS DE CONCRETO. AF_11/2017</v>
          </cell>
          <cell r="D5704">
            <v>97114</v>
          </cell>
          <cell r="E5704">
            <v>0.34</v>
          </cell>
        </row>
        <row r="5705">
          <cell r="A5705">
            <v>97115</v>
          </cell>
          <cell r="B5705" t="str">
            <v>APLICAÇÃO DE GRAXA EM BARRAS DE TRANSFERÊNCIA PARA EXECUÇÃO DE PAVIMENTO DE CONCRETO. AF_11/2017</v>
          </cell>
          <cell r="D5705">
            <v>97115</v>
          </cell>
          <cell r="E5705">
            <v>44.97</v>
          </cell>
        </row>
        <row r="5706">
          <cell r="A5706">
            <v>97116</v>
          </cell>
          <cell r="B5706" t="str">
            <v>BARRAS DE TRANSFERÊNCIA, AÇO CA-25 DE 16,0 MM, PARA EXECUÇÃO DE PAVIMENTO DE CONCRETO  FORNECIMENTO E INSTALAÇÃO. AF_11/2017</v>
          </cell>
          <cell r="D5706">
            <v>97116</v>
          </cell>
          <cell r="E5706">
            <v>19.93</v>
          </cell>
        </row>
        <row r="5707">
          <cell r="A5707">
            <v>97117</v>
          </cell>
          <cell r="B5707" t="str">
            <v>BARRAS DE TRANSFERÊNCIA, AÇO CA-25 DE 20,0 MM, PARA EXECUÇÃO DE PAVIMENTO DE CONCRETO  FORNECIMENTO E INSTALAÇÃO. AF_11/2017</v>
          </cell>
          <cell r="D5707">
            <v>97117</v>
          </cell>
          <cell r="E5707">
            <v>19.739999999999998</v>
          </cell>
        </row>
        <row r="5708">
          <cell r="A5708">
            <v>97118</v>
          </cell>
          <cell r="B5708" t="str">
            <v>BARRAS DE TRANSFERÊNCIA, AÇO CA-25 DE 25,0 MM, PARA EXECUÇÃO DE PAVIMENTO DE CONCRETO  FORNECIMENTO E INSTALAÇÃO. AF_11/2017</v>
          </cell>
          <cell r="D5708">
            <v>97118</v>
          </cell>
          <cell r="E5708">
            <v>17.59</v>
          </cell>
        </row>
        <row r="5709">
          <cell r="A5709">
            <v>97119</v>
          </cell>
          <cell r="B5709" t="str">
            <v>BARRAS DE TRANSFERÊNCIA, AÇO CA-25 DE 32,0 MM, PARA EXECUÇÃO DE PAVIMENTO DE CONCRETO  FORNECIMENTO E INSTALAÇÃO. AF_11/2017</v>
          </cell>
          <cell r="D5709">
            <v>97119</v>
          </cell>
          <cell r="E5709">
            <v>17.03</v>
          </cell>
        </row>
        <row r="5710">
          <cell r="A5710">
            <v>97120</v>
          </cell>
          <cell r="B5710" t="str">
            <v>BARRAS DE LIGAÇÃO, AÇO CA-50 DE 10 MM, PARA EXECUÇÃO DE PAVIMENTO DE CONCRETO  FORNECIMENTO E INSTALAÇÃO. AF_11/2017</v>
          </cell>
          <cell r="D5710">
            <v>97120</v>
          </cell>
          <cell r="E5710">
            <v>12.45</v>
          </cell>
        </row>
        <row r="5711">
          <cell r="A5711">
            <v>97802</v>
          </cell>
          <cell r="B5711" t="str">
            <v>PAVIMENTO COM TRATAMENTO SUPERFICIAL SIMPLES, COM EMULSÃO ASFÁLTICA RR-2C. AF_01/2020</v>
          </cell>
          <cell r="D5711">
            <v>97802</v>
          </cell>
          <cell r="E5711">
            <v>7.03</v>
          </cell>
        </row>
        <row r="5712">
          <cell r="A5712">
            <v>97803</v>
          </cell>
          <cell r="B5712" t="str">
            <v>PAVIMENTO COM TRATAMENTO SUPERFICIAL SIMPLES, COM EMULSÃO ASFÁLTICA RR-2C, COM BANHO DILUÍDO. AF_01/2020</v>
          </cell>
          <cell r="D5712">
            <v>97803</v>
          </cell>
          <cell r="E5712">
            <v>10.67</v>
          </cell>
        </row>
        <row r="5713">
          <cell r="A5713">
            <v>97805</v>
          </cell>
          <cell r="B5713" t="str">
            <v>PAVIMENTO COM TRATAMENTO SUPERFICIAL DUPLO, COM EMULSÃO ASFÁLTICA RR-2C. AF_01/2020</v>
          </cell>
          <cell r="D5713">
            <v>97805</v>
          </cell>
          <cell r="E5713">
            <v>17.649999999999999</v>
          </cell>
        </row>
        <row r="5714">
          <cell r="A5714">
            <v>97806</v>
          </cell>
          <cell r="B5714" t="str">
            <v>PAVIMENTO COM TRATAMENTO SUPERFICIAL DUPLO, COM EMULSÃO ASFÁLTICA RR-2C, COM BANHO DILUÍDO. AF_01/2020</v>
          </cell>
          <cell r="D5714">
            <v>97806</v>
          </cell>
          <cell r="E5714">
            <v>21.22</v>
          </cell>
        </row>
        <row r="5715">
          <cell r="A5715">
            <v>97807</v>
          </cell>
          <cell r="B5715" t="str">
            <v>PAVIMENTO COM TRATAMENTO SUPERFICIAL DUPLO, COM EMULSÃO ASFÁLTICA RR-2C, COM CAPA SELANTE. AF_01/2020</v>
          </cell>
          <cell r="D5715">
            <v>97807</v>
          </cell>
          <cell r="E5715">
            <v>24.23</v>
          </cell>
        </row>
        <row r="5716">
          <cell r="A5716">
            <v>97809</v>
          </cell>
          <cell r="B5716" t="str">
            <v>PAVIMENTO COM TRATAMENTO SUPERFICIAL TRIPLO, COM EMULSÃO ASFÁLTICA RR-2C. AF_01/2020</v>
          </cell>
          <cell r="D5716">
            <v>97809</v>
          </cell>
          <cell r="E5716">
            <v>19.7</v>
          </cell>
        </row>
        <row r="5717">
          <cell r="A5717">
            <v>97810</v>
          </cell>
          <cell r="B5717" t="str">
            <v>PAVIMENTO COM TRATAMENTO SUPERFICIAL TRIPLO, COM EMULSÃO ASFÁLTICA RR-2C, COM BANHO DILUÍDO. AF_01/2020</v>
          </cell>
          <cell r="D5717">
            <v>97810</v>
          </cell>
          <cell r="E5717">
            <v>21.37</v>
          </cell>
        </row>
        <row r="5718">
          <cell r="A5718">
            <v>97811</v>
          </cell>
          <cell r="B5718" t="str">
            <v>PAVIMENTO COM TRATAMENTO SUPERFICIAL TRIPLO, COM EMULSÃO ASFÁLTICA RR-2C, COM CAPA SELANTE. AF_01/2020</v>
          </cell>
          <cell r="D5718">
            <v>97811</v>
          </cell>
          <cell r="E5718">
            <v>24.44</v>
          </cell>
        </row>
        <row r="5719">
          <cell r="A5719">
            <v>101167</v>
          </cell>
          <cell r="B5719" t="str">
            <v>EXECUÇÃO DE PAVIMENTO EM PARALELEPÍPEDOS, REJUNTAMENTO COM PÓ DE PEDRA. AF_05/2020</v>
          </cell>
          <cell r="D5719">
            <v>101167</v>
          </cell>
          <cell r="E5719">
            <v>166.38</v>
          </cell>
        </row>
        <row r="5720">
          <cell r="A5720">
            <v>101168</v>
          </cell>
          <cell r="B5720" t="str">
            <v>EXECUÇÃO DE PAVIMENTO EM PARALELEPÍPEDOS, REJUNTAMENTO COM PEDRISCO E EMULSÃO ASFÁLTICA. AF_05/2020_P</v>
          </cell>
          <cell r="D5720">
            <v>101168</v>
          </cell>
          <cell r="E5720">
            <v>220.76</v>
          </cell>
        </row>
        <row r="5721">
          <cell r="A5721">
            <v>101169</v>
          </cell>
          <cell r="B5721" t="str">
            <v>EXECUÇÃO DE PAVIMENTO EM PARALELEPÍPEDOS, REJUNTAMENTO COM ARGAMASSA TRAÇO 1:3 (CIMENTO E AREIA). AF_05/2020</v>
          </cell>
          <cell r="D5721">
            <v>101169</v>
          </cell>
          <cell r="E5721">
            <v>178.68</v>
          </cell>
        </row>
        <row r="5722">
          <cell r="A5722">
            <v>101170</v>
          </cell>
          <cell r="B5722" t="str">
            <v>EXECUÇÃO DE PAVIMENTO EM PEDRAS POLIÉDRICAS, REJUNTAMENTO COM PÓ DE PEDRA. AF_05/2020</v>
          </cell>
          <cell r="D5722">
            <v>101170</v>
          </cell>
          <cell r="E5722">
            <v>35.6</v>
          </cell>
        </row>
        <row r="5723">
          <cell r="A5723">
            <v>101171</v>
          </cell>
          <cell r="B5723" t="str">
            <v>EXECUÇÃO DE PAVIMENTO EM PEDRAS POLIÉDRICAS, REJUNTAMENTO COM PEDRISCO E EMULSÃO ASFÁLTICA. AF_05/2020_P</v>
          </cell>
          <cell r="D5723">
            <v>101171</v>
          </cell>
          <cell r="E5723">
            <v>101.75</v>
          </cell>
        </row>
        <row r="5724">
          <cell r="A5724">
            <v>101172</v>
          </cell>
          <cell r="B5724" t="str">
            <v>EXECUÇÃO DE PAVIMENTO EM PEDRAS POLIÉDRICAS, REJUNTAMENTO COM ARGAMASSA TRAÇO 1:3 (CIMENTO E AREIA). AF_05/2020</v>
          </cell>
          <cell r="D5724">
            <v>101172</v>
          </cell>
          <cell r="E5724">
            <v>57.85</v>
          </cell>
        </row>
        <row r="5725">
          <cell r="A5725">
            <v>103694</v>
          </cell>
          <cell r="B5725" t="str">
            <v>FORNECIMENTO E INSTALAÇÃO DE SUPORTE DE MADEIRA  PARA PLACAS DE SINALIZAÇÃO, EM SOLO, COM H= DE 2,5 M E SEÇÃO DE 7,5 X 7,5 CM. AF_03/2022</v>
          </cell>
          <cell r="D5725">
            <v>103694</v>
          </cell>
          <cell r="E5725">
            <v>94.16</v>
          </cell>
        </row>
        <row r="5726">
          <cell r="A5726">
            <v>103695</v>
          </cell>
          <cell r="B5726" t="str">
            <v>FORNECIMENTO E INSTALAÇÃO DE SUPORTE DE MADEIRA PARA PLACAS DE SINALIZAÇÃO, EM SOLO, COM H= DE 2,0 M E SEÇÃO DE 7,5 X 7,5M. AF_03/2022</v>
          </cell>
          <cell r="D5726">
            <v>103695</v>
          </cell>
          <cell r="E5726">
            <v>83.94</v>
          </cell>
        </row>
        <row r="5727">
          <cell r="A5727">
            <v>103696</v>
          </cell>
          <cell r="B5727" t="str">
            <v>FORNECIMENTO E INSTALAÇÃO DE SUPORTE DE MADEIRA PARA PLACAS DE SINALIZAÇÃO EM CONCRETO, COM H= DE 2,5 M E SEÇÃO DE 7,5 X 7,5 CM. AF_03/2022</v>
          </cell>
          <cell r="D5727">
            <v>103696</v>
          </cell>
          <cell r="E5727">
            <v>114.59</v>
          </cell>
        </row>
        <row r="5728">
          <cell r="A5728">
            <v>103697</v>
          </cell>
          <cell r="B5728" t="str">
            <v>FORNECIMENTO E INSTALAÇÃO DE SUPORTE DE MADEIRA PARA PLACAS DE SINALIZAÇÃO, EM BASE DE CONCRETO, COM H= DE 2,0 M E SEÇÃO DE 7,5 X 7,5M. AF_03/2022</v>
          </cell>
          <cell r="D5728">
            <v>103697</v>
          </cell>
          <cell r="E5728">
            <v>104.37</v>
          </cell>
        </row>
        <row r="5729">
          <cell r="A5729">
            <v>95995</v>
          </cell>
          <cell r="B5729" t="str">
            <v>EXECUÇÃO DE PAVIMENTO COM APLICAÇÃO DE CONCRETO ASFÁLTICO, CAMADA DE ROLAMENTO - EXCLUSIVE CARGA E TRANSPORTE. AF_11/2019</v>
          </cell>
          <cell r="D5729">
            <v>95995</v>
          </cell>
          <cell r="E5729">
            <v>1368.43</v>
          </cell>
        </row>
        <row r="5730">
          <cell r="A5730">
            <v>95996</v>
          </cell>
          <cell r="B5730" t="str">
            <v>EXECUÇÃO DE PAVIMENTO COM APLICAÇÃO DE CONCRETO ASFÁLTICO, CAMADA DE BINDER - EXCLUSIVE CARGA E TRANSPORTE. AF_11/2019</v>
          </cell>
          <cell r="D5730">
            <v>95996</v>
          </cell>
          <cell r="E5730">
            <v>1183.8800000000001</v>
          </cell>
        </row>
        <row r="5731">
          <cell r="A5731">
            <v>96001</v>
          </cell>
          <cell r="B5731" t="str">
            <v>FRESAGEM DE PAVIMENTO ASFÁLTICO (PROFUNDIDADE ATÉ 5,0 CM) - EXCLUSIVE TRANSPORTE. AF_11/2019</v>
          </cell>
          <cell r="D5731">
            <v>96001</v>
          </cell>
          <cell r="E5731">
            <v>7.36</v>
          </cell>
        </row>
        <row r="5732">
          <cell r="A5732">
            <v>96393</v>
          </cell>
          <cell r="B5732" t="str">
            <v>USINAGEM DE BRITA GRADUADA SIMPLES. AF_03/2020</v>
          </cell>
          <cell r="D5732">
            <v>96393</v>
          </cell>
          <cell r="E5732">
            <v>134.15</v>
          </cell>
        </row>
        <row r="5733">
          <cell r="A5733">
            <v>96394</v>
          </cell>
          <cell r="B5733" t="str">
            <v>USINAGEM DE BRITA GRADUADA TRATADA COM CIMENTO. AF_03/2020</v>
          </cell>
          <cell r="D5733">
            <v>96394</v>
          </cell>
          <cell r="E5733">
            <v>194.75</v>
          </cell>
        </row>
        <row r="5734">
          <cell r="A5734">
            <v>96395</v>
          </cell>
          <cell r="B5734" t="str">
            <v>USINAGEM DE CONCRETO PARA COMPACTAÇÃO COM ROLO. AF_03/2020</v>
          </cell>
          <cell r="D5734">
            <v>96395</v>
          </cell>
          <cell r="E5734">
            <v>278.23</v>
          </cell>
        </row>
        <row r="5735">
          <cell r="A5735">
            <v>100624</v>
          </cell>
          <cell r="B5735" t="str">
            <v>EXECUÇÃO DE PAVIMENTO COM APLICAÇÃO DE PRÉ-MISTURADO A FRIO, CAMADA DE ROLAMENTO - EXCLUSIVE CARGA E TRANSPORTE. AF_11/2019</v>
          </cell>
          <cell r="D5735">
            <v>100624</v>
          </cell>
          <cell r="E5735">
            <v>714.43</v>
          </cell>
        </row>
        <row r="5736">
          <cell r="A5736">
            <v>100625</v>
          </cell>
          <cell r="B5736" t="str">
            <v>EXECUÇÃO DE PAVIMENTO COM APLICAÇÃO DE PRÉ-MISTURADO A FRIO, CAMADA DE BINDER - EXCLUSIVE CARGA E TRANSPORTE. AF_11/2019</v>
          </cell>
          <cell r="D5736">
            <v>100625</v>
          </cell>
          <cell r="E5736">
            <v>674</v>
          </cell>
        </row>
        <row r="5737">
          <cell r="A5737">
            <v>101020</v>
          </cell>
          <cell r="B5737" t="str">
            <v>USINAGEM DE CONCRETO ASFÁLTICO COM CAP 50/70, PARA CAMADA DE BINDER, PADRÃO DNIT FAIXA B, EM USINA DE ASFALTO CONTÍNUA DE 80 TON/H. AF_03/2020</v>
          </cell>
          <cell r="D5737">
            <v>101020</v>
          </cell>
          <cell r="E5737">
            <v>500.28</v>
          </cell>
        </row>
        <row r="5738">
          <cell r="A5738">
            <v>101021</v>
          </cell>
          <cell r="B5738" t="str">
            <v>USINAGEM DE CONCRETO ASFÁLTICO COM CAP 50/70, PARA CAMADA DE ROLAMENTO, PADRÃO DNIT FAIXA C, EM USINA DE ASFALTO CONTÍNUA DE 80 TON/H. AF_03/2020</v>
          </cell>
          <cell r="D5738">
            <v>101021</v>
          </cell>
          <cell r="E5738">
            <v>541.59</v>
          </cell>
        </row>
        <row r="5739">
          <cell r="A5739">
            <v>101022</v>
          </cell>
          <cell r="B5739" t="str">
            <v>USINAGEM DE CONCRETO ASFÁLTICO COM CAP 50/70, PARA CAMADA DE BINDER, PADRÃO DNIT FAIXA B, EM USINA DE ASFALTO CONTÍNUA DE 140 TON/H. AF_03/2020_P</v>
          </cell>
          <cell r="D5739">
            <v>101022</v>
          </cell>
          <cell r="E5739">
            <v>434.85</v>
          </cell>
        </row>
        <row r="5740">
          <cell r="A5740">
            <v>101023</v>
          </cell>
          <cell r="B5740" t="str">
            <v>USINAGEM DE CONCRETO ASFÁLTICO COM CAP 50/70, PARA CAMADA DE ROLAMENTO, PADRÃO DNIT FAIXA C, EM USINA DE ASFALTO CONTÍNUA DE 140 TON/H. AF_03/2020_P</v>
          </cell>
          <cell r="D5740">
            <v>101023</v>
          </cell>
          <cell r="E5740">
            <v>476.17</v>
          </cell>
        </row>
        <row r="5741">
          <cell r="A5741">
            <v>101024</v>
          </cell>
          <cell r="B5741" t="str">
            <v>USINAGEM DE CONCRETO ASFÁLTICO COM CAP 50/70, PARA CAMADA DE BINDER, PADRÃO DNIT FAIXA B, EM USINA DE ASFALTO GRAVIMÉTRICA DE 150 TON/H. AF_03/2020_P</v>
          </cell>
          <cell r="D5741">
            <v>101024</v>
          </cell>
          <cell r="E5741">
            <v>440.93</v>
          </cell>
        </row>
        <row r="5742">
          <cell r="A5742">
            <v>101025</v>
          </cell>
          <cell r="B5742" t="str">
            <v>USINAGEM DE CONCRETO ASFÁLTICO COM CAP 50/70 PARA CAMADA DE ROLAMENTO, PADRÃO DNIT FAIXA C, EM USINA DE ASFALTO GRAVIMÉTRICA DE 150 TON/H. AF_03/2020_P</v>
          </cell>
          <cell r="D5742">
            <v>101025</v>
          </cell>
          <cell r="E5742">
            <v>482.24</v>
          </cell>
        </row>
        <row r="5743">
          <cell r="A5743">
            <v>101026</v>
          </cell>
          <cell r="B5743" t="str">
            <v>USINAGEM DE PRÉ MISTURADO A FRIO, PARA CAMADA DE BINDER, PADRÃO DNIT FAIXA B. AF_03/2020_P</v>
          </cell>
          <cell r="D5743">
            <v>101026</v>
          </cell>
          <cell r="E5743">
            <v>256.38</v>
          </cell>
        </row>
        <row r="5744">
          <cell r="A5744">
            <v>101027</v>
          </cell>
          <cell r="B5744" t="str">
            <v>USINAGEM DE PRÉ MISTURADO A FRIO, PARA CAMADA DE ROLAMENTO, PADRÃO DNIT FAIXA C. AF_03/2020_P</v>
          </cell>
          <cell r="D5744">
            <v>101027</v>
          </cell>
          <cell r="E5744">
            <v>265.75</v>
          </cell>
        </row>
        <row r="5745">
          <cell r="A5745">
            <v>88411</v>
          </cell>
          <cell r="B5745" t="str">
            <v>APLICAÇÃO MANUAL DE FUNDO SELADOR ACRÍLICO EM PANOS COM PRESENÇA DE VÃOS DE EDIFÍCIOS DE MÚLTIPLOS PAVIMENTOS. AF_06/2014</v>
          </cell>
          <cell r="D5745">
            <v>88411</v>
          </cell>
          <cell r="E5745">
            <v>1.88</v>
          </cell>
        </row>
        <row r="5746">
          <cell r="A5746">
            <v>88412</v>
          </cell>
          <cell r="B5746" t="str">
            <v>APLICAÇÃO MANUAL DE FUNDO SELADOR ACRÍLICO EM PANOS CEGOS DE FACHADA (SEM PRESENÇA DE VÃOS) DE EDIFÍCIOS DE MÚLTIPLOS PAVIMENTOS. AF_06/2014</v>
          </cell>
          <cell r="D5746">
            <v>88412</v>
          </cell>
          <cell r="E5746">
            <v>1.32</v>
          </cell>
        </row>
        <row r="5747">
          <cell r="A5747">
            <v>88413</v>
          </cell>
          <cell r="B5747" t="str">
            <v>APLICAÇÃO MANUAL DE FUNDO SELADOR ACRÍLICO EM SUPERFÍCIES EXTERNAS DE SACADA DE EDIFÍCIOS DE MÚLTIPLOS PAVIMENTOS. AF_06/2014</v>
          </cell>
          <cell r="D5747">
            <v>88413</v>
          </cell>
          <cell r="E5747">
            <v>3</v>
          </cell>
        </row>
        <row r="5748">
          <cell r="A5748">
            <v>88414</v>
          </cell>
          <cell r="B5748" t="str">
            <v>APLICAÇÃO MANUAL DE FUNDO SELADOR ACRÍLICO EM SUPERFÍCIES INTERNAS DA SACADA DE EDIFÍCIOS DE MÚLTIPLOS PAVIMENTOS. AF_06/2014</v>
          </cell>
          <cell r="D5748">
            <v>88414</v>
          </cell>
          <cell r="E5748">
            <v>3.37</v>
          </cell>
        </row>
        <row r="5749">
          <cell r="A5749">
            <v>88415</v>
          </cell>
          <cell r="B5749" t="str">
            <v>APLICAÇÃO MANUAL DE FUNDO SELADOR ACRÍLICO EM PAREDES EXTERNAS DE CASAS. AF_06/2014</v>
          </cell>
          <cell r="D5749">
            <v>88415</v>
          </cell>
          <cell r="E5749">
            <v>2.06</v>
          </cell>
        </row>
        <row r="5750">
          <cell r="A5750">
            <v>88416</v>
          </cell>
          <cell r="B5750" t="str">
            <v>APLICAÇÃO MANUAL DE PINTURA COM TINTA TEXTURIZADA ACRÍLICA EM PANOS COM PRESENÇA DE VÃOS DE EDIFÍCIOS DE MÚLTIPLOS PAVIMENTOS, UMA COR. AF_06/2014</v>
          </cell>
          <cell r="D5750">
            <v>88416</v>
          </cell>
          <cell r="E5750">
            <v>14.11</v>
          </cell>
        </row>
        <row r="5751">
          <cell r="A5751">
            <v>88417</v>
          </cell>
          <cell r="B5751" t="str">
            <v>APLICAÇÃO MANUAL DE PINTURA COM TINTA TEXTURIZADA ACRÍLICA EM PANOS CEGOS DE FACHADA (SEM PRESENÇA DE VÃOS) DE EDIFÍCIOS DE MÚLTIPLOS PAVIMENTOS, UMA COR. AF_06/2014</v>
          </cell>
          <cell r="D5751">
            <v>88417</v>
          </cell>
          <cell r="E5751">
            <v>12.13</v>
          </cell>
        </row>
        <row r="5752">
          <cell r="A5752">
            <v>88420</v>
          </cell>
          <cell r="B5752" t="str">
            <v>APLICAÇÃO MANUAL DE PINTURA COM TINTA TEXTURIZADA ACRÍLICA EM SUPERFÍCIES EXTERNAS DE SACADA DE EDIFÍCIOS DE MÚLTIPLOS PAVIMENTOS, UMA COR. AF_06/2014</v>
          </cell>
          <cell r="D5752">
            <v>88420</v>
          </cell>
          <cell r="E5752">
            <v>18.12</v>
          </cell>
        </row>
        <row r="5753">
          <cell r="A5753">
            <v>88421</v>
          </cell>
          <cell r="B5753" t="str">
            <v>APLICAÇÃO MANUAL DE PINTURA COM TINTA TEXTURIZADA ACRÍLICA EM SUPERFÍCIES INTERNAS DA SACADA DE EDIFÍCIOS DE MÚLTIPLOS PAVIMENTOS, UMA COR. AF_06/2014</v>
          </cell>
          <cell r="D5753">
            <v>88421</v>
          </cell>
          <cell r="E5753">
            <v>19.399999999999999</v>
          </cell>
        </row>
        <row r="5754">
          <cell r="A5754">
            <v>88423</v>
          </cell>
          <cell r="B5754" t="str">
            <v>APLICAÇÃO MANUAL DE PINTURA COM TINTA TEXTURIZADA ACRÍLICA EM PAREDES EXTERNAS DE CASAS, UMA COR. AF_06/2014</v>
          </cell>
          <cell r="D5754">
            <v>88423</v>
          </cell>
          <cell r="E5754">
            <v>14.74</v>
          </cell>
        </row>
        <row r="5755">
          <cell r="A5755">
            <v>88424</v>
          </cell>
          <cell r="B5755" t="str">
            <v>APLICAÇÃO MANUAL DE PINTURA COM TINTA TEXTURIZADA ACRÍLICA EM PANOS COM PRESENÇA DE VÃOS DE EDIFÍCIOS DE MÚLTIPLOS PAVIMENTOS, DUAS CORES. AF_06/2014</v>
          </cell>
          <cell r="D5755">
            <v>88424</v>
          </cell>
          <cell r="E5755">
            <v>16.850000000000001</v>
          </cell>
        </row>
        <row r="5756">
          <cell r="A5756">
            <v>88426</v>
          </cell>
          <cell r="B5756" t="str">
            <v>APLICAÇÃO MANUAL DE PINTURA COM TINTA TEXTURIZADA ACRÍLICA EM PANOS CEGOS DE FACHADA (SEM PRESENÇA DE VÃOS) DE EDIFÍCIOS DE MÚLTIPLOS PAVIMENTOS, DUAS CORES. AF_06/2014</v>
          </cell>
          <cell r="D5756">
            <v>88426</v>
          </cell>
          <cell r="E5756">
            <v>13.41</v>
          </cell>
        </row>
        <row r="5757">
          <cell r="A5757">
            <v>88428</v>
          </cell>
          <cell r="B5757" t="str">
            <v>APLICAÇÃO MANUAL DE PINTURA COM TINTA TEXTURIZADA ACRÍLICA EM SUPERFÍCIES EXTERNAS DE SACADA DE EDIFÍCIOS DE MÚLTIPLOS PAVIMENTOS, DUAS CORES. AF_06/2014</v>
          </cell>
          <cell r="D5757">
            <v>88428</v>
          </cell>
          <cell r="E5757">
            <v>23.74</v>
          </cell>
        </row>
        <row r="5758">
          <cell r="A5758">
            <v>88429</v>
          </cell>
          <cell r="B5758" t="str">
            <v>APLICAÇÃO MANUAL DE PINTURA COM TINTA TEXTURIZADA ACRÍLICA EM SUPERFÍCIES INTERNAS DA SACADA DE EDIFÍCIOS DE MÚLTIPLOS PAVIMENTOS, DUAS CORES. AF_06/2014</v>
          </cell>
          <cell r="D5758">
            <v>88429</v>
          </cell>
          <cell r="E5758">
            <v>25.94</v>
          </cell>
        </row>
        <row r="5759">
          <cell r="A5759">
            <v>88431</v>
          </cell>
          <cell r="B5759" t="str">
            <v>APLICAÇÃO MANUAL DE PINTURA COM TINTA TEXTURIZADA ACRÍLICA EM PAREDES EXTERNAS DE CASAS, DUAS CORES. AF_06/2014</v>
          </cell>
          <cell r="D5759">
            <v>88431</v>
          </cell>
          <cell r="E5759">
            <v>17.920000000000002</v>
          </cell>
        </row>
        <row r="5760">
          <cell r="A5760">
            <v>88432</v>
          </cell>
          <cell r="B5760" t="str">
            <v>APLICAÇÃO MANUAL DE PINTURA COM TINTA TEXTURIZADA ACRÍLICA EM MOLDURAS DE EPS, PRÉ-FABRICADOS, OU OUTROS. AF_06/2014</v>
          </cell>
          <cell r="D5760">
            <v>88432</v>
          </cell>
          <cell r="E5760">
            <v>13.52</v>
          </cell>
        </row>
        <row r="5761">
          <cell r="A5761">
            <v>88484</v>
          </cell>
          <cell r="B5761" t="str">
            <v>APLICAÇÃO DE FUNDO SELADOR ACRÍLICO EM TETO, UMA DEMÃO. AF_06/2014</v>
          </cell>
          <cell r="D5761">
            <v>88484</v>
          </cell>
          <cell r="E5761">
            <v>2.08</v>
          </cell>
        </row>
        <row r="5762">
          <cell r="A5762">
            <v>88485</v>
          </cell>
          <cell r="B5762" t="str">
            <v>APLICAÇÃO DE FUNDO SELADOR ACRÍLICO EM PAREDES, UMA DEMÃO. AF_06/2014</v>
          </cell>
          <cell r="D5762">
            <v>88485</v>
          </cell>
          <cell r="E5762">
            <v>1.75</v>
          </cell>
        </row>
        <row r="5763">
          <cell r="A5763">
            <v>88488</v>
          </cell>
          <cell r="B5763" t="str">
            <v>APLICAÇÃO MANUAL DE PINTURA COM TINTA LÁTEX ACRÍLICA EM TETO, DUAS DEMÃOS. AF_06/2014</v>
          </cell>
          <cell r="D5763">
            <v>88488</v>
          </cell>
          <cell r="E5763">
            <v>13.93</v>
          </cell>
        </row>
        <row r="5764">
          <cell r="A5764">
            <v>88489</v>
          </cell>
          <cell r="B5764" t="str">
            <v>APLICAÇÃO MANUAL DE PINTURA COM TINTA LÁTEX ACRÍLICA EM PAREDES, DUAS DEMÃOS. AF_06/2014</v>
          </cell>
          <cell r="D5764">
            <v>88489</v>
          </cell>
          <cell r="E5764">
            <v>12.41</v>
          </cell>
        </row>
        <row r="5765">
          <cell r="A5765">
            <v>88494</v>
          </cell>
          <cell r="B5765" t="str">
            <v>APLICAÇÃO E LIXAMENTO DE MASSA LÁTEX EM TETO, UMA DEMÃO. AF_06/2014</v>
          </cell>
          <cell r="D5765">
            <v>88494</v>
          </cell>
          <cell r="E5765">
            <v>17.09</v>
          </cell>
        </row>
        <row r="5766">
          <cell r="A5766">
            <v>88495</v>
          </cell>
          <cell r="B5766" t="str">
            <v>APLICAÇÃO E LIXAMENTO DE MASSA LÁTEX EM PAREDES, UMA DEMÃO. AF_06/2014</v>
          </cell>
          <cell r="D5766">
            <v>88495</v>
          </cell>
          <cell r="E5766">
            <v>9.82</v>
          </cell>
        </row>
        <row r="5767">
          <cell r="A5767">
            <v>88496</v>
          </cell>
          <cell r="B5767" t="str">
            <v>APLICAÇÃO E LIXAMENTO DE MASSA LÁTEX EM TETO, DUAS DEMÃOS. AF_06/2014</v>
          </cell>
          <cell r="D5767">
            <v>88496</v>
          </cell>
          <cell r="E5767">
            <v>23.37</v>
          </cell>
        </row>
        <row r="5768">
          <cell r="A5768">
            <v>88497</v>
          </cell>
          <cell r="B5768" t="str">
            <v>APLICAÇÃO E LIXAMENTO DE MASSA LÁTEX EM PAREDES, DUAS DEMÃOS. AF_06/2014</v>
          </cell>
          <cell r="D5768">
            <v>88497</v>
          </cell>
          <cell r="E5768">
            <v>13.66</v>
          </cell>
        </row>
        <row r="5769">
          <cell r="A5769">
            <v>95305</v>
          </cell>
          <cell r="B5769" t="str">
            <v>TEXTURA ACRÍLICA, APLICAÇÃO MANUAL EM PAREDE, UMA DEMÃO. AF_09/2016</v>
          </cell>
          <cell r="D5769">
            <v>95305</v>
          </cell>
          <cell r="E5769">
            <v>11.13</v>
          </cell>
        </row>
        <row r="5770">
          <cell r="A5770">
            <v>95306</v>
          </cell>
          <cell r="B5770" t="str">
            <v>TEXTURA ACRÍLICA, APLICAÇÃO MANUAL EM TETO, UMA DEMÃO. AF_09/2016</v>
          </cell>
          <cell r="D5770">
            <v>95306</v>
          </cell>
          <cell r="E5770">
            <v>13.06</v>
          </cell>
        </row>
        <row r="5771">
          <cell r="A5771">
            <v>95622</v>
          </cell>
          <cell r="B5771" t="str">
            <v>APLICAÇÃO MANUAL DE TINTA LÁTEX ACRÍLICA EM PANOS COM PRESENÇA DE VÃOS DE EDIFÍCIOS DE MÚLTIPLOS PAVIMENTOS, DUAS DEMÃOS. AF_11/2016</v>
          </cell>
          <cell r="D5771">
            <v>95622</v>
          </cell>
          <cell r="E5771">
            <v>12.2</v>
          </cell>
        </row>
        <row r="5772">
          <cell r="A5772">
            <v>95623</v>
          </cell>
          <cell r="B5772" t="str">
            <v>APLICAÇÃO MANUAL DE TINTA LÁTEX ACRÍLICA EM PANOS SEM PRESENÇA DE VÃOS DE EDIFÍCIOS DE MÚLTIPLOS PAVIMENTOS, DUAS DEMÃOS. AF_11/2016</v>
          </cell>
          <cell r="D5772">
            <v>95623</v>
          </cell>
          <cell r="E5772">
            <v>9.5</v>
          </cell>
        </row>
        <row r="5773">
          <cell r="A5773">
            <v>95624</v>
          </cell>
          <cell r="B5773" t="str">
            <v>APLICAÇÃO MANUAL DE TINTA LÁTEX ACRÍLICA EM SUPERFÍCIES EXTERNAS DE SACADA DE EDIFÍCIOS DE MÚLTIPLOS PAVIMENTOS, DUAS DEMÃOS. AF_11/2016</v>
          </cell>
          <cell r="D5773">
            <v>95624</v>
          </cell>
          <cell r="E5773">
            <v>17.71</v>
          </cell>
        </row>
        <row r="5774">
          <cell r="A5774">
            <v>95625</v>
          </cell>
          <cell r="B5774" t="str">
            <v>APLICAÇÃO MANUAL DE TINTA LÁTEX ACRÍLICA EM SUPERFÍCIES INTERNAS DE SACADA DE EDIFÍCIOS DE MÚLTIPLOS PAVIMENTOS, DUAS DEMÃOS. AF_11/2016</v>
          </cell>
          <cell r="D5774">
            <v>95625</v>
          </cell>
          <cell r="E5774">
            <v>19.45</v>
          </cell>
        </row>
        <row r="5775">
          <cell r="A5775">
            <v>95626</v>
          </cell>
          <cell r="B5775" t="str">
            <v>APLICAÇÃO MANUAL DE TINTA LÁTEX ACRÍLICA EM PAREDE EXTERNAS DE CASAS, DUAS DEMÃOS. AF_11/2016</v>
          </cell>
          <cell r="D5775">
            <v>95626</v>
          </cell>
          <cell r="E5775">
            <v>13.08</v>
          </cell>
        </row>
        <row r="5776">
          <cell r="A5776">
            <v>96126</v>
          </cell>
          <cell r="B5776" t="str">
            <v>APLICAÇÃO MANUAL DE MASSA ACRÍLICA EM PANOS DE FACHADA COM PRESENÇA DE VÃOS, DE EDIFÍCIOS DE MÚLTIPLOS PAVIMENTOS, UMA DEMÃO. AF_05/2017</v>
          </cell>
          <cell r="D5776">
            <v>96126</v>
          </cell>
          <cell r="E5776">
            <v>15.97</v>
          </cell>
        </row>
        <row r="5777">
          <cell r="A5777">
            <v>96127</v>
          </cell>
          <cell r="B5777" t="str">
            <v>APLICAÇÃO MANUAL DE MASSA ACRÍLICA EM PANOS DE FACHADA SEM PRESENÇA DE VÃOS, DE EDIFÍCIOS DE MÚLTIPLOS PAVIMENTOS, UMA DEMÃO. AF_05/2017</v>
          </cell>
          <cell r="D5777">
            <v>96127</v>
          </cell>
          <cell r="E5777">
            <v>12.58</v>
          </cell>
        </row>
        <row r="5778">
          <cell r="A5778">
            <v>96128</v>
          </cell>
          <cell r="B5778" t="str">
            <v>APLICAÇÃO MANUAL DE MASSA ACRÍLICA EM SUPERFÍCIES EXTERNAS DE SACADA DE EDIFÍCIOS DE MÚLTIPLOS PAVIMENTOS, UMA DEMÃO. AF_05/2017</v>
          </cell>
          <cell r="D5778">
            <v>96128</v>
          </cell>
          <cell r="E5778">
            <v>22.83</v>
          </cell>
        </row>
        <row r="5779">
          <cell r="A5779">
            <v>96129</v>
          </cell>
          <cell r="B5779" t="str">
            <v>APLICAÇÃO MANUAL DE MASSA ACRÍLICA EM SUPERFÍCIES INTERNAS DE SACADA DE EDIFÍCIOS DE MÚLTIPLOS PAVIMENTOS, UMA DEMÃO. AF_05/2017</v>
          </cell>
          <cell r="D5779">
            <v>96129</v>
          </cell>
          <cell r="E5779">
            <v>25.01</v>
          </cell>
        </row>
        <row r="5780">
          <cell r="A5780">
            <v>96130</v>
          </cell>
          <cell r="B5780" t="str">
            <v>APLICAÇÃO MANUAL DE MASSA ACRÍLICA EM PAREDES EXTERNAS DE CASAS, UMA DEMÃO. AF_05/2017</v>
          </cell>
          <cell r="D5780">
            <v>96130</v>
          </cell>
          <cell r="E5780">
            <v>17.04</v>
          </cell>
        </row>
        <row r="5781">
          <cell r="A5781">
            <v>96131</v>
          </cell>
          <cell r="B5781" t="str">
            <v>APLICAÇÃO MANUAL DE MASSA ACRÍLICA EM PANOS DE FACHADA COM PRESENÇA DE VÃOS, DE EDIFÍCIOS DE MÚLTIPLOS PAVIMENTOS, DUAS DEMÃOS. AF_05/2017</v>
          </cell>
          <cell r="D5781">
            <v>96131</v>
          </cell>
          <cell r="E5781">
            <v>22.26</v>
          </cell>
        </row>
        <row r="5782">
          <cell r="A5782">
            <v>96132</v>
          </cell>
          <cell r="B5782" t="str">
            <v>APLICAÇÃO MANUAL DE MASSA ACRÍLICA EM PANOS DE FACHADA SEM PRESENÇA DE VÃOS, DE EDIFÍCIOS DE MÚLTIPLOS PAVIMENTOS, DUAS DEMÃOS. AF_05/2017</v>
          </cell>
          <cell r="D5782">
            <v>96132</v>
          </cell>
          <cell r="E5782">
            <v>17.75</v>
          </cell>
        </row>
        <row r="5783">
          <cell r="A5783">
            <v>96133</v>
          </cell>
          <cell r="B5783" t="str">
            <v>APLICAÇÃO MANUAL DE MASSA ACRÍLICA EM SUPERFÍCIES EXTERNAS DE SACADA DE EDIFÍCIOS DE MÚLTIPLOS PAVIMENTOS, DUAS DEMÃOS. AF_05/2017</v>
          </cell>
          <cell r="D5783">
            <v>96133</v>
          </cell>
          <cell r="E5783">
            <v>31.38</v>
          </cell>
        </row>
        <row r="5784">
          <cell r="A5784">
            <v>96134</v>
          </cell>
          <cell r="B5784" t="str">
            <v>APLICAÇÃO MANUAL DE MASSA ACRÍLICA EM SUPERFÍCIES INTERNAS DE SACADA DE EDIFÍCIOS DE MÚLTIPLOS PAVIMENTOS, DUAS DEMÃOS. AF_05/2017</v>
          </cell>
          <cell r="D5784">
            <v>96134</v>
          </cell>
          <cell r="E5784">
            <v>34.29</v>
          </cell>
        </row>
        <row r="5785">
          <cell r="A5785">
            <v>96135</v>
          </cell>
          <cell r="B5785" t="str">
            <v>APLICAÇÃO MANUAL DE MASSA ACRÍLICA EM PAREDES EXTERNAS DE CASAS, DUAS DEMÃOS. AF_05/2017</v>
          </cell>
          <cell r="D5785">
            <v>96135</v>
          </cell>
          <cell r="E5785">
            <v>23.7</v>
          </cell>
        </row>
        <row r="5786">
          <cell r="A5786">
            <v>102193</v>
          </cell>
          <cell r="B5786" t="str">
            <v>LIXAMENTO DE MADEIRA PARA APLICAÇÃO DE FUNDO OU PINTURA. AF_01/2021</v>
          </cell>
          <cell r="D5786">
            <v>102193</v>
          </cell>
          <cell r="E5786">
            <v>1.57</v>
          </cell>
        </row>
        <row r="5787">
          <cell r="A5787">
            <v>102194</v>
          </cell>
          <cell r="B5787" t="str">
            <v>LIXAMENTO DE MASSA PARA MADEIRA. AF_01/2021</v>
          </cell>
          <cell r="D5787">
            <v>102194</v>
          </cell>
          <cell r="E5787">
            <v>6.04</v>
          </cell>
        </row>
        <row r="5788">
          <cell r="A5788">
            <v>102197</v>
          </cell>
          <cell r="B5788" t="str">
            <v>PINTURA FUNDO NIVELADOR ALQUÍDICO BRANCO EM MADEIRA. AF_01/2021</v>
          </cell>
          <cell r="D5788">
            <v>102197</v>
          </cell>
          <cell r="E5788">
            <v>22.97</v>
          </cell>
        </row>
        <row r="5789">
          <cell r="A5789">
            <v>102200</v>
          </cell>
          <cell r="B5789" t="str">
            <v>APLICAÇÃO MASSA ALQUÍDICA PARA MADEIRA, PARA PINTURA COM TINTA DE ACABAMENTO (PIGMENTADA). AF_01/2021</v>
          </cell>
          <cell r="D5789">
            <v>102200</v>
          </cell>
          <cell r="E5789">
            <v>17.2</v>
          </cell>
        </row>
        <row r="5790">
          <cell r="A5790">
            <v>102201</v>
          </cell>
          <cell r="B5790" t="str">
            <v>APLICAÇÃO MASSA ACRÍLICA PARA MADEIRA, PARA PINTURA COM TINTA DE ACABAMENTO (PIGMENTADA). AF_01/2021</v>
          </cell>
          <cell r="D5790">
            <v>102201</v>
          </cell>
          <cell r="E5790">
            <v>15.11</v>
          </cell>
        </row>
        <row r="5791">
          <cell r="A5791">
            <v>102202</v>
          </cell>
          <cell r="B5791" t="str">
            <v>APLICAÇÃO MASSA EPÓXI PARA MADEIRA, PARA PINTURA COM TINTA PU DE ACABAMENTO (PIGMENTADA). AF_01/2021</v>
          </cell>
          <cell r="D5791">
            <v>102202</v>
          </cell>
          <cell r="E5791">
            <v>45.12</v>
          </cell>
        </row>
        <row r="5792">
          <cell r="A5792">
            <v>102203</v>
          </cell>
          <cell r="B5792" t="str">
            <v>PINTURA VERNIZ (INCOLOR) ALQUÍDICO EM MADEIRA, USO INTERNO E EXTERNO, 1 DEMÃO. AF_01/2021</v>
          </cell>
          <cell r="D5792">
            <v>102203</v>
          </cell>
          <cell r="E5792">
            <v>7.32</v>
          </cell>
        </row>
        <row r="5793">
          <cell r="A5793">
            <v>102204</v>
          </cell>
          <cell r="B5793" t="str">
            <v>PINTURA VERNIZ (INCOLOR) ALQUÍDICO EM MADEIRA, USO INTERNO, 1 DEMÃO. AF_01/2021</v>
          </cell>
          <cell r="D5793">
            <v>102204</v>
          </cell>
          <cell r="E5793">
            <v>7.55</v>
          </cell>
        </row>
        <row r="5794">
          <cell r="A5794">
            <v>102205</v>
          </cell>
          <cell r="B5794" t="str">
            <v>PINTURA VERNIZ (INCOLOR) POLIURETÂNICO (RESINA ALQUÍDICA MODIFICADA) EM MADEIRA, 1 DEMÃO. AF_01/2021</v>
          </cell>
          <cell r="D5794">
            <v>102205</v>
          </cell>
          <cell r="E5794">
            <v>6.86</v>
          </cell>
        </row>
        <row r="5795">
          <cell r="A5795">
            <v>102207</v>
          </cell>
          <cell r="B5795" t="str">
            <v>PINTURA TINTA DE ACABAMENTO (PIGMENTADA) A ÓLEO EM MADEIRA, 1 DEMÃO. AF_01/2021</v>
          </cell>
          <cell r="D5795">
            <v>102207</v>
          </cell>
          <cell r="E5795">
            <v>6.28</v>
          </cell>
        </row>
        <row r="5796">
          <cell r="A5796">
            <v>102208</v>
          </cell>
          <cell r="B5796" t="str">
            <v>PINTURA TINTA DE ACABAMENTO (PIGMENTADA) ESMALTE SINTÉTICO FOSCO EM MADEIRA, 1 DEMÃO. AF_01/2021</v>
          </cell>
          <cell r="D5796">
            <v>102208</v>
          </cell>
          <cell r="E5796">
            <v>5.99</v>
          </cell>
        </row>
        <row r="5797">
          <cell r="A5797">
            <v>102209</v>
          </cell>
          <cell r="B5797" t="str">
            <v>PINTURA TINTA DE ACABAMENTO (PIGMENTADA) ESMALTE SINTÉTICO ACETINADO EM MADEIRA, 1 DEMÃO. AF_01/2021</v>
          </cell>
          <cell r="D5797">
            <v>102209</v>
          </cell>
          <cell r="E5797">
            <v>6.18</v>
          </cell>
        </row>
        <row r="5798">
          <cell r="A5798">
            <v>102210</v>
          </cell>
          <cell r="B5798" t="str">
            <v>PINTURA TINTA DE ACABAMENTO (PIGMENTADA) ESMALTE SINTÉTICO BRILHANTE EM MADEIRA, 1 DEMÃO. AF_01/2021</v>
          </cell>
          <cell r="D5798">
            <v>102210</v>
          </cell>
          <cell r="E5798">
            <v>5.88</v>
          </cell>
        </row>
        <row r="5799">
          <cell r="A5799">
            <v>102213</v>
          </cell>
          <cell r="B5799" t="str">
            <v>PINTURA VERNIZ (INCOLOR) ALQUÍDICO EM MADEIRA, USO INTERNO E EXTERNO, 2 DEMÃOS. AF_01/2021</v>
          </cell>
          <cell r="D5799">
            <v>102213</v>
          </cell>
          <cell r="E5799">
            <v>14.67</v>
          </cell>
        </row>
        <row r="5800">
          <cell r="A5800">
            <v>102214</v>
          </cell>
          <cell r="B5800" t="str">
            <v>PINTURA VERNIZ (INCOLOR) ALQUÍDICO EM MADEIRA, USO INTERNO, 2 DEMÃOS. AF_01/2021</v>
          </cell>
          <cell r="D5800">
            <v>102214</v>
          </cell>
          <cell r="E5800">
            <v>15.11</v>
          </cell>
        </row>
        <row r="5801">
          <cell r="A5801">
            <v>102215</v>
          </cell>
          <cell r="B5801" t="str">
            <v>PINTURA VERNIZ (INCOLOR) POLIURETÂNICO (RESINA ALQUÍDICA MODIFICADA) EM MADEIRA, 2 DEMÃOS. AF_01/2021</v>
          </cell>
          <cell r="D5801">
            <v>102215</v>
          </cell>
          <cell r="E5801">
            <v>13.73</v>
          </cell>
        </row>
        <row r="5802">
          <cell r="A5802">
            <v>102217</v>
          </cell>
          <cell r="B5802" t="str">
            <v>PINTURA TINTA DE ACABAMENTO (PIGMENTADA) A ÓLEO EM MADEIRA, 2 DEMÃOS. AF_01/2021</v>
          </cell>
          <cell r="D5802">
            <v>102217</v>
          </cell>
          <cell r="E5802">
            <v>12.57</v>
          </cell>
        </row>
        <row r="5803">
          <cell r="A5803">
            <v>102218</v>
          </cell>
          <cell r="B5803" t="str">
            <v>PINTURA TINTA DE ACABAMENTO (PIGMENTADA) ESMALTE SINTÉTICO FOSCO EM MADEIRA, 2 DEMÃOS. AF_01/2021</v>
          </cell>
          <cell r="D5803">
            <v>102218</v>
          </cell>
          <cell r="E5803">
            <v>11.98</v>
          </cell>
        </row>
        <row r="5804">
          <cell r="A5804">
            <v>102219</v>
          </cell>
          <cell r="B5804" t="str">
            <v>PINTURA TINTA DE ACABAMENTO (PIGMENTADA) ESMALTE SINTÉTICO ACETINADO EM MADEIRA, 2 DEMÃOS. AF_01/2021</v>
          </cell>
          <cell r="D5804">
            <v>102219</v>
          </cell>
          <cell r="E5804">
            <v>12.37</v>
          </cell>
        </row>
        <row r="5805">
          <cell r="A5805">
            <v>102220</v>
          </cell>
          <cell r="B5805" t="str">
            <v>PINTURA TINTA DE ACABAMENTO (PIGMENTADA) ESMALTE SINTÉTICO BRILHANTE EM MADEIRA, 2 DEMÃOS. AF_01/2021</v>
          </cell>
          <cell r="D5805">
            <v>102220</v>
          </cell>
          <cell r="E5805">
            <v>11.78</v>
          </cell>
        </row>
        <row r="5806">
          <cell r="A5806">
            <v>102223</v>
          </cell>
          <cell r="B5806" t="str">
            <v>PINTURA VERNIZ (INCOLOR) ALQUÍDICO EM MADEIRA, USO INTERNO E EXTERNO, 3 DEMÃOS. AF_01/2021</v>
          </cell>
          <cell r="D5806">
            <v>102223</v>
          </cell>
          <cell r="E5806">
            <v>22.01</v>
          </cell>
        </row>
        <row r="5807">
          <cell r="A5807">
            <v>102224</v>
          </cell>
          <cell r="B5807" t="str">
            <v>PINTURA VERNIZ (INCOLOR) ALQUÍDICO EM MADEIRA, USO INTERNO, 3 DEMÃOS. AF_01/2021</v>
          </cell>
          <cell r="D5807">
            <v>102224</v>
          </cell>
          <cell r="E5807">
            <v>22.66</v>
          </cell>
        </row>
        <row r="5808">
          <cell r="A5808">
            <v>102225</v>
          </cell>
          <cell r="B5808" t="str">
            <v>PINTURA VERNIZ (INCOLOR) POLIURETÂNICO (RESINA ALQUÍDICA MODIFICADA) EM MADEIRA, 3 DEMÃOS. AF_01/2021</v>
          </cell>
          <cell r="D5808">
            <v>102225</v>
          </cell>
          <cell r="E5808">
            <v>20.59</v>
          </cell>
        </row>
        <row r="5809">
          <cell r="A5809">
            <v>102227</v>
          </cell>
          <cell r="B5809" t="str">
            <v>PINTURA TINTA DE ACABAMENTO (PIGMENTADA) A ÓLEO EM MADEIRA, 3 DEMÃOS. AF_01/2021</v>
          </cell>
          <cell r="D5809">
            <v>102227</v>
          </cell>
          <cell r="E5809">
            <v>18.87</v>
          </cell>
        </row>
        <row r="5810">
          <cell r="A5810">
            <v>102228</v>
          </cell>
          <cell r="B5810" t="str">
            <v>PINTURA TINTA DE ACABAMENTO (PIGMENTADA) ESMALTE SINTÉTICO FOSCO EM MADEIRA, 3 DEMÃOS. AF_01/2021</v>
          </cell>
          <cell r="D5810">
            <v>102228</v>
          </cell>
          <cell r="E5810">
            <v>18</v>
          </cell>
        </row>
        <row r="5811">
          <cell r="A5811">
            <v>102229</v>
          </cell>
          <cell r="B5811" t="str">
            <v>PINTURA TINTA DE ACABAMENTO (PIGMENTADA) ESMALTE SINTÉTICO ACETINADO EM MADEIRA, 3 DEMÃOS. AF_01/2021</v>
          </cell>
          <cell r="D5811">
            <v>102229</v>
          </cell>
          <cell r="E5811">
            <v>18.579999999999998</v>
          </cell>
        </row>
        <row r="5812">
          <cell r="A5812">
            <v>102230</v>
          </cell>
          <cell r="B5812" t="str">
            <v>PINTURA TINTA DE ACABAMENTO (PIGMENTADA) ESMALTE SINTÉTICO BRILHANTE EM MADEIRA, 3 DEMÃOS. AF_01/2021</v>
          </cell>
          <cell r="D5812">
            <v>102230</v>
          </cell>
          <cell r="E5812">
            <v>17.690000000000001</v>
          </cell>
        </row>
        <row r="5813">
          <cell r="A5813">
            <v>102233</v>
          </cell>
          <cell r="B5813" t="str">
            <v>PINTURA IMUNIZANTE PARA MADEIRA, 1 DEMÃO. AF_01/2021</v>
          </cell>
          <cell r="D5813">
            <v>102233</v>
          </cell>
          <cell r="E5813">
            <v>13.05</v>
          </cell>
        </row>
        <row r="5814">
          <cell r="A5814">
            <v>102234</v>
          </cell>
          <cell r="B5814" t="str">
            <v>PINTURA IMUNIZANTE PARA MADEIRA, 2 DEMÃOS. AF_01/2021</v>
          </cell>
          <cell r="D5814">
            <v>102234</v>
          </cell>
          <cell r="E5814">
            <v>26.12</v>
          </cell>
        </row>
        <row r="5815">
          <cell r="A5815">
            <v>100716</v>
          </cell>
          <cell r="B5815" t="str">
            <v>JATEAMENTO ABRASIVO COM GRANALHA DE AÇO EM PERFIL METÁLICO EM FÁBRICA. AF_01/2020</v>
          </cell>
          <cell r="D5815">
            <v>100716</v>
          </cell>
          <cell r="E5815">
            <v>24.7</v>
          </cell>
        </row>
        <row r="5816">
          <cell r="A5816">
            <v>100717</v>
          </cell>
          <cell r="B5816" t="str">
            <v>LIXAMENTO MANUAL EM SUPERFÍCIES METÁLICAS EM OBRA. AF_01/2020</v>
          </cell>
          <cell r="D5816">
            <v>100717</v>
          </cell>
          <cell r="E5816">
            <v>7.28</v>
          </cell>
        </row>
        <row r="5817">
          <cell r="A5817">
            <v>100718</v>
          </cell>
          <cell r="B5817" t="str">
            <v>COLOCAÇÃO DE FITA PROTETORA PARA PINTURA. AF_01/2020</v>
          </cell>
          <cell r="D5817">
            <v>100718</v>
          </cell>
          <cell r="E5817">
            <v>1.04</v>
          </cell>
        </row>
        <row r="5818">
          <cell r="A5818">
            <v>100719</v>
          </cell>
          <cell r="B5818" t="str">
            <v>PINTURA COM TINTA ALQUÍDICA DE FUNDO (TIPO ZARCÃO) PULVERIZADA SOBRE PERFIL METÁLICO EXECUTADO EM FÁBRICA (POR DEMÃO). AF_01/2020_P</v>
          </cell>
          <cell r="D5818">
            <v>100719</v>
          </cell>
          <cell r="E5818">
            <v>8.07</v>
          </cell>
        </row>
        <row r="5819">
          <cell r="A5819">
            <v>100720</v>
          </cell>
          <cell r="B5819" t="str">
            <v>PINTURA COM TINTA ALQUÍDICA DE FUNDO (TIPO ZARCÃO) APLICADA A ROLO OU PINCEL SOBRE PERFIL METÁLICO EXECUTADO EM FÁBRICA (POR DEMÃO). AF_01/2020</v>
          </cell>
          <cell r="D5819">
            <v>100720</v>
          </cell>
          <cell r="E5819">
            <v>7.96</v>
          </cell>
        </row>
        <row r="5820">
          <cell r="A5820">
            <v>100721</v>
          </cell>
          <cell r="B5820" t="str">
            <v>PINTURA COM TINTA ALQUÍDICA DE FUNDO (TIPO ZARCÃO) PULVERIZADA SOBRE SUPERFÍCIES METÁLICAS (EXCETO PERFIL) EXECUTADO EM OBRA (POR DEMÃO). AF_01/2020_P</v>
          </cell>
          <cell r="D5820">
            <v>100721</v>
          </cell>
          <cell r="E5820">
            <v>18.39</v>
          </cell>
        </row>
        <row r="5821">
          <cell r="A5821">
            <v>100722</v>
          </cell>
          <cell r="B5821" t="str">
            <v>PINTURA COM TINTA ALQUÍDICA DE FUNDO (TIPO ZARCÃO) APLICADA A ROLO OU PINCEL SOBRE SUPERFÍCIES METÁLICAS (EXCETO PERFIL) EXECUTADO EM OBRA (POR DEMÃO). AF_01/2020</v>
          </cell>
          <cell r="D5821">
            <v>100722</v>
          </cell>
          <cell r="E5821">
            <v>17.829999999999998</v>
          </cell>
        </row>
        <row r="5822">
          <cell r="A5822">
            <v>100723</v>
          </cell>
          <cell r="B5822" t="str">
            <v>PINTURA COM TINTA ALQUÍDICA DE FUNDO E ACABAMENTO (ESMALTE SINTÉTICO GRAFITE) PULVERIZADA SOBRE PERFIL METÁLICO EXECUTADO EM FÁBRICA (POR DEMÃO). AF_01/2020_P</v>
          </cell>
          <cell r="D5822">
            <v>100723</v>
          </cell>
          <cell r="E5822">
            <v>8.67</v>
          </cell>
        </row>
        <row r="5823">
          <cell r="A5823">
            <v>100724</v>
          </cell>
          <cell r="B5823" t="str">
            <v>PINTURA COM TINTA ALQUÍDICA DE FUNDO E ACABAMENTO (ESMALTE SINTÉTICO GRAFITE) APLICADA A ROLO OU PINCEL SOBRE PERFIL METÁLICO EXECUTADO EM FÁBRICA (POR DEMÃO). AF_01/2020</v>
          </cell>
          <cell r="D5823">
            <v>100724</v>
          </cell>
          <cell r="E5823">
            <v>10.39</v>
          </cell>
        </row>
        <row r="5824">
          <cell r="A5824">
            <v>100725</v>
          </cell>
          <cell r="B5824" t="str">
            <v>PINTURA COM TINTA ALQUÍDICA DE FUNDO E ACABAMENTO (ESMALTE SINTÉTICO GRAFITE) PULVERIZADA SOBRE SUPERFÍCIES METÁLICAS (EXCETO PERFIL) EXECUTADO EM OBRA (POR DEMÃO). AF_01/2020_P</v>
          </cell>
          <cell r="D5824">
            <v>100725</v>
          </cell>
          <cell r="E5824">
            <v>18.59</v>
          </cell>
        </row>
        <row r="5825">
          <cell r="A5825">
            <v>100726</v>
          </cell>
          <cell r="B5825" t="str">
            <v>PINTURA COM TINTA ALQUÍDICA DE FUNDO E ACABAMENTO (ESMALTE SINTÉTICO GRAFITE) APLICADA A ROLO OU PINCEL SOBRE SUPERFÍCIES METÁLICAS (EXCETO PERFIL) EXECUTADO EM OBRA (POR DEMÃO). AF_01/2020</v>
          </cell>
          <cell r="D5825">
            <v>100726</v>
          </cell>
          <cell r="E5825">
            <v>20.170000000000002</v>
          </cell>
        </row>
        <row r="5826">
          <cell r="A5826">
            <v>100727</v>
          </cell>
          <cell r="B5826" t="str">
            <v>PINTURA COM TINTA EPOXÍDICA DE FUNDO PULVERIZADA SOBRE PERFIL METÁLICO EXECUTADO EM FÁBRICA (POR DEMÃO). AF_01/2020_P</v>
          </cell>
          <cell r="D5826">
            <v>100727</v>
          </cell>
          <cell r="E5826">
            <v>19.97</v>
          </cell>
        </row>
        <row r="5827">
          <cell r="A5827">
            <v>100728</v>
          </cell>
          <cell r="B5827" t="str">
            <v>PINTURA COM TINTA EPOXÍDICA DE FUNDO APLICADA A ROLO OU PINCEL SOBRE PERFIL METÁLICO EXECUTADO EM FÁBRICA (POR DEMÃO). AF_01/2020</v>
          </cell>
          <cell r="D5827">
            <v>100728</v>
          </cell>
          <cell r="E5827">
            <v>17.850000000000001</v>
          </cell>
        </row>
        <row r="5828">
          <cell r="A5828">
            <v>100729</v>
          </cell>
          <cell r="B5828" t="str">
            <v>PINTURA COM TINTA EPOXÍDICA DE ACABAMENTO PULVERIZADA SOBRE PERFIL METÁLICO EXECUTADO EM FÁBRICA (POR DEMÃO). AF_01/2020_P</v>
          </cell>
          <cell r="D5828">
            <v>100729</v>
          </cell>
          <cell r="E5828">
            <v>15.01</v>
          </cell>
        </row>
        <row r="5829">
          <cell r="A5829">
            <v>100730</v>
          </cell>
          <cell r="B5829" t="str">
            <v>PINTURA COM TINTA EPOXÍDICA DE ACABAMENTO APLICADA A ROLO OU PINCEL SOBRE PERFIL METÁLICO EXECUTADO EM FÁBRICA (POR DEMÃO). AF_01/2020</v>
          </cell>
          <cell r="D5829">
            <v>100730</v>
          </cell>
          <cell r="E5829">
            <v>17.510000000000002</v>
          </cell>
        </row>
        <row r="5830">
          <cell r="A5830">
            <v>100733</v>
          </cell>
          <cell r="B5830" t="str">
            <v>PINTURA COM TINTA ACRÍLICA DE FUNDO PULVERIZADA SOBRE SUPERFÍCIES METÁLICAS (EXCETO PERFIL) EXECUTADO EM OBRA (POR DEMÃO). AF_01/2020_P</v>
          </cell>
          <cell r="D5830">
            <v>100733</v>
          </cell>
          <cell r="E5830">
            <v>8.02</v>
          </cell>
        </row>
        <row r="5831">
          <cell r="A5831">
            <v>100734</v>
          </cell>
          <cell r="B5831" t="str">
            <v>PINTURA COM TINTA ACRÍLICA DE FUNDO APLICADA A ROLO OU PINCEL SOBRE SUPERFÍCIES METÁLICAS (EXCETO PERFIL) EXECUTADO EM OBRA (POR DEMÃO). AF_01/2020</v>
          </cell>
          <cell r="D5831">
            <v>100734</v>
          </cell>
          <cell r="E5831">
            <v>10.79</v>
          </cell>
        </row>
        <row r="5832">
          <cell r="A5832">
            <v>100735</v>
          </cell>
          <cell r="B5832" t="str">
            <v>PINTURA COM TINTA ACRÍLICA DE ACABAMENTO PULVERIZADA SOBRE SUPERFÍCIES METÁLICAS (EXCETO PERFIL) EXECUTADO EM OBRA (POR DEMÃO). AF_01/2020_P</v>
          </cell>
          <cell r="D5832">
            <v>100735</v>
          </cell>
          <cell r="E5832">
            <v>8.15</v>
          </cell>
        </row>
        <row r="5833">
          <cell r="A5833">
            <v>100736</v>
          </cell>
          <cell r="B5833" t="str">
            <v>PINTURA COM TINTA ACRÍLICA DE ACABAMENTO APLICADA A ROLO OU PINCEL SOBRE SUPERFÍCIES METÁLICAS (EXCETO PERFIL) EXECUTADO EM OBRA (POR DEMÃO). AF_01/2020</v>
          </cell>
          <cell r="D5833">
            <v>100736</v>
          </cell>
          <cell r="E5833">
            <v>10.79</v>
          </cell>
        </row>
        <row r="5834">
          <cell r="A5834">
            <v>100739</v>
          </cell>
          <cell r="B5834" t="str">
            <v>PINTURA COM TINTA ALQUÍDICA DE ACABAMENTO (ESMALTE SINTÉTICO ACETINADO) PULVERIZADA SOBRE PERFIL METÁLICO EXECUTADO EM FÁBRICA (POR DEMÃO). AF_01/2020_P</v>
          </cell>
          <cell r="D5834">
            <v>100739</v>
          </cell>
          <cell r="E5834">
            <v>7.94</v>
          </cell>
        </row>
        <row r="5835">
          <cell r="A5835">
            <v>100740</v>
          </cell>
          <cell r="B5835" t="str">
            <v>PINTURA COM TINTA ALQUÍDICA DE ACABAMENTO (ESMALTE SINTÉTICO ACETINADO) APLICADA A ROLO OU PINCEL SOBRE PERFIL METÁLICO EXECUTADO EM FÁBRICA (POR DEMÃO). AF_01/2020</v>
          </cell>
          <cell r="D5835">
            <v>100740</v>
          </cell>
          <cell r="E5835">
            <v>8.39</v>
          </cell>
        </row>
        <row r="5836">
          <cell r="A5836">
            <v>100741</v>
          </cell>
          <cell r="B5836" t="str">
            <v>PINTURA COM TINTA ALQUÍDICA DE ACABAMENTO (ESMALTE SINTÉTICO ACETINADO) PULVERIZADA SOBRE SUPERFÍCIES METÁLICAS (EXCETO PERFIL) EXECUTADO EM OBRA (POR DEMÃO). AF_01/2020_P</v>
          </cell>
          <cell r="D5836">
            <v>100741</v>
          </cell>
          <cell r="E5836">
            <v>18.100000000000001</v>
          </cell>
        </row>
        <row r="5837">
          <cell r="A5837">
            <v>100742</v>
          </cell>
          <cell r="B5837" t="str">
            <v>PINTURA COM TINTA ALQUÍDICA DE ACABAMENTO (ESMALTE SINTÉTICO ACETINADO) APLICADA A ROLO OU PINCEL SOBRE SUPERFÍCIES METÁLICAS (EXCETO PERFIL) EXECUTADO EM OBRA (POR DEMÃO). AF_01/2020</v>
          </cell>
          <cell r="D5837">
            <v>100742</v>
          </cell>
          <cell r="E5837">
            <v>18.23</v>
          </cell>
        </row>
        <row r="5838">
          <cell r="A5838">
            <v>100743</v>
          </cell>
          <cell r="B5838" t="str">
            <v>PINTURA COM TINTA ALQUÍDICA DE ACABAMENTO (ESMALTE SINTÉTICO BRILHANTE) PULVERIZADA SOBRE PERFIL METÁLICO EXECUTADO EM FÁBRICA  (POR DEMÃO). AF_01/2020_P</v>
          </cell>
          <cell r="D5838">
            <v>100743</v>
          </cell>
          <cell r="E5838">
            <v>7.75</v>
          </cell>
        </row>
        <row r="5839">
          <cell r="A5839">
            <v>100744</v>
          </cell>
          <cell r="B5839" t="str">
            <v>PINTURA COM TINTA ALQUÍDICA DE ACABAMENTO (ESMALTE SINTÉTICO BRILHANTE) APLICADA A ROLO OU PINCEL SOBRE PERFIL METÁLICO EXECUTADO EM FÁBRICA (POR DEMÃO). AF_01/2020</v>
          </cell>
          <cell r="D5839">
            <v>100744</v>
          </cell>
          <cell r="E5839">
            <v>8.27</v>
          </cell>
        </row>
        <row r="5840">
          <cell r="A5840">
            <v>100745</v>
          </cell>
          <cell r="B5840" t="str">
            <v>PINTURA COM TINTA ALQUÍDICA DE ACABAMENTO (ESMALTE SINTÉTICO BRILHANTE) PULVERIZADA SOBRE SUPERFÍCIES METÁLICAS (EXCETO PERFIL) EXECUTADO EM OBRA  (POR DEMÃO). AF_01/2020_P</v>
          </cell>
          <cell r="D5840">
            <v>100745</v>
          </cell>
          <cell r="E5840">
            <v>17.91</v>
          </cell>
        </row>
        <row r="5841">
          <cell r="A5841">
            <v>100746</v>
          </cell>
          <cell r="B5841" t="str">
            <v>PINTURA COM TINTA ALQUÍDICA DE ACABAMENTO (ESMALTE SINTÉTICO BRILHANTE) APLICADA A ROLO OU PINCEL SOBRE SUPERFÍCIES METÁLICAS (EXCETO PERFIL) EXECUTADO EM OBRA (POR DEMÃO). AF_01/2020</v>
          </cell>
          <cell r="D5841">
            <v>100746</v>
          </cell>
          <cell r="E5841">
            <v>18.11</v>
          </cell>
        </row>
        <row r="5842">
          <cell r="A5842">
            <v>100747</v>
          </cell>
          <cell r="B5842" t="str">
            <v>PINTURA COM TINTA ALQUÍDICA DE ACABAMENTO (ESMALTE SINTÉTICO FOSCO) PULVERIZADA SOBRE PERFIL METÁLICO EXECUTADO EM FÁBRICA (POR DEMÃO). AF_01/2020_P</v>
          </cell>
          <cell r="D5842">
            <v>100747</v>
          </cell>
          <cell r="E5842">
            <v>7.83</v>
          </cell>
        </row>
        <row r="5843">
          <cell r="A5843">
            <v>100748</v>
          </cell>
          <cell r="B5843" t="str">
            <v>PINTURA COM TINTA ALQUÍDICA DE ACABAMENTO (ESMALTE SINTÉTICO FOSCO) APLICADA A ROLO OU PINCEL SOBRE PERFIL METÁLICO EXECUTADO EM FÁBRICA (POR DEMÃO). AF_01/2020</v>
          </cell>
          <cell r="D5843">
            <v>100748</v>
          </cell>
          <cell r="E5843">
            <v>8.32</v>
          </cell>
        </row>
        <row r="5844">
          <cell r="A5844">
            <v>100749</v>
          </cell>
          <cell r="B5844" t="str">
            <v>PINTURA COM TINTA ALQUÍDICA DE ACABAMENTO (ESMALTE SINTÉTICO FOSCO) PULVERIZADA SOBRE SUPERFÍCIES METÁLICAS (EXCETO PERFIL) EXECUTADO EM OBRA (POR DEMÃO). AF_01/2020_P</v>
          </cell>
          <cell r="D5844">
            <v>100749</v>
          </cell>
          <cell r="E5844">
            <v>17.989999999999998</v>
          </cell>
        </row>
        <row r="5845">
          <cell r="A5845">
            <v>100750</v>
          </cell>
          <cell r="B5845" t="str">
            <v>PINTURA COM TINTA ALQUÍDICA DE ACABAMENTO (ESMALTE SINTÉTICO FOSCO) APLICADA A ROLO OU PINCEL SOBRE SUPERFÍCIES METÁLICAS (EXCETO PERFIL) EXECUTADO EM OBRA (POR DEMÃO). AF_01/2020</v>
          </cell>
          <cell r="D5845">
            <v>100750</v>
          </cell>
          <cell r="E5845">
            <v>18.16</v>
          </cell>
        </row>
        <row r="5846">
          <cell r="A5846">
            <v>100751</v>
          </cell>
          <cell r="B5846" t="str">
            <v>PINTURA COM TINTA EPOXÍDICA DE ACABAMENTO PULVERIZADA SOBRE PERFIL METÁLICO EXECUTADO EM FÁBRICA (02 DEMÃOS). AF_01/2020_P</v>
          </cell>
          <cell r="D5846">
            <v>100751</v>
          </cell>
          <cell r="E5846">
            <v>30.03</v>
          </cell>
        </row>
        <row r="5847">
          <cell r="A5847">
            <v>100752</v>
          </cell>
          <cell r="B5847" t="str">
            <v>PINTURA COM TINTA EPOXÍDICA DE ACABAMENTO APLICADA A ROLO OU PINCEL SOBRE PERFIL METÁLICO EXECUTADO EM FÁBRICA (02 DEMÃOS). AF_01/2020</v>
          </cell>
          <cell r="D5847">
            <v>100752</v>
          </cell>
          <cell r="E5847">
            <v>35.04</v>
          </cell>
        </row>
        <row r="5848">
          <cell r="A5848">
            <v>100753</v>
          </cell>
          <cell r="B5848" t="str">
            <v>PINTURA COM TINTA ACRÍLICA DE ACABAMENTO PULVERIZADA SOBRE SUPERFÍCIES METÁLICAS (EXCETO PERFIL) EXECUTADO EM OBRA (02 DEMÃOS). AF_01/2020_P</v>
          </cell>
          <cell r="D5848">
            <v>100753</v>
          </cell>
          <cell r="E5848">
            <v>16.309999999999999</v>
          </cell>
        </row>
        <row r="5849">
          <cell r="A5849">
            <v>100754</v>
          </cell>
          <cell r="B5849" t="str">
            <v>PINTURA COM TINTA ACRÍLICA DE ACABAMENTO APLICADA A ROLO OU PINCEL SOBRE SUPERFÍCIES METÁLICAS (EXCETO PERFIL) EXECUTADO EM OBRA (02 DEMÃOS). AF_01/2020</v>
          </cell>
          <cell r="D5849">
            <v>100754</v>
          </cell>
          <cell r="E5849">
            <v>21.58</v>
          </cell>
        </row>
        <row r="5850">
          <cell r="A5850">
            <v>100757</v>
          </cell>
          <cell r="B5850" t="str">
            <v>PINTURA COM TINTA ALQUÍDICA DE ACABAMENTO (ESMALTE SINTÉTICO ACETINADO) PULVERIZADA SOBRE SUPERFÍCIES METÁLICAS (EXCETO PERFIL) EXECUTADO EM OBRA (02 DEMÃOS). AF_01/2020_P</v>
          </cell>
          <cell r="D5850">
            <v>100757</v>
          </cell>
          <cell r="E5850">
            <v>36.22</v>
          </cell>
        </row>
        <row r="5851">
          <cell r="A5851">
            <v>100758</v>
          </cell>
          <cell r="B5851" t="str">
            <v>PINTURA COM TINTA ALQUÍDICA DE ACABAMENTO (ESMALTE SINTÉTICO ACETINADO) APLICADA A ROLO OU PINCEL SOBRE SUPERFÍCIES METÁLICAS (EXCETO PERFIL) EXECUTADO EM OBRA (02 DEMÃOS). AF_01/2020</v>
          </cell>
          <cell r="D5851">
            <v>100758</v>
          </cell>
          <cell r="E5851">
            <v>36.49</v>
          </cell>
        </row>
        <row r="5852">
          <cell r="A5852">
            <v>100759</v>
          </cell>
          <cell r="B5852" t="str">
            <v>PINTURA COM TINTA ALQUÍDICA DE ACABAMENTO (ESMALTE SINTÉTICO BRILHANTE) PULVERIZADA SOBRE SUPERFÍCIES METÁLICAS (EXCETO PERFIL) EXECUTADO EM OBRA (02 DEMÃOS). AF_01/2020_P</v>
          </cell>
          <cell r="D5852">
            <v>100759</v>
          </cell>
          <cell r="E5852">
            <v>35.83</v>
          </cell>
        </row>
        <row r="5853">
          <cell r="A5853">
            <v>100760</v>
          </cell>
          <cell r="B5853" t="str">
            <v>PINTURA COM TINTA ALQUÍDICA DE ACABAMENTO (ESMALTE SINTÉTICO BRILHANTE) APLICADA A ROLO OU PINCEL SOBRE SUPERFÍCIES METÁLICAS (EXCETO PERFIL) EXECUTADO EM OBRA (02 DEMÃOS). AF_01/2020</v>
          </cell>
          <cell r="D5853">
            <v>100760</v>
          </cell>
          <cell r="E5853">
            <v>36.25</v>
          </cell>
        </row>
        <row r="5854">
          <cell r="A5854">
            <v>100761</v>
          </cell>
          <cell r="B5854" t="str">
            <v>PINTURA COM TINTA ALQUÍDICA DE ACABAMENTO (ESMALTE SINTÉTICO FOSCO) PULVERIZADA SOBRE SUPERFÍCIES METÁLICAS (EXCETO PERFIL) EXECUTADO EM OBRA (02 DEMÃOS). AF_01/2020_P</v>
          </cell>
          <cell r="D5854">
            <v>100761</v>
          </cell>
          <cell r="E5854">
            <v>35.99</v>
          </cell>
        </row>
        <row r="5855">
          <cell r="A5855">
            <v>100762</v>
          </cell>
          <cell r="B5855" t="str">
            <v>PINTURA COM TINTA ALQUÍDICA DE ACABAMENTO (ESMALTE SINTÉTICO FOSCO) APLICADA A ROLO OU PINCEL SOBRE SUPERFÍCIES METÁLICAS (EXCETO PERFIL) EXECUTADO EM OBRA (02 DEMÃOS). AF_01/2020</v>
          </cell>
          <cell r="D5855">
            <v>100762</v>
          </cell>
          <cell r="E5855">
            <v>36.35</v>
          </cell>
        </row>
        <row r="5856">
          <cell r="A5856">
            <v>102488</v>
          </cell>
          <cell r="B5856" t="str">
            <v>PREPARO DO PISO CIMENTADO PARA PINTURA - LIXAMENTO E LIMPEZA. AF_05/2021</v>
          </cell>
          <cell r="D5856">
            <v>102488</v>
          </cell>
          <cell r="E5856">
            <v>2.62</v>
          </cell>
        </row>
        <row r="5857">
          <cell r="A5857">
            <v>102489</v>
          </cell>
          <cell r="B5857" t="str">
            <v>PINTURA HIDROFUGANTE COM SILICONE, APLICAÇÃO MANUAL, 2 DEMÃOS. AF_05/2021</v>
          </cell>
          <cell r="D5857">
            <v>102489</v>
          </cell>
          <cell r="E5857">
            <v>20.68</v>
          </cell>
        </row>
        <row r="5858">
          <cell r="A5858">
            <v>102491</v>
          </cell>
          <cell r="B5858" t="str">
            <v>PINTURA DE PISO COM TINTA ACRÍLICA, APLICAÇÃO MANUAL, 2 DEMÃOS, INCLUSO FUNDO PREPARADOR. AF_05/2021</v>
          </cell>
          <cell r="D5858">
            <v>102491</v>
          </cell>
          <cell r="E5858">
            <v>14.82</v>
          </cell>
        </row>
        <row r="5859">
          <cell r="A5859">
            <v>102492</v>
          </cell>
          <cell r="B5859" t="str">
            <v>PINTURA DE PISO COM TINTA ACRÍLICA, APLICAÇÃO MANUAL, 3 DEMÃOS, INCLUSO FUNDO PREPARADOR. AF_05/2021</v>
          </cell>
          <cell r="D5859">
            <v>102492</v>
          </cell>
          <cell r="E5859">
            <v>17.309999999999999</v>
          </cell>
        </row>
        <row r="5860">
          <cell r="A5860">
            <v>102494</v>
          </cell>
          <cell r="B5860" t="str">
            <v>PINTURA DE PISO COM TINTA EPÓXI, APLICAÇÃO MANUAL, 2 DEMÃOS, INCLUSO PRIMER EPÓXI. AF_05/2021</v>
          </cell>
          <cell r="D5860">
            <v>102494</v>
          </cell>
          <cell r="E5860">
            <v>47.02</v>
          </cell>
        </row>
        <row r="5861">
          <cell r="A5861">
            <v>102496</v>
          </cell>
          <cell r="B5861" t="str">
            <v>PINTURA DE RODAPÉ COM TINTA EPÓXI, APLICAÇÃO MANUAL, 2 DEMÃOS, INCLUSÃO PRIMER EPÓXI. AF_05/2021</v>
          </cell>
          <cell r="D5861">
            <v>102496</v>
          </cell>
          <cell r="E5861">
            <v>9.85</v>
          </cell>
        </row>
        <row r="5862">
          <cell r="A5862">
            <v>102497</v>
          </cell>
          <cell r="B5862" t="str">
            <v>PINTURA DE RODAPÉ EM PEDRA DECORATIVA COM VERNIZ DE POLIURETANO, APLICAÇÃO MANUAL, 3 DEMÃOS. AF_05/2021</v>
          </cell>
          <cell r="D5862">
            <v>102497</v>
          </cell>
          <cell r="E5862">
            <v>3.59</v>
          </cell>
        </row>
        <row r="5863">
          <cell r="A5863">
            <v>102498</v>
          </cell>
          <cell r="B5863" t="str">
            <v>PINTURA DE MEIO-FIO COM TINTA BRANCA A BASE DE CAL (CAIAÇÃO). AF_05/2021</v>
          </cell>
          <cell r="D5863">
            <v>102498</v>
          </cell>
          <cell r="E5863">
            <v>1.17</v>
          </cell>
        </row>
        <row r="5864">
          <cell r="A5864">
            <v>102499</v>
          </cell>
          <cell r="B5864" t="str">
            <v>ENCERAMENTO DE PISO EM MADEIRA. AF_05/2021</v>
          </cell>
          <cell r="D5864">
            <v>102499</v>
          </cell>
          <cell r="E5864">
            <v>2.2799999999999998</v>
          </cell>
        </row>
        <row r="5865">
          <cell r="A5865">
            <v>102500</v>
          </cell>
          <cell r="B5865" t="str">
            <v>PINTURA DE DEMARCAÇÃO DE VAGA COM TINTA ACRÍLICA, E = 10 CM, APLICAÇÃO MANUAL. AF_05/2021</v>
          </cell>
          <cell r="D5865">
            <v>102500</v>
          </cell>
          <cell r="E5865">
            <v>3.3</v>
          </cell>
        </row>
        <row r="5866">
          <cell r="A5866">
            <v>102501</v>
          </cell>
          <cell r="B5866" t="str">
            <v>PINTURA DE FAIXA DE PEDESTRE OU ZEBRADA COM TINTA ACRÍLICA, E  = 30 CM, APLICAÇÃO MANUAL. AF_05/2021</v>
          </cell>
          <cell r="D5866">
            <v>102501</v>
          </cell>
          <cell r="E5866">
            <v>18.47</v>
          </cell>
        </row>
        <row r="5867">
          <cell r="A5867">
            <v>102504</v>
          </cell>
          <cell r="B5867" t="str">
            <v>PINTURA DE DEMARCAÇÃO DE QUADRA POLIESPORTIVA COM TINTA ACRÍLICA, E = 5 CM, APLICAÇÃO MANUAL. AF_05/2021</v>
          </cell>
          <cell r="D5867">
            <v>102504</v>
          </cell>
          <cell r="E5867">
            <v>7.3</v>
          </cell>
        </row>
        <row r="5868">
          <cell r="A5868">
            <v>102505</v>
          </cell>
          <cell r="B5868" t="str">
            <v>PINTURA DE DEMARCAÇÃO DE QUADRA POLIESPORTIVA COM BORRACHA CLORADA, E = 5 CM, APLICAÇÃO MANUAL. AF_05/2021</v>
          </cell>
          <cell r="D5868">
            <v>102505</v>
          </cell>
          <cell r="E5868">
            <v>7.37</v>
          </cell>
        </row>
        <row r="5869">
          <cell r="A5869">
            <v>102506</v>
          </cell>
          <cell r="B5869" t="str">
            <v>PINTURA DE DEMARCAÇÃO DE QUADRA POLIESPORTIVA COM TINTA EPÓXI, E = 5 CM, APLICAÇÃO MANUAL. AF_05/2021</v>
          </cell>
          <cell r="D5869">
            <v>102506</v>
          </cell>
          <cell r="E5869">
            <v>8.0299999999999994</v>
          </cell>
        </row>
        <row r="5870">
          <cell r="A5870">
            <v>102507</v>
          </cell>
          <cell r="B5870" t="str">
            <v>PINTURA DE DEMARCAÇÃO DE VAGA COM TINTA EPÓXI, E = 10 CM, APLICAÇÃO MANUAL. AF_05/2021</v>
          </cell>
          <cell r="D5870">
            <v>102507</v>
          </cell>
          <cell r="E5870">
            <v>4.75</v>
          </cell>
        </row>
        <row r="5871">
          <cell r="A5871">
            <v>102508</v>
          </cell>
          <cell r="B5871" t="str">
            <v>PINTURA DE FAIXA DE PEDESTRE OU ZEBRADA COM TINTA EPÓXI, E  = 30 CM, APLICAÇÃO MANUAL. AF_05/2021</v>
          </cell>
          <cell r="D5871">
            <v>102508</v>
          </cell>
          <cell r="E5871">
            <v>33.29</v>
          </cell>
        </row>
        <row r="5872">
          <cell r="A5872">
            <v>102509</v>
          </cell>
          <cell r="B5872" t="str">
            <v>PINTURA DE FAIXA DE PEDESTRE OU ZEBRADA TINTA RETRORREFLETIVA A BASE DE RESINA ACRÍLICA COM MICROESFERAS DE VIDRO, E = 30 CM, APLICAÇÃO MANUAL. AF_05/2021</v>
          </cell>
          <cell r="D5872">
            <v>102509</v>
          </cell>
          <cell r="E5872">
            <v>20.63</v>
          </cell>
        </row>
        <row r="5873">
          <cell r="A5873">
            <v>102512</v>
          </cell>
          <cell r="B5873" t="str">
            <v>PINTURA DE EIXO VIÁRIO SOBRE ASFALTO COM TINTA RETRORREFLETIVA A BASE DE RESINA ACRÍLICA COM MICROESFERAS DE VIDRO, APLICAÇÃO MECÂNICA COM DEMARCADORA AUTOPROPELIDA. AF_05/2021</v>
          </cell>
          <cell r="D5873">
            <v>102512</v>
          </cell>
          <cell r="E5873">
            <v>3.57</v>
          </cell>
        </row>
        <row r="5874">
          <cell r="A5874">
            <v>102513</v>
          </cell>
          <cell r="B5874" t="str">
            <v>PINTURA DE SÍMBOLOS E TEXTOS COM TINTA ACRÍLICA, DEMARCAÇÃO COM FITA ADESIVA E APLICAÇÃO COM ROLO. AF_05/2021</v>
          </cell>
          <cell r="D5874">
            <v>102513</v>
          </cell>
          <cell r="E5874">
            <v>35.07</v>
          </cell>
        </row>
        <row r="5875">
          <cell r="A5875">
            <v>102520</v>
          </cell>
          <cell r="B5875" t="str">
            <v>PINTURA DE SINALIZAÇÃO VERTICAL DE SEGURANÇA, FAIXAS AMARELA E PRETA, APLICAÇÃO MANUAL, 2 DEMÃOS. AF_05/2021</v>
          </cell>
          <cell r="D5875">
            <v>102520</v>
          </cell>
          <cell r="E5875">
            <v>59.83</v>
          </cell>
        </row>
        <row r="5876">
          <cell r="A5876">
            <v>101749</v>
          </cell>
          <cell r="B5876" t="str">
            <v>PISO CIMENTADO, TRAÇO 1:3 (CIMENTO E AREIA), ACABAMENTO LISO, ESPESSURA 4,0 CM, PREPARO MECÂNICO DA ARGAMASSA. AF_09/2020</v>
          </cell>
          <cell r="D5876">
            <v>101749</v>
          </cell>
          <cell r="E5876">
            <v>45.68</v>
          </cell>
        </row>
        <row r="5877">
          <cell r="A5877">
            <v>101750</v>
          </cell>
          <cell r="B5877" t="str">
            <v>PISO CIMENTADO, TRAÇO 1:3 (CIMENTO E AREIA), ACABAMENTO RÚSTICO, ESPESSURA 4,0 CM, PREPARO MECÂNICO DA ARGAMASSA. AF_09/2020</v>
          </cell>
          <cell r="D5877">
            <v>101750</v>
          </cell>
          <cell r="E5877">
            <v>43.75</v>
          </cell>
        </row>
        <row r="5878">
          <cell r="A5878">
            <v>101729</v>
          </cell>
          <cell r="B5878" t="str">
            <v>PISO EM TACO DE MADEIRA 7X42CM, FIXADO COM COLA BASE DE PVA. AF_09/2020</v>
          </cell>
          <cell r="D5878">
            <v>101729</v>
          </cell>
          <cell r="E5878">
            <v>190.43</v>
          </cell>
        </row>
        <row r="5879">
          <cell r="A5879">
            <v>101746</v>
          </cell>
          <cell r="B5879" t="str">
            <v>ASSOALHO DE MADEIRA. AF_09/2020</v>
          </cell>
          <cell r="D5879">
            <v>101746</v>
          </cell>
          <cell r="E5879">
            <v>300.39999999999998</v>
          </cell>
        </row>
        <row r="5880">
          <cell r="A5880">
            <v>101751</v>
          </cell>
          <cell r="B5880" t="str">
            <v>PISO EM TACO DE MADEIRA 7X21CM, FIXADO COM COLA BASE DE PVA. AF_09/2020</v>
          </cell>
          <cell r="D5880">
            <v>101751</v>
          </cell>
          <cell r="E5880">
            <v>195.16</v>
          </cell>
        </row>
        <row r="5881">
          <cell r="A5881">
            <v>87246</v>
          </cell>
          <cell r="B5881" t="str">
            <v>REVESTIMENTO CERÂMICO PARA PISO COM PLACAS TIPO ESMALTADA EXTRA DE DIMENSÕES 35X35 CM APLICADA EM AMBIENTES DE ÁREA MENOR QUE 5 M2. AF_06/2014</v>
          </cell>
          <cell r="D5881">
            <v>87246</v>
          </cell>
          <cell r="E5881">
            <v>55.24</v>
          </cell>
        </row>
        <row r="5882">
          <cell r="A5882">
            <v>87247</v>
          </cell>
          <cell r="B5882" t="str">
            <v>REVESTIMENTO CERÂMICO PARA PISO COM PLACAS TIPO ESMALTADA EXTRA DE DIMENSÕES 35X35 CM APLICADA EM AMBIENTES DE ÁREA ENTRE 5 M2 E 10 M2. AF_06/2014</v>
          </cell>
          <cell r="D5882">
            <v>87247</v>
          </cell>
          <cell r="E5882">
            <v>49.48</v>
          </cell>
        </row>
        <row r="5883">
          <cell r="A5883">
            <v>87248</v>
          </cell>
          <cell r="B5883" t="str">
            <v>REVESTIMENTO CERÂMICO PARA PISO COM PLACAS TIPO ESMALTADA EXTRA DE DIMENSÕES 35X35 CM APLICADA EM AMBIENTES DE ÁREA MAIOR QUE 10 M2. AF_06/2014</v>
          </cell>
          <cell r="D5883">
            <v>87248</v>
          </cell>
          <cell r="E5883">
            <v>44.9</v>
          </cell>
        </row>
        <row r="5884">
          <cell r="A5884">
            <v>87249</v>
          </cell>
          <cell r="B5884" t="str">
            <v>REVESTIMENTO CERÂMICO PARA PISO COM PLACAS TIPO ESMALTADA EXTRA DE DIMENSÕES 45X45 CM APLICADA EM AMBIENTES DE ÁREA MENOR QUE 5 M2. AF_06/2014</v>
          </cell>
          <cell r="D5884">
            <v>87249</v>
          </cell>
          <cell r="E5884">
            <v>61.04</v>
          </cell>
        </row>
        <row r="5885">
          <cell r="A5885">
            <v>87250</v>
          </cell>
          <cell r="B5885" t="str">
            <v>REVESTIMENTO CERÂMICO PARA PISO COM PLACAS TIPO ESMALTADA EXTRA DE DIMENSÕES 45X45 CM APLICADA EM AMBIENTES DE ÁREA ENTRE 5 M2 E 10 M2. AF_06/2014</v>
          </cell>
          <cell r="D5885">
            <v>87250</v>
          </cell>
          <cell r="E5885">
            <v>51.96</v>
          </cell>
        </row>
        <row r="5886">
          <cell r="A5886">
            <v>87251</v>
          </cell>
          <cell r="B5886" t="str">
            <v>REVESTIMENTO CERÂMICO PARA PISO COM PLACAS TIPO ESMALTADA EXTRA DE DIMENSÕES 45X45 CM APLICADA EM AMBIENTES DE ÁREA MAIOR QUE 10 M2. AF_06/2014</v>
          </cell>
          <cell r="D5886">
            <v>87251</v>
          </cell>
          <cell r="E5886">
            <v>46.11</v>
          </cell>
        </row>
        <row r="5887">
          <cell r="A5887">
            <v>87255</v>
          </cell>
          <cell r="B5887" t="str">
            <v>REVESTIMENTO CERÂMICO PARA PISO COM PLACAS TIPO ESMALTADA EXTRA DE DIMENSÕES 60X60 CM APLICADA EM AMBIENTES DE ÁREA MENOR QUE 5 M2. AF_06/2014</v>
          </cell>
          <cell r="D5887">
            <v>87255</v>
          </cell>
          <cell r="E5887">
            <v>101.89</v>
          </cell>
        </row>
        <row r="5888">
          <cell r="A5888">
            <v>87256</v>
          </cell>
          <cell r="B5888" t="str">
            <v>REVESTIMENTO CERÂMICO PARA PISO COM PLACAS TIPO ESMALTADA EXTRA DE DIMENSÕES 60X60 CM APLICADA EM AMBIENTES DE ÁREA ENTRE 5 M2 E 10 M2. AF_06/2014</v>
          </cell>
          <cell r="D5888">
            <v>87256</v>
          </cell>
          <cell r="E5888">
            <v>90.62</v>
          </cell>
        </row>
        <row r="5889">
          <cell r="A5889">
            <v>87257</v>
          </cell>
          <cell r="B5889" t="str">
            <v>REVESTIMENTO CERÂMICO PARA PISO COM PLACAS TIPO ESMALTADA EXTRA DE DIMENSÕES 60X60 CM APLICADA EM AMBIENTES DE ÁREA MAIOR QUE 10 M2. AF_06/2014</v>
          </cell>
          <cell r="D5889">
            <v>87257</v>
          </cell>
          <cell r="E5889">
            <v>83.69</v>
          </cell>
        </row>
        <row r="5890">
          <cell r="A5890">
            <v>87258</v>
          </cell>
          <cell r="B5890" t="str">
            <v>REVESTIMENTO CERÂMICO PARA PISO COM PLACAS TIPO PORCELANATO DE DIMENSÕES 45X45 CM APLICADA EM AMBIENTES DE ÁREA MENOR QUE 5 M². AF_06/2014</v>
          </cell>
          <cell r="D5890">
            <v>87258</v>
          </cell>
          <cell r="E5890">
            <v>139.13</v>
          </cell>
        </row>
        <row r="5891">
          <cell r="A5891">
            <v>87259</v>
          </cell>
          <cell r="B5891" t="str">
            <v>REVESTIMENTO CERÂMICO PARA PISO COM PLACAS TIPO PORCELANATO DE DIMENSÕES 45X45 CM APLICADA EM AMBIENTES DE ÁREA ENTRE 5 M² E 10 M². AF_06/2014</v>
          </cell>
          <cell r="D5891">
            <v>87259</v>
          </cell>
          <cell r="E5891">
            <v>128.41</v>
          </cell>
        </row>
        <row r="5892">
          <cell r="A5892">
            <v>87260</v>
          </cell>
          <cell r="B5892" t="str">
            <v>REVESTIMENTO CERÂMICO PARA PISO COM PLACAS TIPO PORCELANATO DE DIMENSÕES 45X45 CM APLICADA EM AMBIENTES DE ÁREA MAIOR QUE 10 M². AF_06/2014</v>
          </cell>
          <cell r="D5892">
            <v>87260</v>
          </cell>
          <cell r="E5892">
            <v>122.25</v>
          </cell>
        </row>
        <row r="5893">
          <cell r="A5893">
            <v>87261</v>
          </cell>
          <cell r="B5893" t="str">
            <v>REVESTIMENTO CERÂMICO PARA PISO COM PLACAS TIPO PORCELANATO DE DIMENSÕES 60X60 CM APLICADA EM AMBIENTES DE ÁREA MENOR QUE 5 M². AF_06/2014</v>
          </cell>
          <cell r="D5893">
            <v>87261</v>
          </cell>
          <cell r="E5893">
            <v>159.94</v>
          </cell>
        </row>
        <row r="5894">
          <cell r="A5894">
            <v>87262</v>
          </cell>
          <cell r="B5894" t="str">
            <v>REVESTIMENTO CERÂMICO PARA PISO COM PLACAS TIPO PORCELANATO DE DIMENSÕES 60X60 CM APLICADA EM AMBIENTES DE ÁREA ENTRE 5 M² E 10 M². AF_06/2014</v>
          </cell>
          <cell r="D5894">
            <v>87262</v>
          </cell>
          <cell r="E5894">
            <v>147.22999999999999</v>
          </cell>
        </row>
        <row r="5895">
          <cell r="A5895">
            <v>87263</v>
          </cell>
          <cell r="B5895" t="str">
            <v>REVESTIMENTO CERÂMICO PARA PISO COM PLACAS TIPO PORCELANATO DE DIMENSÕES 60X60 CM APLICADA EM AMBIENTES DE ÁREA MAIOR QUE 10 M². AF_06/2014</v>
          </cell>
          <cell r="D5895">
            <v>87263</v>
          </cell>
          <cell r="E5895">
            <v>139.94</v>
          </cell>
        </row>
        <row r="5896">
          <cell r="A5896">
            <v>89046</v>
          </cell>
          <cell r="B5896" t="str">
            <v>(COMPOSIÇÃO REPRESENTATIVA) DO SERVIÇO DE REVESTIMENTO CERÂMICO PARA PISO COM PLACAS TIPO ESMALTADA EXTRA DE DIMENSÕES 35X35 CM, PARA EDIFICAÇÃO HABITACIONAL MULTIFAMILIAR (PRÉDIO). AF_11/2014</v>
          </cell>
          <cell r="D5896">
            <v>89046</v>
          </cell>
          <cell r="E5896">
            <v>49.25</v>
          </cell>
        </row>
        <row r="5897">
          <cell r="A5897">
            <v>89171</v>
          </cell>
          <cell r="B5897" t="str">
            <v>(COMPOSIÇÃO REPRESENTATIVA) DO SERVIÇO DE REVESTIMENTO CERÂMICO PARA PISO COM PLACAS TIPO ESMALTADA EXTRA DE DIMENSÕES 35X35 CM, PARA EDIFICAÇÃO HABITACIONAL UNIFAMILIAR (CASA) E EDIFICAÇÃO PÚBLICA PADRÃO. AF_11/2014</v>
          </cell>
          <cell r="D5897">
            <v>89171</v>
          </cell>
          <cell r="E5897">
            <v>47</v>
          </cell>
        </row>
        <row r="5898">
          <cell r="A5898">
            <v>93389</v>
          </cell>
          <cell r="B5898" t="str">
            <v>REVESTIMENTO CERÂMICO PARA PISO COM PLACAS TIPO ESMALTADA PADRÃO POPULAR DE DIMENSÕES 35X35 CM APLICADA EM AMBIENTES DE ÁREA MENOR QUE 5 M2. AF_06/2014</v>
          </cell>
          <cell r="D5898">
            <v>93389</v>
          </cell>
          <cell r="E5898">
            <v>49.57</v>
          </cell>
        </row>
        <row r="5899">
          <cell r="A5899">
            <v>93390</v>
          </cell>
          <cell r="B5899" t="str">
            <v>REVESTIMENTO CERÂMICO PARA PISO COM PLACAS TIPO ESMALTADA PADRÃO POPULAR DE DIMENSÕES 35X35 CM APLICADA EM AMBIENTES DE ÁREA ENTRE 5 M2 E 10 M2. AF_06/2014</v>
          </cell>
          <cell r="D5899">
            <v>93390</v>
          </cell>
          <cell r="E5899">
            <v>43.92</v>
          </cell>
        </row>
        <row r="5900">
          <cell r="A5900">
            <v>93391</v>
          </cell>
          <cell r="B5900" t="str">
            <v>REVESTIMENTO CERÂMICO PARA PISO COM PLACAS TIPO ESMALTADA PADRÃO POPULAR DE DIMENSÕES 35X35 CM APLICADA EM AMBIENTES DE ÁREA MAIOR QUE 10 M2. AF_06/2014</v>
          </cell>
          <cell r="D5900">
            <v>93391</v>
          </cell>
          <cell r="E5900">
            <v>39.340000000000003</v>
          </cell>
        </row>
        <row r="5901">
          <cell r="A5901">
            <v>98671</v>
          </cell>
          <cell r="B5901" t="str">
            <v>PISO EM GRANITO APLICADO EM AMBIENTES INTERNOS. AF_09/2020</v>
          </cell>
          <cell r="D5901">
            <v>98671</v>
          </cell>
          <cell r="E5901">
            <v>421.04</v>
          </cell>
        </row>
        <row r="5902">
          <cell r="A5902">
            <v>98672</v>
          </cell>
          <cell r="B5902" t="str">
            <v>PISO EM MÁRMORE APLICADO EM AMBIENTES INTERNOS. AF_09/2020</v>
          </cell>
          <cell r="D5902">
            <v>98672</v>
          </cell>
          <cell r="E5902">
            <v>542.74</v>
          </cell>
        </row>
        <row r="5903">
          <cell r="A5903">
            <v>98678</v>
          </cell>
          <cell r="B5903" t="str">
            <v>PISO ELEVADO COM ESTRUTURA EM AÇO, COMPOSTO POR PEDESTAIS E LONGARINAS. AF_09/2020</v>
          </cell>
          <cell r="D5903">
            <v>98678</v>
          </cell>
          <cell r="E5903">
            <v>490.48</v>
          </cell>
        </row>
        <row r="5904">
          <cell r="A5904">
            <v>98679</v>
          </cell>
          <cell r="B5904" t="str">
            <v>PISO CIMENTADO, TRAÇO 1:3 (CIMENTO E AREIA), ACABAMENTO LISO, ESPESSURA 2,0 CM, PREPARO MECÂNICO DA ARGAMASSA. AF_09/2020</v>
          </cell>
          <cell r="D5904">
            <v>98679</v>
          </cell>
          <cell r="E5904">
            <v>30.69</v>
          </cell>
        </row>
        <row r="5905">
          <cell r="A5905">
            <v>98680</v>
          </cell>
          <cell r="B5905" t="str">
            <v>PISO CIMENTADO, TRAÇO 1:3 (CIMENTO E AREIA), ACABAMENTO LISO, ESPESSURA 3,0 CM, PREPARO MECÂNICO DA ARGAMASSA. AF_09/2020</v>
          </cell>
          <cell r="D5905">
            <v>98680</v>
          </cell>
          <cell r="E5905">
            <v>38.94</v>
          </cell>
        </row>
        <row r="5906">
          <cell r="A5906">
            <v>98681</v>
          </cell>
          <cell r="B5906" t="str">
            <v>PISO CIMENTADO, TRAÇO 1:3 (CIMENTO E AREIA), ACABAMENTO RÚSTICO, ESPESSURA 2,0 CM, PREPARO MECÂNICO DA ARGAMASSA. AF_09/2020</v>
          </cell>
          <cell r="D5906">
            <v>98681</v>
          </cell>
          <cell r="E5906">
            <v>28.76</v>
          </cell>
        </row>
        <row r="5907">
          <cell r="A5907">
            <v>98682</v>
          </cell>
          <cell r="B5907" t="str">
            <v>PISO CIMENTADO, TRAÇO 1:3 (CIMENTO E AREIA), ACABAMENTO RÚSTICO, ESPESSURA 3,0 CM, PREPARO MECÂNICO DA ARGAMASSA. AF_09/2020</v>
          </cell>
          <cell r="D5907">
            <v>98682</v>
          </cell>
          <cell r="E5907">
            <v>37.01</v>
          </cell>
        </row>
        <row r="5908">
          <cell r="A5908">
            <v>98685</v>
          </cell>
          <cell r="B5908" t="str">
            <v>RODAPÉ EM GRANITO, ALTURA 10 CM. AF_09/2020</v>
          </cell>
          <cell r="D5908">
            <v>98685</v>
          </cell>
          <cell r="E5908">
            <v>75.709999999999994</v>
          </cell>
        </row>
        <row r="5909">
          <cell r="A5909">
            <v>98686</v>
          </cell>
          <cell r="B5909" t="str">
            <v>RODAPÉ EM LADRILHO HIDRÁULICO, ALTURA 7 CM. AF_09/2020</v>
          </cell>
          <cell r="D5909">
            <v>98686</v>
          </cell>
          <cell r="E5909">
            <v>33.01</v>
          </cell>
        </row>
        <row r="5910">
          <cell r="A5910">
            <v>98688</v>
          </cell>
          <cell r="B5910" t="str">
            <v>RODAPÉ EM POLIESTIRENO, ALTURA 5 CM. AF_09/2020</v>
          </cell>
          <cell r="D5910">
            <v>98688</v>
          </cell>
          <cell r="E5910">
            <v>62.76</v>
          </cell>
        </row>
        <row r="5911">
          <cell r="A5911">
            <v>98689</v>
          </cell>
          <cell r="B5911" t="str">
            <v>SOLEIRA EM GRANITO, LARGURA 15 CM, ESPESSURA 2,0 CM. AF_09/2020</v>
          </cell>
          <cell r="D5911">
            <v>98689</v>
          </cell>
          <cell r="E5911">
            <v>106.46</v>
          </cell>
        </row>
        <row r="5912">
          <cell r="A5912">
            <v>101090</v>
          </cell>
          <cell r="B5912" t="str">
            <v>PISO EM PEDRA PORTUGUESA ASSENTADO SOBRE ARGAMASSA SECA DE CIMENTO E AREIA, TRAÇO 1:3, REJUNTADO COM CIMENTO COMUM. AF_05/2020</v>
          </cell>
          <cell r="D5912">
            <v>101090</v>
          </cell>
          <cell r="E5912">
            <v>190.37</v>
          </cell>
        </row>
        <row r="5913">
          <cell r="A5913">
            <v>101091</v>
          </cell>
          <cell r="B5913" t="str">
            <v>PISO EM LADRILHO HIDRÁULICO APLICADO EM AMBIENTES EXTERNOS. AF_05/2020</v>
          </cell>
          <cell r="D5913">
            <v>101091</v>
          </cell>
          <cell r="E5913">
            <v>123.51</v>
          </cell>
        </row>
        <row r="5914">
          <cell r="A5914">
            <v>101725</v>
          </cell>
          <cell r="B5914" t="str">
            <v>PISO EM LADRILHO HIDRÁULICO APLICADO EM AMBIENTES INTERNOS DE ÁREA MENOR QUE 5 M², INCLUSO APLICAÇÃO DE RESINA. AF_09/2020</v>
          </cell>
          <cell r="D5914">
            <v>101725</v>
          </cell>
          <cell r="E5914">
            <v>221.18</v>
          </cell>
        </row>
        <row r="5915">
          <cell r="A5915">
            <v>101726</v>
          </cell>
          <cell r="B5915" t="str">
            <v>PISO EM LADRILHO HIDRÁULICO APLICADO EM AMBIENTES INTERNOS DE ÁREA ENTRE 5 E 15 M², INCLUSO APLICAÇÃO DE RESINA. AF_09/2020</v>
          </cell>
          <cell r="D5915">
            <v>101726</v>
          </cell>
          <cell r="E5915">
            <v>154.35</v>
          </cell>
        </row>
        <row r="5916">
          <cell r="A5916">
            <v>101731</v>
          </cell>
          <cell r="B5916" t="str">
            <v>PISO EM PEDRA  ASSENTADO SOBRE ARGAMASSA 1:3 (CIMENTO E AREIA). AF_09/2020</v>
          </cell>
          <cell r="D5916">
            <v>101731</v>
          </cell>
          <cell r="E5916">
            <v>278.26</v>
          </cell>
        </row>
        <row r="5917">
          <cell r="A5917">
            <v>101732</v>
          </cell>
          <cell r="B5917" t="str">
            <v>PISO EM PEDRA ARDÓSIA ASSENTADO SOBRE ARGAMASSA 1:3 (CIMENTO E AREIA). AF_09/2020</v>
          </cell>
          <cell r="D5917">
            <v>101732</v>
          </cell>
          <cell r="E5917">
            <v>82.09</v>
          </cell>
        </row>
        <row r="5918">
          <cell r="A5918">
            <v>101094</v>
          </cell>
          <cell r="B5918" t="str">
            <v>PISO PODOTÁTIL, DIRECIONAL OU ALERTA, ASSENTADO SOBRE ARGAMASSA. AF_05/2020</v>
          </cell>
          <cell r="D5918">
            <v>101094</v>
          </cell>
          <cell r="E5918">
            <v>176.5</v>
          </cell>
        </row>
        <row r="5919">
          <cell r="A5919">
            <v>101727</v>
          </cell>
          <cell r="B5919" t="str">
            <v>PISO VINÍLICO SEMI-FLEXÍVEL EM PLACAS, PADRÃO LISO, ESPESSURA 3,2 MM, FIXADO COM COLA. AF_09/2020</v>
          </cell>
          <cell r="D5919">
            <v>101727</v>
          </cell>
          <cell r="E5919">
            <v>209.65</v>
          </cell>
        </row>
        <row r="5920">
          <cell r="A5920">
            <v>101733</v>
          </cell>
          <cell r="B5920" t="str">
            <v>PISO DE BORRACHA PASTILHADO/FRISADO, ESPESSURA 7MM, ASSENTADO COM ARGAMASSA. AF_09/2020</v>
          </cell>
          <cell r="D5920">
            <v>101733</v>
          </cell>
          <cell r="E5920">
            <v>278.43</v>
          </cell>
        </row>
        <row r="5921">
          <cell r="A5921">
            <v>101734</v>
          </cell>
          <cell r="B5921" t="str">
            <v>PISO DE BORRACHA PASTILHADO, ESPESSURA 15MM, ASSENTADO COM ARGAMASSA. AF_09/2020</v>
          </cell>
          <cell r="D5921">
            <v>101734</v>
          </cell>
          <cell r="E5921">
            <v>429.65</v>
          </cell>
        </row>
        <row r="5922">
          <cell r="A5922">
            <v>101735</v>
          </cell>
          <cell r="B5922" t="str">
            <v>PISO DE BORRACHA ESPORTIVO, ESPESSURA 15MM, ASSENTADO COM ARGAMASSA. AF_09/2020</v>
          </cell>
          <cell r="D5922">
            <v>101735</v>
          </cell>
          <cell r="E5922">
            <v>440.62</v>
          </cell>
        </row>
        <row r="5923">
          <cell r="A5923">
            <v>101736</v>
          </cell>
          <cell r="B5923" t="str">
            <v>PISO DE BORRACHA PASTILHADO, ESPESSURA 3,5MM, FIXADO COM ADESIVO ACRÍLICO. AF_09/2020</v>
          </cell>
          <cell r="D5923">
            <v>101736</v>
          </cell>
          <cell r="E5923">
            <v>92.65</v>
          </cell>
        </row>
        <row r="5924">
          <cell r="A5924">
            <v>101737</v>
          </cell>
          <cell r="B5924" t="str">
            <v>PISO DE BORRACHA CANELADO, ESPESSURA 3,5MM, FIXADO COM ADESIVO ACRÍLICO. AF_09/2020</v>
          </cell>
          <cell r="D5924">
            <v>101737</v>
          </cell>
          <cell r="E5924">
            <v>114.35</v>
          </cell>
        </row>
        <row r="5925">
          <cell r="A5925">
            <v>101748</v>
          </cell>
          <cell r="B5925" t="str">
            <v>PREPARO DE CONTRAPISO COM POLITRIZ. AF_09/2020</v>
          </cell>
          <cell r="D5925">
            <v>101748</v>
          </cell>
          <cell r="E5925">
            <v>2.64</v>
          </cell>
        </row>
        <row r="5926">
          <cell r="A5926">
            <v>101092</v>
          </cell>
          <cell r="B5926" t="str">
            <v>PISO EM GRANITO APLICADO EM CALÇADAS OU PISOS EXTERNOS. AF_05/2020</v>
          </cell>
          <cell r="D5926">
            <v>101092</v>
          </cell>
          <cell r="E5926">
            <v>429.06</v>
          </cell>
        </row>
        <row r="5927">
          <cell r="A5927">
            <v>101093</v>
          </cell>
          <cell r="B5927" t="str">
            <v>PISO EM MÁRMORE APLICADO EM CALÇADAS OU PISOS EXTERNOS. AF_05/2020</v>
          </cell>
          <cell r="D5927">
            <v>101093</v>
          </cell>
          <cell r="E5927">
            <v>550.76</v>
          </cell>
        </row>
        <row r="5928">
          <cell r="A5928">
            <v>98695</v>
          </cell>
          <cell r="B5928" t="str">
            <v>SOLEIRA EM MÁRMORE, LARGURA 15 CM, ESPESSURA 2,0 CM. AF_09/2020</v>
          </cell>
          <cell r="D5928">
            <v>98695</v>
          </cell>
          <cell r="E5928">
            <v>93.13</v>
          </cell>
        </row>
        <row r="5929">
          <cell r="A5929">
            <v>98697</v>
          </cell>
          <cell r="B5929" t="str">
            <v>RODAPÉ EM MÁRMORE, ALTURA 7 CM. AF_09/2020</v>
          </cell>
          <cell r="D5929">
            <v>98697</v>
          </cell>
          <cell r="E5929">
            <v>62.26</v>
          </cell>
        </row>
        <row r="5930">
          <cell r="A5930">
            <v>101738</v>
          </cell>
          <cell r="B5930" t="str">
            <v>RODAPÉ EM MADEIRA, ALTURA 7CM, FIXADO COM COLA. AF_09/2020</v>
          </cell>
          <cell r="D5930">
            <v>101738</v>
          </cell>
          <cell r="E5930">
            <v>26.32</v>
          </cell>
        </row>
        <row r="5931">
          <cell r="A5931">
            <v>101739</v>
          </cell>
          <cell r="B5931" t="str">
            <v>RODAPÉ EM MADEIRA, ALTURA 7CM, FIXADO COM COLA E PARAFUSOS. AF_09/2020</v>
          </cell>
          <cell r="D5931">
            <v>101739</v>
          </cell>
          <cell r="E5931">
            <v>28.6</v>
          </cell>
        </row>
        <row r="5932">
          <cell r="A5932">
            <v>88648</v>
          </cell>
          <cell r="B5932" t="str">
            <v>RODAPÉ CERÂMICO DE 7CM DE ALTURA COM PLACAS TIPO ESMALTADA EXTRA  DE DIMENSÕES 35X35CM. AF_06/2014</v>
          </cell>
          <cell r="D5932">
            <v>88648</v>
          </cell>
          <cell r="E5932">
            <v>6.55</v>
          </cell>
        </row>
        <row r="5933">
          <cell r="A5933">
            <v>88649</v>
          </cell>
          <cell r="B5933" t="str">
            <v>RODAPÉ CERÂMICO DE 7CM DE ALTURA COM PLACAS TIPO ESMALTADA EXTRA DE DIMENSÕES 45X45CM. AF_06/2014</v>
          </cell>
          <cell r="D5933">
            <v>88649</v>
          </cell>
          <cell r="E5933">
            <v>7.46</v>
          </cell>
        </row>
        <row r="5934">
          <cell r="A5934">
            <v>88650</v>
          </cell>
          <cell r="B5934" t="str">
            <v>RODAPÉ CERÂMICO DE 7CM DE ALTURA COM PLACAS TIPO ESMALTADA EXTRA DE DIMENSÕES 60X60CM. AF_06/2014</v>
          </cell>
          <cell r="D5934">
            <v>88650</v>
          </cell>
          <cell r="E5934">
            <v>14.85</v>
          </cell>
        </row>
        <row r="5935">
          <cell r="A5935">
            <v>96467</v>
          </cell>
          <cell r="B5935" t="str">
            <v>RODAPÉ CERÂMICO DE 7CM DE ALTURA COM PLACAS TIPO ESMALTADA COMERCIAL DE DIMENSÕES 35X35CM (PADRAO POPULAR). AF_06/2017</v>
          </cell>
          <cell r="D5935">
            <v>96467</v>
          </cell>
          <cell r="E5935">
            <v>5.9</v>
          </cell>
        </row>
        <row r="5936">
          <cell r="A5936">
            <v>101740</v>
          </cell>
          <cell r="B5936" t="str">
            <v>RODAPÉ EM ARDÓSIA ALTURA 10CM. AF_09/2020</v>
          </cell>
          <cell r="D5936">
            <v>101740</v>
          </cell>
          <cell r="E5936">
            <v>39.090000000000003</v>
          </cell>
        </row>
        <row r="5937">
          <cell r="A5937">
            <v>101741</v>
          </cell>
          <cell r="B5937" t="str">
            <v>RODAPÉ EM MARMORITE, ALTURA 10CM. AF_09/2020</v>
          </cell>
          <cell r="D5937">
            <v>101741</v>
          </cell>
          <cell r="E5937">
            <v>17.93</v>
          </cell>
        </row>
        <row r="5938">
          <cell r="A5938">
            <v>94990</v>
          </cell>
          <cell r="B5938" t="str">
            <v>EXECUÇÃO DE PASSEIO (CALÇADA) OU PISO DE CONCRETO COM CONCRETO MOLDADO IN LOCO, FEITO EM OBRA, ACABAMENTO CONVENCIONAL, NÃO ARMADO. AF_07/2016</v>
          </cell>
          <cell r="D5938">
            <v>94990</v>
          </cell>
          <cell r="E5938">
            <v>686.57</v>
          </cell>
        </row>
        <row r="5939">
          <cell r="A5939">
            <v>94991</v>
          </cell>
          <cell r="B5939" t="str">
            <v>EXECUÇÃO DE PASSEIO (CALÇADA) OU PISO DE CONCRETO COM CONCRETO MOLDADO IN LOCO, USINADO, ACABAMENTO CONVENCIONAL, NÃO ARMADO. AF_07/2016</v>
          </cell>
          <cell r="D5939">
            <v>94991</v>
          </cell>
          <cell r="E5939">
            <v>810.63</v>
          </cell>
        </row>
        <row r="5940">
          <cell r="A5940">
            <v>94992</v>
          </cell>
          <cell r="B5940" t="str">
            <v>EXECUÇÃO DE PASSEIO (CALÇADA) OU PISO DE CONCRETO COM CONCRETO MOLDADO IN LOCO, FEITO EM OBRA, ACABAMENTO CONVENCIONAL, ESPESSURA 6 CM, ARMADO. AF_07/2016</v>
          </cell>
          <cell r="D5940">
            <v>94992</v>
          </cell>
          <cell r="E5940">
            <v>95.73</v>
          </cell>
        </row>
        <row r="5941">
          <cell r="A5941">
            <v>94993</v>
          </cell>
          <cell r="B5941" t="str">
            <v>EXECUÇÃO DE PASSEIO (CALÇADA) OU PISO DE CONCRETO COM CONCRETO MOLDADO IN LOCO, USINADO, ACABAMENTO CONVENCIONAL, ESPESSURA 6 CM, ARMADO. AF_07/2016</v>
          </cell>
          <cell r="D5941">
            <v>94993</v>
          </cell>
          <cell r="E5941">
            <v>103.19</v>
          </cell>
        </row>
        <row r="5942">
          <cell r="A5942">
            <v>94994</v>
          </cell>
          <cell r="B5942" t="str">
            <v>EXECUÇÃO DE PASSEIO (CALÇADA) OU PISO DE CONCRETO COM CONCRETO MOLDADO IN LOCO, FEITO EM OBRA, ACABAMENTO CONVENCIONAL, ESPESSURA 8 CM, ARMADO. AF_07/2016</v>
          </cell>
          <cell r="D5942">
            <v>94994</v>
          </cell>
          <cell r="E5942">
            <v>110.67</v>
          </cell>
        </row>
        <row r="5943">
          <cell r="A5943">
            <v>94995</v>
          </cell>
          <cell r="B5943" t="str">
            <v>EXECUÇÃO DE PASSEIO (CALÇADA) OU PISO DE CONCRETO COM CONCRETO MOLDADO IN LOCO, USINADO, ACABAMENTO CONVENCIONAL, ESPESSURA 8 CM, ARMADO. AF_07/2016</v>
          </cell>
          <cell r="D5943">
            <v>94995</v>
          </cell>
          <cell r="E5943">
            <v>120.59</v>
          </cell>
        </row>
        <row r="5944">
          <cell r="A5944">
            <v>94996</v>
          </cell>
          <cell r="B5944" t="str">
            <v>EXECUÇÃO DE PASSEIO (CALÇADA) OU PISO DE CONCRETO COM CONCRETO MOLDADO IN LOCO, FEITO EM OBRA, ACABAMENTO CONVENCIONAL, ESPESSURA 10 CM, ARMADO. AF_07/2016</v>
          </cell>
          <cell r="D5944">
            <v>94996</v>
          </cell>
          <cell r="E5944">
            <v>124.44</v>
          </cell>
        </row>
        <row r="5945">
          <cell r="A5945">
            <v>94997</v>
          </cell>
          <cell r="B5945" t="str">
            <v>EXECUÇÃO DE PASSEIO (CALÇADA) OU PISO DE CONCRETO COM CONCRETO MOLDADO IN LOCO, USINADO, ACABAMENTO CONVENCIONAL, ESPESSURA 10 CM, ARMADO. AF_07/2016</v>
          </cell>
          <cell r="D5945">
            <v>94997</v>
          </cell>
          <cell r="E5945">
            <v>136.85</v>
          </cell>
        </row>
        <row r="5946">
          <cell r="A5946">
            <v>94998</v>
          </cell>
          <cell r="B5946" t="str">
            <v>EXECUÇÃO DE PASSEIO (CALÇADA) OU PISO DE CONCRETO COM CONCRETO MOLDADO IN LOCO, FEITO EM OBRA, ACABAMENTO CONVENCIONAL, ESPESSURA 12 CM, ARMADO. AF_07/2016</v>
          </cell>
          <cell r="D5946">
            <v>94998</v>
          </cell>
          <cell r="E5946">
            <v>139.1</v>
          </cell>
        </row>
        <row r="5947">
          <cell r="A5947">
            <v>94999</v>
          </cell>
          <cell r="B5947" t="str">
            <v>EXECUÇÃO DE PASSEIO (CALÇADA) OU PISO DE CONCRETO COM CONCRETO MOLDADO IN LOCO, USINADO, ACABAMENTO CONVENCIONAL, ESPESSURA 12 CM, ARMADO. AF_07/2016</v>
          </cell>
          <cell r="D5947">
            <v>94999</v>
          </cell>
          <cell r="E5947">
            <v>153.97</v>
          </cell>
        </row>
        <row r="5948">
          <cell r="A5948">
            <v>101747</v>
          </cell>
          <cell r="B5948" t="str">
            <v>PISO EM CONCRETO 20 MPA PREPARO MECÂNICO, ESPESSURA 7CM. AF_09/2020</v>
          </cell>
          <cell r="D5948">
            <v>101747</v>
          </cell>
          <cell r="E5948">
            <v>76.52</v>
          </cell>
        </row>
        <row r="5949">
          <cell r="A5949">
            <v>101743</v>
          </cell>
          <cell r="B5949" t="str">
            <v>PISO TÊXTIL (CARPETE) EM PLACA. AF_09/2020</v>
          </cell>
          <cell r="D5949">
            <v>101743</v>
          </cell>
          <cell r="E5949">
            <v>148.37</v>
          </cell>
        </row>
        <row r="5950">
          <cell r="A5950">
            <v>101744</v>
          </cell>
          <cell r="B5950" t="str">
            <v>PISO TÊXTIL (CARPETE) EM MANTA (ROLO) E = 6 A 7 MM. AF_09/2020</v>
          </cell>
          <cell r="D5950">
            <v>101744</v>
          </cell>
          <cell r="E5950">
            <v>118.27</v>
          </cell>
        </row>
        <row r="5951">
          <cell r="A5951">
            <v>101745</v>
          </cell>
          <cell r="B5951" t="str">
            <v>PISO TÊXTIL (CARPETE) EM MANTA (ROLO) E = 9 A 10 MM. AF_09/2020</v>
          </cell>
          <cell r="D5951">
            <v>101745</v>
          </cell>
          <cell r="E5951">
            <v>145.30000000000001</v>
          </cell>
        </row>
        <row r="5952">
          <cell r="A5952">
            <v>87620</v>
          </cell>
          <cell r="B5952" t="str">
            <v>CONTRAPISO EM ARGAMASSA TRAÇO 1:4 (CIMENTO E AREIA), PREPARO MECÂNICO COM BETONEIRA 400 L, APLICADO EM ÁREAS SECAS SOBRE LAJE, ADERIDO, ACABAMENTO NÃO REFORÇADO, ESPESSURA 2CM. AF_07/2021</v>
          </cell>
          <cell r="D5952">
            <v>87620</v>
          </cell>
          <cell r="E5952">
            <v>28.6</v>
          </cell>
        </row>
        <row r="5953">
          <cell r="A5953">
            <v>87622</v>
          </cell>
          <cell r="B5953" t="str">
            <v>CONTRAPISO EM ARGAMASSA TRAÇO 1:4 (CIMENTO E AREIA), PREPARO MANUAL, APLICADO EM ÁREAS SECAS SOBRE LAJE, ADERIDO, ACABAMENTO NÃO REFORÇADO, ESPESSURA 2CM. AF_07/2021</v>
          </cell>
          <cell r="D5953">
            <v>87622</v>
          </cell>
          <cell r="E5953">
            <v>31.64</v>
          </cell>
        </row>
        <row r="5954">
          <cell r="A5954">
            <v>87623</v>
          </cell>
          <cell r="B5954" t="str">
            <v>CONTRAPISO EM ARGAMASSA PRONTA, PREPARO MECÂNICO COM MISTURADOR 300 KG, APLICADO EM ÁREAS SECAS SOBRE LAJE, ADERIDO, ACABAMENTO NÃO REFORÇADO, ESPESSURA 2CM. AF_07/2021</v>
          </cell>
          <cell r="D5954">
            <v>87623</v>
          </cell>
          <cell r="E5954">
            <v>74.069999999999993</v>
          </cell>
        </row>
        <row r="5955">
          <cell r="A5955">
            <v>87624</v>
          </cell>
          <cell r="B5955" t="str">
            <v>CONTRAPISO EM ARGAMASSA PRONTA, PREPARO MECÂNICO COM MISTURADOR 300 KG, APLICADO EM ÁREAS SECAS SOBRE LAJE, ADERIDO, ACABAMENTO NÃO REFORÇADO, ESPESSURA 2CM. AF_07/2021</v>
          </cell>
          <cell r="D5955">
            <v>87624</v>
          </cell>
          <cell r="E5955">
            <v>79.650000000000006</v>
          </cell>
        </row>
        <row r="5956">
          <cell r="A5956">
            <v>87630</v>
          </cell>
          <cell r="B5956" t="str">
            <v>CONTRAPISO EM ARGAMASSA TRAÇO 1:4 (CIMENTO E AREIA), PREPARO MECÂNICO COM BETONEIRA 400 L, APLICADO EM ÁREAS SECAS SOBRE LAJE, ADERIDO, ACABAMENTO NÃO REFORÇADO, ESPESSURA 3CM. AF_07/2021</v>
          </cell>
          <cell r="D5956">
            <v>87630</v>
          </cell>
          <cell r="E5956">
            <v>35.93</v>
          </cell>
        </row>
        <row r="5957">
          <cell r="A5957">
            <v>87632</v>
          </cell>
          <cell r="B5957" t="str">
            <v>CONTRAPISO EM ARGAMASSA TRAÇO 1:4 (CIMENTO E AREIA), PREPARO MANUAL, APLICADO EM ÁREAS SECAS SOBRE LAJE, ADERIDO, ACABAMENTO NÃO REFORÇADO, ESPESSURA 3CM. AF_07/2021</v>
          </cell>
          <cell r="D5957">
            <v>87632</v>
          </cell>
          <cell r="E5957">
            <v>40.159999999999997</v>
          </cell>
        </row>
        <row r="5958">
          <cell r="A5958">
            <v>87633</v>
          </cell>
          <cell r="B5958" t="str">
            <v>CONTRAPISO EM ARGAMASSA PRONTA, PREPARO MECÂNICO COM MISTURADOR 300 KG, APLICADO EM ÁREAS SECAS SOBRE LAJE, ADERIDO, ACABAMENTO NÃO REFORÇADO, ESPESSURA 3CM. AF_07/2021</v>
          </cell>
          <cell r="D5958">
            <v>87633</v>
          </cell>
          <cell r="E5958">
            <v>99.16</v>
          </cell>
        </row>
        <row r="5959">
          <cell r="A5959">
            <v>87634</v>
          </cell>
          <cell r="B5959" t="str">
            <v>CONTRAPISO EM ARGAMASSA PRONTA, PREPARO MANUAL, APLICADO EM ÁREAS SECAS SOBRE LAJE, ADERIDO, ACABAMENTO NÃO REFORÇADO, ESPESSURA 3CM. AF_07/2021</v>
          </cell>
          <cell r="D5959">
            <v>87634</v>
          </cell>
          <cell r="E5959">
            <v>106.91</v>
          </cell>
        </row>
        <row r="5960">
          <cell r="A5960">
            <v>87640</v>
          </cell>
          <cell r="B5960" t="str">
            <v>CONTRAPISO EM ARGAMASSA TRAÇO 1:4 (CIMENTO E AREIA), PREPARO MECÂNICO COM BETONEIRA 400 L, APLICADO EM ÁREAS SECAS SOBRE LAJE, ADERIDO, ACABAMENTO NÃO REFORÇADO, ESPESSURA 4CM. AF_07/2021</v>
          </cell>
          <cell r="D5960">
            <v>87640</v>
          </cell>
          <cell r="E5960">
            <v>41.93</v>
          </cell>
        </row>
        <row r="5961">
          <cell r="A5961">
            <v>87642</v>
          </cell>
          <cell r="B5961" t="str">
            <v>CONTRAPISO EM ARGAMASSA TRAÇO 1:4 (CIMENTO E AREIA), PREPARO MANUAL, APLICADO EM ÁREAS SECAS SOBRE LAJE, ADERIDO, ACABAMENTO NÃO REFORÇADO, ESPESSURA 4CM. AF_07/2021</v>
          </cell>
          <cell r="D5961">
            <v>87642</v>
          </cell>
          <cell r="E5961">
            <v>47.13</v>
          </cell>
        </row>
        <row r="5962">
          <cell r="A5962">
            <v>87643</v>
          </cell>
          <cell r="B5962" t="str">
            <v>CONTRAPISO EM ARGAMASSA PRONTA, PREPARO MECÂNICO COM MISTURADOR 300 KG, APLICADO EM ÁREAS SECAS SOBRE LAJE, ADERIDO, ACABAMENTO NÃO REFORÇADO, ESPESSURA 4CM. AF_07/2021</v>
          </cell>
          <cell r="D5962">
            <v>87643</v>
          </cell>
          <cell r="E5962">
            <v>119.68</v>
          </cell>
        </row>
        <row r="5963">
          <cell r="A5963">
            <v>87644</v>
          </cell>
          <cell r="B5963" t="str">
            <v>CONTRAPISO EM ARGAMASSA PRONTA, PREPARO MANUAL, APLICADO EM ÁREAS SECAS SOBRE LAJE, ADERIDO, ACABAMENTO NÃO REFORÇADO, ESPESSURA 4CM. AF_07/2021</v>
          </cell>
          <cell r="D5963">
            <v>87644</v>
          </cell>
          <cell r="E5963">
            <v>129.22</v>
          </cell>
        </row>
        <row r="5964">
          <cell r="A5964">
            <v>87680</v>
          </cell>
          <cell r="B5964" t="str">
            <v>CONTRAPISO EM ARGAMASSA TRAÇO 1:4 (CIMENTO E AREIA), PREPARO MECÂNICO COM BETONEIRA 400 L, APLICADO EM ÁREAS SECAS SOBRE LAJE, NÃO ADERIDO, ACABAMENTO NÃO REFORÇADO, ESPESSURA 4CM. AF_07/2021</v>
          </cell>
          <cell r="D5964">
            <v>87680</v>
          </cell>
          <cell r="E5964">
            <v>35.19</v>
          </cell>
        </row>
        <row r="5965">
          <cell r="A5965">
            <v>87682</v>
          </cell>
          <cell r="B5965" t="str">
            <v>CONTRAPISO EM ARGAMASSA TRAÇO 1:4 (CIMENTO E AREIA), PREPARO MANUAL, APLICADO EM ÁREAS SECAS SOBRE LAJE, NÃO ADERIDO, ACABAMENTO NÃO REFORÇADO, ESPESSURA 4CM. AF_07/2021</v>
          </cell>
          <cell r="D5965">
            <v>87682</v>
          </cell>
          <cell r="E5965">
            <v>40.39</v>
          </cell>
        </row>
        <row r="5966">
          <cell r="A5966">
            <v>87683</v>
          </cell>
          <cell r="B5966" t="str">
            <v>CONTRAPISO EM ARGAMASSA PRONTA, PREPARO MECÂNICO COM MISTURADOR 300 KG, APLICADO EM ÁREAS SECAS SOBRE LAJE, NÃO ADERIDO, ACABAMENTO NÃO REFORÇADO, ESPESSURA 4CM. AF_07/2021</v>
          </cell>
          <cell r="D5966">
            <v>87683</v>
          </cell>
          <cell r="E5966">
            <v>112.94</v>
          </cell>
        </row>
        <row r="5967">
          <cell r="A5967">
            <v>87684</v>
          </cell>
          <cell r="B5967" t="str">
            <v>CONTRAPISO EM ARGAMASSA PRONTA, PREPARO MANUAL, APLICADO EM ÁREAS SECAS SOBRE LAJE, NÃO ADERIDO, ACABAMENTO NÃO REFORÇADO, ESPESSURA 4CM. AF_07/2021</v>
          </cell>
          <cell r="D5967">
            <v>87684</v>
          </cell>
          <cell r="E5967">
            <v>122.48</v>
          </cell>
        </row>
        <row r="5968">
          <cell r="A5968">
            <v>87690</v>
          </cell>
          <cell r="B5968" t="str">
            <v>CONTRAPISO EM ARGAMASSA TRAÇO 1:4 (CIMENTO E AREIA), PREPARO MECÂNICO COM BETONEIRA 400 L, APLICADO EM ÁREAS SECAS SOBRE LAJE, NÃO ADERIDO, ACABAMENTO NÃO REFORÇADO, ESPESSURA 5CM. AF_07/2021</v>
          </cell>
          <cell r="D5968">
            <v>87690</v>
          </cell>
          <cell r="E5968">
            <v>40.33</v>
          </cell>
        </row>
        <row r="5969">
          <cell r="A5969">
            <v>87692</v>
          </cell>
          <cell r="B5969" t="str">
            <v>CONTRAPISO EM ARGAMASSA TRAÇO 1:4 (CIMENTO E AREIA), PREPARO MANUAL, APLICADO EM ÁREAS SECAS SOBRE LAJE, NÃO ADERIDO, ACABAMENTO NÃO REFORÇADO, ESPESSURA 5CM. AF_07/2021</v>
          </cell>
          <cell r="D5969">
            <v>87692</v>
          </cell>
          <cell r="E5969">
            <v>46.28</v>
          </cell>
        </row>
        <row r="5970">
          <cell r="A5970">
            <v>87693</v>
          </cell>
          <cell r="B5970" t="str">
            <v>CONTRAPISO EM ARGAMASSA PRONTA, PREPARO MECÂNICO COM MISTURADOR 300 KG, APLICADO EM ÁREAS SECAS SOBRE LAJE, NÃO ADERIDO, ESPESSURA 5CM. AF_07/2021</v>
          </cell>
          <cell r="D5970">
            <v>87693</v>
          </cell>
          <cell r="E5970">
            <v>129.37</v>
          </cell>
        </row>
        <row r="5971">
          <cell r="A5971">
            <v>87694</v>
          </cell>
          <cell r="B5971" t="str">
            <v>CONTRAPISO EM ARGAMASSA PRONTA, PREPARO MANUAL, APLICADO EM ÁREAS SECAS SOBRE LAJE, NÃO ADERIDO, ACABAMENTO NÃO REFORÇADO, ESPESSURA 5CM. AF_07/2021</v>
          </cell>
          <cell r="D5971">
            <v>87694</v>
          </cell>
          <cell r="E5971">
            <v>140.30000000000001</v>
          </cell>
        </row>
        <row r="5972">
          <cell r="A5972">
            <v>87700</v>
          </cell>
          <cell r="B5972" t="str">
            <v>CONTRAPISO EM ARGAMASSA TRAÇO 1:4 (CIMENTO E AREIA), PREPARO MECÂNICO COM BETONEIRA 400 L, APLICADO EM ÁREAS SECAS SOBRE LAJE, NÃO ADERIDO, ACABAMENTO NÃO REFORÇADO, ESPESSURA 6CM. AF_07/2021</v>
          </cell>
          <cell r="D5972">
            <v>87700</v>
          </cell>
          <cell r="E5972">
            <v>43.6</v>
          </cell>
        </row>
        <row r="5973">
          <cell r="A5973">
            <v>87702</v>
          </cell>
          <cell r="B5973" t="str">
            <v>CONTRAPISO EM ARGAMASSA TRAÇO 1:4 (CIMENTO E AREIA), PREPARO MANUAL, APLICADO EM ÁREAS SECAS SOBRE LAJE, NÃO ADERIDO, ACABAMENTO NÃO REFORÇADO, ESPESSURA 6CM. AF_07/2021</v>
          </cell>
          <cell r="D5973">
            <v>87702</v>
          </cell>
          <cell r="E5973">
            <v>50.08</v>
          </cell>
        </row>
        <row r="5974">
          <cell r="A5974">
            <v>87703</v>
          </cell>
          <cell r="B5974" t="str">
            <v>CONTRAPISO EM ARGAMASSA PRONTA, PREPARO MECÂNICO COM MISTURADOR 300 KG, APLICADO EM ÁREAS SECAS SOBRE LAJE, NÃO ADERIDO, ACABAMENTO NÃO REFORÇADO, ESPESSURA 6CM. AF_07/2021</v>
          </cell>
          <cell r="D5974">
            <v>87703</v>
          </cell>
          <cell r="E5974">
            <v>140.57</v>
          </cell>
        </row>
        <row r="5975">
          <cell r="A5975">
            <v>87704</v>
          </cell>
          <cell r="B5975" t="str">
            <v>CONTRAPISO EM ARGAMASSA PRONTA, PREPARO MANUAL, APLICADO EM ÁREAS SECAS SOBRE LAJE, NÃO ADERIDO, ACABAMENTO NÃO REFORÇADO, ESPESSURA 6CM. AF_07/2021</v>
          </cell>
          <cell r="D5975">
            <v>87704</v>
          </cell>
          <cell r="E5975">
            <v>152.46</v>
          </cell>
        </row>
        <row r="5976">
          <cell r="A5976">
            <v>87735</v>
          </cell>
          <cell r="B5976" t="str">
            <v>CONTRAPISO EM ARGAMASSA TRAÇO 1:4 (CIMENTO E AREIA), PREPARO MECÂNICO COM BETONEIRA 400 L, APLICADO EM ÁREAS MOLHADAS SOBRE LAJE, ADERIDO, ACABAMENTO NÃO REFORÇADO, ESPESSURA 2CM. AF_07/2021</v>
          </cell>
          <cell r="D5976">
            <v>87735</v>
          </cell>
          <cell r="E5976">
            <v>37.42</v>
          </cell>
        </row>
        <row r="5977">
          <cell r="A5977">
            <v>87737</v>
          </cell>
          <cell r="B5977" t="str">
            <v>CONTRAPISO EM ARGAMASSA TRAÇO 1:4 (CIMENTO E AREIA), PREPARO MANUAL, APLICADO EM ÁREAS MOLHADAS SOBRE LAJE, ADERIDO, ACABAMENTO NÃO REFORÇADO, ESPESSURA 2CM. AF_07/2021</v>
          </cell>
          <cell r="D5977">
            <v>87737</v>
          </cell>
          <cell r="E5977">
            <v>40.46</v>
          </cell>
        </row>
        <row r="5978">
          <cell r="A5978">
            <v>87738</v>
          </cell>
          <cell r="B5978" t="str">
            <v>CONTRAPISO EM ARGAMASSA PRONTA, PREPARO MECÂNICO COM MISTURADOR 300 KG, APLICADO EM ÁREAS MOLHADAS SOBRE LAJE, ADERIDO, ACABAMENTO NÃO REFORÇADO, ESPESSURA 2CM. AF_07/2021</v>
          </cell>
          <cell r="D5978">
            <v>87738</v>
          </cell>
          <cell r="E5978">
            <v>82.89</v>
          </cell>
        </row>
        <row r="5979">
          <cell r="A5979">
            <v>87739</v>
          </cell>
          <cell r="B5979" t="str">
            <v>CONTRAPISO EM ARGAMASSA PRONTA, PREPARO MANUAL, APLICADO EM ÁREAS MOLHADAS SOBRE LAJE, ADERIDO, ACABAMENTO NÃO REFORÇADO, ESPESSURA 2CM. AF_07/2021</v>
          </cell>
          <cell r="D5979">
            <v>87739</v>
          </cell>
          <cell r="E5979">
            <v>88.47</v>
          </cell>
        </row>
        <row r="5980">
          <cell r="A5980">
            <v>87745</v>
          </cell>
          <cell r="B5980" t="str">
            <v>CONTRAPISO EM ARGAMASSA TRAÇO 1:4 (CIMENTO E AREIA), PREPARO MECÂNICO COM BETONEIRA 400 L, APLICADO EM ÁREAS MOLHADAS SOBRE LAJE, ADERIDO, ACABAMENTO NÃO REFORÇADO, ESPESSURA 3CM. AF_07/2021</v>
          </cell>
          <cell r="D5980">
            <v>87745</v>
          </cell>
          <cell r="E5980">
            <v>44.75</v>
          </cell>
        </row>
        <row r="5981">
          <cell r="A5981">
            <v>87747</v>
          </cell>
          <cell r="B5981" t="str">
            <v>CONTRAPISO EM ARGAMASSA TRAÇO 1:4 (CIMENTO E AREIA), PREPARO MANUAL, APLICADO EM ÁREAS MOLHADAS SOBRE LAJE, ADERIDO, ACABAMENTO NÃO REFORÇADO, ESPESSURA 3CM. AF_07/2021</v>
          </cell>
          <cell r="D5981">
            <v>87747</v>
          </cell>
          <cell r="E5981">
            <v>48.98</v>
          </cell>
        </row>
        <row r="5982">
          <cell r="A5982">
            <v>87748</v>
          </cell>
          <cell r="B5982" t="str">
            <v>CONTRAPISO EM ARGAMASSA PRONTA, PREPARO MECÂNICO COM MISTURADOR 300 KG, APLICADO EM ÁREAS MOLHADAS SOBRE LAJE, ADERIDO, ACABAMENTO NÃO REFORÇADO, ESPESSURA 3CM. AF_07/2021</v>
          </cell>
          <cell r="D5982">
            <v>87748</v>
          </cell>
          <cell r="E5982">
            <v>107.98</v>
          </cell>
        </row>
        <row r="5983">
          <cell r="A5983">
            <v>87749</v>
          </cell>
          <cell r="B5983" t="str">
            <v>CONTRAPISO EM ARGAMASSA PRONTA, PREPARO MANUAL, APLICADO EM ÁREAS MOLHADAS SOBRE LAJE, ADERIDO, ACABAMENTO NÃO REFORÇADO, ESPESSURA 3CM. AF_07/2021</v>
          </cell>
          <cell r="D5983">
            <v>87749</v>
          </cell>
          <cell r="E5983">
            <v>115.73</v>
          </cell>
        </row>
        <row r="5984">
          <cell r="A5984">
            <v>87755</v>
          </cell>
          <cell r="B5984" t="str">
            <v>CONTRAPISO EM ARGAMASSA TRAÇO 1:4 (CIMENTO E AREIA), PREPARO MECÂNICO COM BETONEIRA 400 L, APLICADO EM ÁREAS MOLHADAS SOBRE IMPERMEABILIZAÇÃO, ACABAMENTO NÃO REFORÇADO, ESPESSURA 3CM. AF_07/2021</v>
          </cell>
          <cell r="D5984">
            <v>87755</v>
          </cell>
          <cell r="E5984">
            <v>39.799999999999997</v>
          </cell>
        </row>
        <row r="5985">
          <cell r="A5985">
            <v>87757</v>
          </cell>
          <cell r="B5985" t="str">
            <v>CONTRAPISO EM ARGAMASSA TRAÇO 1:4 (CIMENTO E AREIA), PREPARO MANUAL, APLICADO EM ÁREAS MOLHADAS SOBRE IMPERMEABILIZAÇÃO, ACABAMENTO NÃO REFORÇADO, ESPESSURA 3CM. AF_07/2021</v>
          </cell>
          <cell r="D5985">
            <v>87757</v>
          </cell>
          <cell r="E5985">
            <v>44.03</v>
          </cell>
        </row>
        <row r="5986">
          <cell r="A5986">
            <v>87758</v>
          </cell>
          <cell r="B5986" t="str">
            <v>CONTRAPISO EM ARGAMASSA PRONTA, PREPARO MECÂNICO COM MISTURADOR 300 KG, APLICADO EM ÁREAS MOLHADAS SOBRE IMPERMEABILIZAÇÃO, ACABAMENTO NÃO REFORÇADO, ESPESSURA 3CM. AF_07/2021</v>
          </cell>
          <cell r="D5986">
            <v>87758</v>
          </cell>
          <cell r="E5986">
            <v>103.03</v>
          </cell>
        </row>
        <row r="5987">
          <cell r="A5987">
            <v>87759</v>
          </cell>
          <cell r="B5987" t="str">
            <v>CONTRAPISO EM ARGAMASSA PRONTA, PREPARO MANUAL, APLICADO EM ÁREAS MOLHADAS SOBRE IMPERMEABILIZAÇÃO, ACABAMENTO NÃO REFORÇADO, ESPESSURA 3CM. AF_07/2021</v>
          </cell>
          <cell r="D5987">
            <v>87759</v>
          </cell>
          <cell r="E5987">
            <v>110.78</v>
          </cell>
        </row>
        <row r="5988">
          <cell r="A5988">
            <v>87765</v>
          </cell>
          <cell r="B5988" t="str">
            <v>CONTRAPISO EM ARGAMASSA TRAÇO 1:4 (CIMENTO E AREIA), PREPARO MECÂNICO COM BETONEIRA 400 L, APLICADO EM ÁREAS MOLHADAS SOBRE IMPERMEABILIZAÇÃO, ACABAMENTO NÃO REFORÇADO, ESPESSURA 4CM. AF_07/2021</v>
          </cell>
          <cell r="D5988">
            <v>87765</v>
          </cell>
          <cell r="E5988">
            <v>45.85</v>
          </cell>
        </row>
        <row r="5989">
          <cell r="A5989">
            <v>87767</v>
          </cell>
          <cell r="B5989" t="str">
            <v>CONTRAPISO EM ARGAMASSA TRAÇO 1:4 (CIMENTO E AREIA), PREPARO MANUAL, APLICADO EM ÁREAS MOLHADAS SOBRE IMPERMEABILIZAÇÃO, ACABAMENTO NÃO REFORÇADO, ESPESSURA 4CM. AF_07/2021</v>
          </cell>
          <cell r="D5989">
            <v>87767</v>
          </cell>
          <cell r="E5989">
            <v>51.05</v>
          </cell>
        </row>
        <row r="5990">
          <cell r="A5990">
            <v>87768</v>
          </cell>
          <cell r="B5990" t="str">
            <v>CONTRAPISO EM ARGAMASSA PRONTA, PREPARO MECÂNICO COM MISTURADOR 300 KG, APLICADO EM ÁREAS MOLHADAS SOBRE IMPERMEABILIZAÇÃO, ACABAMENTO NÃO REFORÇADO, ESPESSURA 4CM. AF_07/2021</v>
          </cell>
          <cell r="D5990">
            <v>87768</v>
          </cell>
          <cell r="E5990">
            <v>123.6</v>
          </cell>
        </row>
        <row r="5991">
          <cell r="A5991">
            <v>87769</v>
          </cell>
          <cell r="B5991" t="str">
            <v>CONTRAPISO EM ARGAMASSA PRONTA, PREPARO MANUAL, APLICADO EM ÁREAS MOLHADAS SOBRE IMPERMEABILIZAÇÃO, ACABAMENTO NÃO REFORÇADO, ESPESSURA 4CM. AF_07/2021</v>
          </cell>
          <cell r="D5991">
            <v>87769</v>
          </cell>
          <cell r="E5991">
            <v>133.13999999999999</v>
          </cell>
        </row>
        <row r="5992">
          <cell r="A5992">
            <v>88470</v>
          </cell>
          <cell r="B5992" t="str">
            <v>CONTRAPISO COM ARGAMASSA AUTONIVELANTE, APLICADO SOBRE LAJE, NÃO ADERIDO, ESPESSURA 3CM. AF_07/2021</v>
          </cell>
          <cell r="D5992">
            <v>88470</v>
          </cell>
          <cell r="E5992">
            <v>29.18</v>
          </cell>
        </row>
        <row r="5993">
          <cell r="A5993">
            <v>88471</v>
          </cell>
          <cell r="B5993" t="str">
            <v>CONTRAPISO COM ARGAMASSA AUTONIVELANTE, APLICADO SOBRE LAJE, NÃO ADERIDO, ESPESSURA 4CM. AF_07/2021</v>
          </cell>
          <cell r="D5993">
            <v>88471</v>
          </cell>
          <cell r="E5993">
            <v>36.31</v>
          </cell>
        </row>
        <row r="5994">
          <cell r="A5994">
            <v>88472</v>
          </cell>
          <cell r="B5994" t="str">
            <v>CONTRAPISO COM ARGAMASSA AUTONIVELANTE, APLICADO SOBRE LAJE, NÃO ADERIDO, ESPESSURA 5CM. AF_07/2021</v>
          </cell>
          <cell r="D5994">
            <v>88472</v>
          </cell>
          <cell r="E5994">
            <v>42.01</v>
          </cell>
        </row>
        <row r="5995">
          <cell r="A5995">
            <v>88476</v>
          </cell>
          <cell r="B5995" t="str">
            <v>CONTRAPISO COM ARGAMASSA AUTONIVELANTE, APLICADO SOBRE LAJE, ADERIDO, ESPESSURA 2CM. AF_07/2021</v>
          </cell>
          <cell r="D5995">
            <v>88476</v>
          </cell>
          <cell r="E5995">
            <v>26.55</v>
          </cell>
        </row>
        <row r="5996">
          <cell r="A5996">
            <v>88477</v>
          </cell>
          <cell r="B5996" t="str">
            <v>CONTRAPISO COM ARGAMASSA AUTONIVELANTE, APLICADO SOBRE LAJE, ADERIDO, ESPESSURA 3CM. AF_07/2021</v>
          </cell>
          <cell r="D5996">
            <v>88477</v>
          </cell>
          <cell r="E5996">
            <v>35.380000000000003</v>
          </cell>
        </row>
        <row r="5997">
          <cell r="A5997">
            <v>88478</v>
          </cell>
          <cell r="B5997" t="str">
            <v>CONTRAPISO COM ARGAMASSA AUTONIVELANTE, APLICADO SOBRE LAJE, ADERIDO, ESPESSURA 4CM. AF_07/2021</v>
          </cell>
          <cell r="D5997">
            <v>88478</v>
          </cell>
          <cell r="E5997">
            <v>42.68</v>
          </cell>
        </row>
        <row r="5998">
          <cell r="A5998">
            <v>90930</v>
          </cell>
          <cell r="B5998" t="str">
            <v>CONTRAPISO ACÚSTICO EM ARGAMASSA TRAÇO 1:4 (CIMENTO E AREIA), PREPARO MECÂNICO COM BETONEIRA 400L, APLICADO EM ÁREAS SECAS, ACABAMENTO NÃO REFORÇADO, ESPESSURA 5CM. AF_07/2021</v>
          </cell>
          <cell r="D5998">
            <v>90930</v>
          </cell>
          <cell r="E5998">
            <v>69.25</v>
          </cell>
        </row>
        <row r="5999">
          <cell r="A5999">
            <v>90932</v>
          </cell>
          <cell r="B5999" t="str">
            <v>CONTRAPISO ACÚSTICO EM ARGAMASSA TRAÇO 1:4 (CIMENTO E AREIA), PREPARO MANUAL, APLICADO EM ÁREAS SECAS, ACABAMENTO NÃO REFORÇADO, ESPESSURA 5CM. AF_07/2021</v>
          </cell>
          <cell r="D5999">
            <v>90932</v>
          </cell>
          <cell r="E5999">
            <v>75.2</v>
          </cell>
        </row>
        <row r="6000">
          <cell r="A6000">
            <v>90933</v>
          </cell>
          <cell r="B6000" t="str">
            <v>CONTRAPISO ACÚSTICO EM ARGAMASSA PRONTA, PREPARO MECÂNICO COM MISTURADOR 300 KG, APLICADO EM ÁREAS SECAS, ACABAMENTO NÃO REFORÇADO, ESPESSURA 5CM. AF_07/2021</v>
          </cell>
          <cell r="D6000">
            <v>90933</v>
          </cell>
          <cell r="E6000">
            <v>158.29</v>
          </cell>
        </row>
        <row r="6001">
          <cell r="A6001">
            <v>90934</v>
          </cell>
          <cell r="B6001" t="str">
            <v>CONTRAPISO ACÚSTICO EM ARGAMASSA PRONTA, PREPARO MANUAL, APLICADO EM ÁREAS SECAS, ACABAMENTO NÃO REFORÇADO, ESPESSURA 5CM. AF_07/2021</v>
          </cell>
          <cell r="D6001">
            <v>90934</v>
          </cell>
          <cell r="E6001">
            <v>169.22</v>
          </cell>
        </row>
        <row r="6002">
          <cell r="A6002">
            <v>90940</v>
          </cell>
          <cell r="B6002" t="str">
            <v>CONTRAPISO ACÚSTICO EM ARGAMASSA TRAÇO 1:4 (CIMENTO E AREIA), PREPARO MECÂNICO COM BETONEIRA 400L, APLICADO EM ÁREAS SECAS, ACABAMENTO NÃO REFORÇADO, ESPESSURA 6CM. AF_07/2021</v>
          </cell>
          <cell r="D6002">
            <v>90940</v>
          </cell>
          <cell r="E6002">
            <v>73.47</v>
          </cell>
        </row>
        <row r="6003">
          <cell r="A6003">
            <v>90942</v>
          </cell>
          <cell r="B6003" t="str">
            <v>CONTRAPISO ACÚSTICO EM ARGAMASSA TRAÇO 1:4 (CIMENTO E AREIA), PREPARO MANUAL, APLICADO EM ÁREAS SECAS, ACABAMENTO NÃO REFORÇADO, ESPESSURA 6CM. AF_07/2021</v>
          </cell>
          <cell r="D6003">
            <v>90942</v>
          </cell>
          <cell r="E6003">
            <v>79.95</v>
          </cell>
        </row>
        <row r="6004">
          <cell r="A6004">
            <v>90943</v>
          </cell>
          <cell r="B6004" t="str">
            <v>CONTRAPISO ACÚSTICO EM ARGAMASSA PRONTA, PREPARO MECÂNICO COM MISTURADOR 300 KG, APLICADO EM ÁREAS SECAS, ACABAMENTO NÃO REFORÇADO, ESPESSURA 6CM. AF_07/2021</v>
          </cell>
          <cell r="D6004">
            <v>90943</v>
          </cell>
          <cell r="E6004">
            <v>170.44</v>
          </cell>
        </row>
        <row r="6005">
          <cell r="A6005">
            <v>90944</v>
          </cell>
          <cell r="B6005" t="str">
            <v>CONTRAPISO ACÚSTICO EM ARGAMASSA PRONTA, PREPARO MANUAL, APLICADO EM ÁREAS SECA, ACABAMENTO NÃO REFORÇADO, ESPESSURA 6CM. AF_07/2021</v>
          </cell>
          <cell r="D6005">
            <v>90944</v>
          </cell>
          <cell r="E6005">
            <v>182.33</v>
          </cell>
        </row>
        <row r="6006">
          <cell r="A6006">
            <v>90950</v>
          </cell>
          <cell r="B6006" t="str">
            <v>CONTRAPISO ACÚSTICO EM ARGAMASSA TRAÇO 1:4 (CIMENTO E AREIA), PREPARO MECÂNICO COM BETONEIRA 400L, APLICADO EM ÁREAS SECAS, ACABAMENTO NÃO REFORÇADO, ESPESSURA 7CM. AF_07/2021</v>
          </cell>
          <cell r="D6006">
            <v>90950</v>
          </cell>
          <cell r="E6006">
            <v>81.19</v>
          </cell>
        </row>
        <row r="6007">
          <cell r="A6007">
            <v>90952</v>
          </cell>
          <cell r="B6007" t="str">
            <v>CONTRAPISO ACÚSTICO EM ARGAMASSA TRAÇO 1:4 (CIMENTO E AREIA), PREPARO MANUAL, APLICADO EM ÁREAS SECAS, ACABAMENTO NÃO REFORÇADO, ESPESSURA 7CM. AF_07/2021</v>
          </cell>
          <cell r="D6007">
            <v>90952</v>
          </cell>
          <cell r="E6007">
            <v>88.64</v>
          </cell>
        </row>
        <row r="6008">
          <cell r="A6008">
            <v>90953</v>
          </cell>
          <cell r="B6008" t="str">
            <v>CONTRAPISO ACÚSTICO EM ARGAMASSA PRONTA, PREPARO MECÂNICO COM MISTURADOR 300 KG, APLICADO EM ÁREAS SECAS, ACABAMENTO NÃO REFORÇADO, ESPESSURA 7CM. AF_07/2021</v>
          </cell>
          <cell r="D6008">
            <v>90953</v>
          </cell>
          <cell r="E6008">
            <v>192.68</v>
          </cell>
        </row>
        <row r="6009">
          <cell r="A6009">
            <v>90954</v>
          </cell>
          <cell r="B6009" t="str">
            <v>CONTRAPISO ACÚSTICO EM ARGAMASSA PRONTA, PREPARO MANUAL, APLICADO EM ÁREAS SECAS, ACABAMENTO NÃO REFORÇADO, ESPESSURA 7CM. AF_07/2021</v>
          </cell>
          <cell r="D6009">
            <v>90954</v>
          </cell>
          <cell r="E6009">
            <v>206.35</v>
          </cell>
        </row>
        <row r="6010">
          <cell r="A6010">
            <v>94438</v>
          </cell>
          <cell r="B6010" t="str">
            <v>(COMPOSIÇÃO REPRESENTATIVA) DO SERVIÇO DE CONTRAPISO EM ARGAMASSA TRAÇO 1:4 (CIM E AREIA), EM BETONEIRA 400 L, ESPESSURA 3 CM ÁREAS SECAS E 3 CM ÁREAS MOLHADAS, PARA EDIFICAÇÃO HABITACIONAL UNIFAMILIAR (CASA) E EDIFICAÇÃO PÚBLICA PADRÃO. AF_11/2014</v>
          </cell>
          <cell r="D6010">
            <v>94438</v>
          </cell>
          <cell r="E6010">
            <v>38.299999999999997</v>
          </cell>
        </row>
        <row r="6011">
          <cell r="A6011">
            <v>94439</v>
          </cell>
          <cell r="B6011" t="str">
            <v>(COMPOSIÇÃO REPRESENTATIVA) DO SERVIÇO DE CONTRAPISO EM ARGAMASSA TRAÇO 1:4 (CIM E AREIA), BETONEIRA 400 L, E = 4 CM ÁREAS SECAS E  MOLHADAS SOBRE LAJE , E = 3 CM ÁREAS MOLHADAS SOBRE IMPERMEABILIZAÇÃO, CASA E EDIFICAÇÃO PÚBLICA PADRÃO. AF_11/2014</v>
          </cell>
          <cell r="D6011">
            <v>94439</v>
          </cell>
          <cell r="E6011">
            <v>43.12</v>
          </cell>
        </row>
        <row r="6012">
          <cell r="A6012">
            <v>94779</v>
          </cell>
          <cell r="B6012" t="str">
            <v>(COMPOSIÇÃO REPRESENTATIVA) DO SERVIÇO DE CONTRAPISO EM ARGAMASSA TRAÇO 1:4 (CIM E AREIA), EM BETONEIRA 400 L, ESPESSURA 3 CM ÁREAS SECAS E 3 CM ÁREAS MOLHADAS, PARA EDIFICAÇÃO HABITACIONAL MULTIFAMILIAR (PRÉDIO). AF_11/2014</v>
          </cell>
          <cell r="D6012">
            <v>94779</v>
          </cell>
          <cell r="E6012">
            <v>37.340000000000003</v>
          </cell>
        </row>
        <row r="6013">
          <cell r="A6013">
            <v>94782</v>
          </cell>
          <cell r="B6013" t="str">
            <v>(COMPOSIÇÃO REPRESENTATIVA) DO SERVIÇO DE CONTRAPISO EM ARGAMASSA TRAÇO 1:4 (CIM E AREIA), BETONEIRA 400 L, E = 4 CM ÁREAS SECAS E  MOLHADAS SOBRE LAJE , E = 3 CM ÁREAS MOLHADAS SOBRE IMPERMEABILIZAÇÃO, PARA EDIFICAÇÃO MULTIFAMILIAR. AF_11/2014</v>
          </cell>
          <cell r="D6013">
            <v>94782</v>
          </cell>
          <cell r="E6013">
            <v>42.68</v>
          </cell>
        </row>
        <row r="6014">
          <cell r="A6014">
            <v>102803</v>
          </cell>
          <cell r="B6014" t="str">
            <v>REFORÇO SUPERFICIAL PARA CONTRAPISOS DE ARGAMASSA SEMI-SECA. AF_07/2021</v>
          </cell>
          <cell r="D6014">
            <v>102803</v>
          </cell>
          <cell r="E6014">
            <v>1.8</v>
          </cell>
        </row>
        <row r="6015">
          <cell r="A6015">
            <v>101742</v>
          </cell>
          <cell r="B6015" t="str">
            <v>RODAPÉ BORRACHA LISO, ALTURA = 7CM, ESPESSURA = 2 MM, PARA ARGAMASSA. AF_09/2020</v>
          </cell>
          <cell r="D6015">
            <v>101742</v>
          </cell>
          <cell r="E6015">
            <v>55.9</v>
          </cell>
        </row>
        <row r="6016">
          <cell r="A6016">
            <v>87871</v>
          </cell>
          <cell r="B6016" t="str">
            <v>CHAPISCO APLICADO SOMENTE EM ESTRUTURAS DE CONCRETO EM ALVENARIAS INTERNAS, COM DESEMPENADEIRA DENTADA. ARGAMASSA INDUSTRIALIZADA COM PREPARO MANUAL. AF_06/2014</v>
          </cell>
          <cell r="D6016">
            <v>87871</v>
          </cell>
          <cell r="E6016">
            <v>14.5</v>
          </cell>
        </row>
        <row r="6017">
          <cell r="A6017">
            <v>87872</v>
          </cell>
          <cell r="B6017" t="str">
            <v>CHAPISCO APLICADO SOMENTE EM ESTRUTURAS DE CONCRETO EM ALVENARIAS INTERNAS, COM DESEMPENADEIRA DENTADA.  ARGAMASSA INDUSTRIALIZADA COM PREPARO EM MISTURADOR 300 KG. AF_06/2014</v>
          </cell>
          <cell r="D6017">
            <v>87872</v>
          </cell>
          <cell r="E6017">
            <v>13.86</v>
          </cell>
        </row>
        <row r="6018">
          <cell r="A6018">
            <v>87873</v>
          </cell>
          <cell r="B6018" t="str">
            <v>CHAPISCO APLICADO EM ALVENARIAS E ESTRUTURAS DE CONCRETO INTERNAS, COM ROLO PARA TEXTURA ACRÍLICA.  ARGAMASSA TRAÇO 1:4 E EMULSÃO POLIMÉRICA (ADESIVO) COM PREPARO MANUAL. AF_06/2014</v>
          </cell>
          <cell r="D6018">
            <v>87873</v>
          </cell>
          <cell r="E6018">
            <v>9.2799999999999994</v>
          </cell>
        </row>
        <row r="6019">
          <cell r="A6019">
            <v>87874</v>
          </cell>
          <cell r="B6019" t="str">
            <v>CHAPISCO APLICADO EM ALVENARIAS E ESTRUTURAS DE CONCRETO INTERNAS, COM ROLO PARA TEXTURA ACRÍLICA.  ARGAMASSA TRAÇO 1:4 E EMULSÃO POLIMÉRICA (ADESIVO) COM PREPARO EM BETONEIRA 400L. AF_06/2014</v>
          </cell>
          <cell r="D6019">
            <v>87874</v>
          </cell>
          <cell r="E6019">
            <v>9.15</v>
          </cell>
        </row>
        <row r="6020">
          <cell r="A6020">
            <v>87876</v>
          </cell>
          <cell r="B6020" t="str">
            <v>CHAPISCO APLICADO EM ALVENARIAS E ESTRUTURAS DE CONCRETO INTERNAS, COM ROLO PARA TEXTURA ACRÍLICA.  ARGAMASSA INDUSTRIALIZADA COM PREPARO MANUAL. AF_06/2014</v>
          </cell>
          <cell r="D6020">
            <v>87876</v>
          </cell>
          <cell r="E6020">
            <v>9.31</v>
          </cell>
        </row>
        <row r="6021">
          <cell r="A6021">
            <v>87877</v>
          </cell>
          <cell r="B6021" t="str">
            <v>CHAPISCO APLICADO EM ALVENARIAS E ESTRUTURAS DE CONCRETO INTERNAS, COM ROLO PARA TEXTURA ACRÍLICA.  ARGAMASSA INDUSTRIALIZADA COM PREPARO EM MISTURADOR 300 KG. AF_06/2014</v>
          </cell>
          <cell r="D6021">
            <v>87877</v>
          </cell>
          <cell r="E6021">
            <v>8.99</v>
          </cell>
        </row>
        <row r="6022">
          <cell r="A6022">
            <v>87878</v>
          </cell>
          <cell r="B6022" t="str">
            <v>CHAPISCO APLICADO EM ALVENARIAS E ESTRUTURAS DE CONCRETO INTERNAS, COM COLHER DE PEDREIRO.  ARGAMASSA TRAÇO 1:3 COM PREPARO MANUAL. AF_06/2014</v>
          </cell>
          <cell r="D6022">
            <v>87878</v>
          </cell>
          <cell r="E6022">
            <v>3.89</v>
          </cell>
        </row>
        <row r="6023">
          <cell r="A6023">
            <v>87879</v>
          </cell>
          <cell r="B6023" t="str">
            <v>CHAPISCO APLICADO EM ALVENARIAS E ESTRUTURAS DE CONCRETO INTERNAS, COM COLHER DE PEDREIRO.  ARGAMASSA TRAÇO 1:3 COM PREPARO EM BETONEIRA 400L. AF_06/2014</v>
          </cell>
          <cell r="D6023">
            <v>87879</v>
          </cell>
          <cell r="E6023">
            <v>3.44</v>
          </cell>
        </row>
        <row r="6024">
          <cell r="A6024">
            <v>87881</v>
          </cell>
          <cell r="B6024" t="str">
            <v>CHAPISCO APLICADO NO TETO, COM ROLO PARA TEXTURA ACRÍLICA. ARGAMASSA TRAÇO 1:4 E EMULSÃO POLIMÉRICA (ADESIVO) COM PREPARO MANUAL. AF_06/2014</v>
          </cell>
          <cell r="D6024">
            <v>87881</v>
          </cell>
          <cell r="E6024">
            <v>9.1999999999999993</v>
          </cell>
        </row>
        <row r="6025">
          <cell r="A6025">
            <v>87882</v>
          </cell>
          <cell r="B6025" t="str">
            <v>CHAPISCO APLICADO NO TETO, COM ROLO PARA TEXTURA ACRÍLICA. ARGAMASSA TRAÇO 1:4 E EMULSÃO POLIMÉRICA (ADESIVO) COM PREPARO EM BETONEIRA 400L. AF_06/2014</v>
          </cell>
          <cell r="D6025">
            <v>87882</v>
          </cell>
          <cell r="E6025">
            <v>9.07</v>
          </cell>
        </row>
        <row r="6026">
          <cell r="A6026">
            <v>87884</v>
          </cell>
          <cell r="B6026" t="str">
            <v>CHAPISCO APLICADO NO TETO, COM ROLO PARA TEXTURA ACRÍLICA. ARGAMASSA INDUSTRIALIZADA COM PREPARO MANUAL. AF_06/2014</v>
          </cell>
          <cell r="D6026">
            <v>87884</v>
          </cell>
          <cell r="E6026">
            <v>9.23</v>
          </cell>
        </row>
        <row r="6027">
          <cell r="A6027">
            <v>87885</v>
          </cell>
          <cell r="B6027" t="str">
            <v>CHAPISCO APLICADO NO TETO, COM ROLO PARA TEXTURA ACRÍLICA. ARGAMASSA INDUSTRIALIZADA COM PREPARO EM MISTURADOR 300 KG. AF_06/2014</v>
          </cell>
          <cell r="D6027">
            <v>87885</v>
          </cell>
          <cell r="E6027">
            <v>8.91</v>
          </cell>
        </row>
        <row r="6028">
          <cell r="A6028">
            <v>87886</v>
          </cell>
          <cell r="B6028" t="str">
            <v>CHAPISCO APLICADO NO TETO, COM DESEMPENADEIRA DENTADA. ARGAMASSA INDUSTRIALIZADA COM PREPARO MANUAL. AF_06/2014</v>
          </cell>
          <cell r="D6028">
            <v>87886</v>
          </cell>
          <cell r="E6028">
            <v>19.75</v>
          </cell>
        </row>
        <row r="6029">
          <cell r="A6029">
            <v>87887</v>
          </cell>
          <cell r="B6029" t="str">
            <v>CHAPISCO APLICADO NO TETO, COM DESEMPENADEIRA DENTADA. ARGAMASSA INDUSTRIALIZADA COM PREPARO EM MISTURADOR 300 KG. AF_06/2014</v>
          </cell>
          <cell r="D6029">
            <v>87887</v>
          </cell>
          <cell r="E6029">
            <v>19.11</v>
          </cell>
        </row>
        <row r="6030">
          <cell r="A6030">
            <v>87888</v>
          </cell>
          <cell r="B6030" t="str">
            <v>CHAPISCO APLICADO EM ALVENARIA (SEM PRESENÇA DE VÃOS) E ESTRUTURAS DE CONCRETO DE FACHADA, COM ROLO PARA TEXTURA ACRÍLICA.  ARGAMASSA TRAÇO 1:4 E EMULSÃO POLIMÉRICA (ADESIVO) COM PREPARO MANUAL. AF_06/2014</v>
          </cell>
          <cell r="D6030">
            <v>87888</v>
          </cell>
          <cell r="E6030">
            <v>10.41</v>
          </cell>
        </row>
        <row r="6031">
          <cell r="A6031">
            <v>87889</v>
          </cell>
          <cell r="B6031" t="str">
            <v>CHAPISCO APLICADO EM ALVENARIA (SEM PRESENÇA DE VÃOS) E ESTRUTURAS DE CONCRETO DE FACHADA, COM ROLO PARA TEXTURA ACRÍLICA.  ARGAMASSA TRAÇO 1:4 E EMULSÃO POLIMÉRICA (ADESIVO) COM PREPARO EM BETONEIRA 400L. AF_06/2014</v>
          </cell>
          <cell r="D6031">
            <v>87889</v>
          </cell>
          <cell r="E6031">
            <v>10.28</v>
          </cell>
        </row>
        <row r="6032">
          <cell r="A6032">
            <v>87891</v>
          </cell>
          <cell r="B6032" t="str">
            <v>CHAPISCO APLICADO EM ALVENARIA (SEM PRESENÇA DE VÃOS) E ESTRUTURAS DE CONCRETO DE FACHADA, COM ROLO PARA TEXTURA ACRÍLICA.  ARGAMASSA INDUSTRIALIZADA COM PREPARO MANUAL. AF_06/2014</v>
          </cell>
          <cell r="D6032">
            <v>87891</v>
          </cell>
          <cell r="E6032">
            <v>10.44</v>
          </cell>
        </row>
        <row r="6033">
          <cell r="A6033">
            <v>87892</v>
          </cell>
          <cell r="B6033" t="str">
            <v>CHAPISCO APLICADO EM ALVENARIA (SEM PRESENÇA DE VÃOS) E ESTRUTURAS DE CONCRETO DE FACHADA, COM ROLO PARA TEXTURA ACRÍLICA.  ARGAMASSA INDUSTRIALIZADA COM PREPARO EM MISTURADOR 300 KG. AF_06/2014</v>
          </cell>
          <cell r="D6033">
            <v>87892</v>
          </cell>
          <cell r="E6033">
            <v>10.119999999999999</v>
          </cell>
        </row>
        <row r="6034">
          <cell r="A6034">
            <v>87893</v>
          </cell>
          <cell r="B6034" t="str">
            <v>CHAPISCO APLICADO EM ALVENARIA (SEM PRESENÇA DE VÃOS) E ESTRUTURAS DE CONCRETO DE FACHADA, COM COLHER DE PEDREIRO.  ARGAMASSA TRAÇO 1:3 COM PREPARO MANUAL. AF_06/2014</v>
          </cell>
          <cell r="D6034">
            <v>87893</v>
          </cell>
          <cell r="E6034">
            <v>5.85</v>
          </cell>
        </row>
        <row r="6035">
          <cell r="A6035">
            <v>87894</v>
          </cell>
          <cell r="B6035" t="str">
            <v>CHAPISCO APLICADO EM ALVENARIA (SEM PRESENÇA DE VÃOS) E ESTRUTURAS DE CONCRETO DE FACHADA, COM COLHER DE PEDREIRO.  ARGAMASSA TRAÇO 1:3 COM PREPARO EM BETONEIRA 400L. AF_06/2014</v>
          </cell>
          <cell r="D6035">
            <v>87894</v>
          </cell>
          <cell r="E6035">
            <v>5.4</v>
          </cell>
        </row>
        <row r="6036">
          <cell r="A6036">
            <v>87896</v>
          </cell>
          <cell r="B6036" t="str">
            <v>CHAPISCO APLICADO EM ALVENARIA (SEM PRESENÇA DE VÃOS) E ESTRUTURAS DE CONCRETO DE FACHADA, COM EQUIPAMENTO DE PROJEÇÃO.  ARGAMASSA TRAÇO 1:3 COM PREPARO MANUAL. AF_06/2014</v>
          </cell>
          <cell r="D6036">
            <v>87896</v>
          </cell>
          <cell r="E6036">
            <v>5.52</v>
          </cell>
        </row>
        <row r="6037">
          <cell r="A6037">
            <v>87897</v>
          </cell>
          <cell r="B6037" t="str">
            <v>CHAPISCO APLICADO EM ALVENARIA (SEM PRESENÇA DE VÃOS) E ESTRUTURAS DE CONCRETO DE FACHADA, COM EQUIPAMENTO DE PROJEÇÃO.  ARGAMASSA TRAÇO 1:3 COM PREPARO EM BETONEIRA 400 L. AF_06/2014</v>
          </cell>
          <cell r="D6037">
            <v>87897</v>
          </cell>
          <cell r="E6037">
            <v>5.07</v>
          </cell>
        </row>
        <row r="6038">
          <cell r="A6038">
            <v>87899</v>
          </cell>
          <cell r="B6038" t="str">
            <v>CHAPISCO APLICADO EM ALVENARIA (COM PRESENÇA DE VÃOS) E ESTRUTURAS DE CONCRETO DE FACHADA, COM ROLO PARA TEXTURA ACRÍLICA.  ARGAMASSA TRAÇO 1:4 E EMULSÃO POLIMÉRICA (ADESIVO) COM PREPARO MANUAL. AF_06/2014</v>
          </cell>
          <cell r="D6038">
            <v>87899</v>
          </cell>
          <cell r="E6038">
            <v>11.4</v>
          </cell>
        </row>
        <row r="6039">
          <cell r="A6039">
            <v>87900</v>
          </cell>
          <cell r="B6039" t="str">
            <v>CHAPISCO APLICADO EM ALVENARIA (COM PRESENÇA DE VÃOS) E ESTRUTURAS DE CONCRETO DE FACHADA, COM ROLO PARA TEXTURA ACRÍLICA.  ARGAMASSA TRAÇO 1:4 E EMULSÃO POLIMÉRICA (ADESIVO) COM PREPARO EM BETONEIRA 400L. AF_06/2014</v>
          </cell>
          <cell r="D6039">
            <v>87900</v>
          </cell>
          <cell r="E6039">
            <v>11.27</v>
          </cell>
        </row>
        <row r="6040">
          <cell r="A6040">
            <v>87902</v>
          </cell>
          <cell r="B6040" t="str">
            <v>CHAPISCO APLICADO EM ALVENARIA (COM PRESENÇA DE VÃOS) E ESTRUTURAS DE CONCRETO DE FACHADA, COM ROLO PARA TEXTURA ACRÍLICA.  ARGAMASSA INDUSTRIALIZADA COM PREPARO MANUAL. AF_06/2014</v>
          </cell>
          <cell r="D6040">
            <v>87902</v>
          </cell>
          <cell r="E6040">
            <v>11.43</v>
          </cell>
        </row>
        <row r="6041">
          <cell r="A6041">
            <v>87903</v>
          </cell>
          <cell r="B6041" t="str">
            <v>CHAPISCO APLICADO EM ALVENARIA (COM PRESENÇA DE VÃOS) E ESTRUTURAS DE CONCRETO DE FACHADA, COM ROLO PARA TEXTURA ACRÍLICA.  ARGAMASSA INDUSTRIALIZADA COM PREPARO EM MISTURADOR 300 KG. AF_06/2014</v>
          </cell>
          <cell r="D6041">
            <v>87903</v>
          </cell>
          <cell r="E6041">
            <v>11.11</v>
          </cell>
        </row>
        <row r="6042">
          <cell r="A6042">
            <v>87904</v>
          </cell>
          <cell r="B6042" t="str">
            <v>CHAPISCO APLICADO EM ALVENARIA (COM PRESENÇA DE VÃOS) E ESTRUTURAS DE CONCRETO DE FACHADA, COM COLHER DE PEDREIRO.  ARGAMASSA TRAÇO 1:3 COM PREPARO MANUAL. AF_06/2014</v>
          </cell>
          <cell r="D6042">
            <v>87904</v>
          </cell>
          <cell r="E6042">
            <v>7.49</v>
          </cell>
        </row>
        <row r="6043">
          <cell r="A6043">
            <v>87905</v>
          </cell>
          <cell r="B6043" t="str">
            <v>CHAPISCO APLICADO EM ALVENARIA (COM PRESENÇA DE VÃOS) E ESTRUTURAS DE CONCRETO DE FACHADA, COM COLHER DE PEDREIRO.  ARGAMASSA TRAÇO 1:3 COM PREPARO EM BETONEIRA 400L. AF_06/2014</v>
          </cell>
          <cell r="D6043">
            <v>87905</v>
          </cell>
          <cell r="E6043">
            <v>7.04</v>
          </cell>
        </row>
        <row r="6044">
          <cell r="A6044">
            <v>87907</v>
          </cell>
          <cell r="B6044" t="str">
            <v>CHAPISCO APLICADO EM ALVENARIA (COM PRESENÇA DE VÃOS) E ESTRUTURAS DE CONCRETO DE FACHADA, COM EQUIPAMENTO DE PROJEÇÃO.  ARGAMASSA TRAÇO 1:3 COM PREPARO MANUAL. AF_06/2014</v>
          </cell>
          <cell r="D6044">
            <v>87907</v>
          </cell>
          <cell r="E6044">
            <v>7.03</v>
          </cell>
        </row>
        <row r="6045">
          <cell r="A6045">
            <v>87908</v>
          </cell>
          <cell r="B6045" t="str">
            <v>CHAPISCO APLICADO EM ALVENARIA (COM PRESENÇA DE VÃOS) E ESTRUTURAS DE CONCRETO DE FACHADA, COM EQUIPAMENTO DE PROJEÇÃO.  ARGAMASSA TRAÇO 1:3 COM PREPARO EM BETONEIRA 400 L. AF_06/2014</v>
          </cell>
          <cell r="D6045">
            <v>87908</v>
          </cell>
          <cell r="E6045">
            <v>6.58</v>
          </cell>
        </row>
        <row r="6046">
          <cell r="A6046">
            <v>87910</v>
          </cell>
          <cell r="B6046" t="str">
            <v>CHAPISCO APLICADO SOMENTE NA ESTRUTURA DE CONCRETO DA FACHADA, COM DESEMPENADEIRA DENTADA. ARGAMASSA INDUSTRIALIZADA COM PREPARO MANUAL. AF_06/2014</v>
          </cell>
          <cell r="D6046">
            <v>87910</v>
          </cell>
          <cell r="E6046">
            <v>19.63</v>
          </cell>
        </row>
        <row r="6047">
          <cell r="A6047">
            <v>87911</v>
          </cell>
          <cell r="B6047" t="str">
            <v>CHAPISCO APLICADO SOMENTE NA ESTRUTURA DE CONCRETO DA FACHADA, COM DESEMPENADEIRA DENTADA. ARGAMASSA INDUSTRIALIZADA COM PREPARO EM MISTURADOR 300 KG. AF_06/2014</v>
          </cell>
          <cell r="D6047">
            <v>87911</v>
          </cell>
          <cell r="E6047">
            <v>18.989999999999998</v>
          </cell>
        </row>
        <row r="6048">
          <cell r="A6048">
            <v>87411</v>
          </cell>
          <cell r="B6048" t="str">
            <v>APLICAÇÃO MANUAL DE GESSO DESEMPENADO (SEM TALISCAS) EM TETO DE AMBIENTES DE ÁREA MAIOR QUE 10M², ESPESSURA DE 0,5CM. AF_06/2014</v>
          </cell>
          <cell r="D6048">
            <v>87411</v>
          </cell>
          <cell r="E6048">
            <v>15.98</v>
          </cell>
        </row>
        <row r="6049">
          <cell r="A6049">
            <v>87412</v>
          </cell>
          <cell r="B6049" t="str">
            <v>APLICAÇÃO MANUAL DE GESSO DESEMPENADO (SEM TALISCAS) EM TETO DE AMBIENTES DE ÁREA ENTRE 5M² E 10M², ESPESSURA DE 0,5CM. AF_06/2014</v>
          </cell>
          <cell r="D6049">
            <v>87412</v>
          </cell>
          <cell r="E6049">
            <v>21.19</v>
          </cell>
        </row>
        <row r="6050">
          <cell r="A6050">
            <v>87413</v>
          </cell>
          <cell r="B6050" t="str">
            <v>APLICAÇÃO MANUAL DE GESSO DESEMPENADO (SEM TALISCAS) EM TETO DE AMBIENTES DE ÁREA MENOR QUE 5M², ESPESSURA DE 0,5CM. AF_06/2014</v>
          </cell>
          <cell r="D6050">
            <v>87413</v>
          </cell>
          <cell r="E6050">
            <v>24.17</v>
          </cell>
        </row>
        <row r="6051">
          <cell r="A6051">
            <v>87414</v>
          </cell>
          <cell r="B6051" t="str">
            <v>APLICAÇÃO MANUAL DE GESSO DESEMPENADO (SEM TALISCAS) EM TETO DE AMBIENTES DE ÁREA MAIOR QUE 10M², ESPESSURA DE 1,0CM. AF_06/2014</v>
          </cell>
          <cell r="D6051">
            <v>87414</v>
          </cell>
          <cell r="E6051">
            <v>24.82</v>
          </cell>
        </row>
        <row r="6052">
          <cell r="A6052">
            <v>87415</v>
          </cell>
          <cell r="B6052" t="str">
            <v>APLICAÇÃO MANUAL DE GESSO DESEMPENADO (SEM TALISCAS) EM TETO DE AMBIENTES DE ÁREA ENTRE 5M² E 10M², ESPESSURA DE 1,0CM. AF_06/2014</v>
          </cell>
          <cell r="D6052">
            <v>87415</v>
          </cell>
          <cell r="E6052">
            <v>29.88</v>
          </cell>
        </row>
        <row r="6053">
          <cell r="A6053">
            <v>87416</v>
          </cell>
          <cell r="B6053" t="str">
            <v>APLICAÇÃO MANUAL DE GESSO DESEMPENADO (SEM TALISCAS) EM TETO DE AMBIENTES DE ÁREA MENOR QUE 5M², ESPESSURA DE 1,0CM. AF_06/2014</v>
          </cell>
          <cell r="D6053">
            <v>87416</v>
          </cell>
          <cell r="E6053">
            <v>33.04</v>
          </cell>
        </row>
        <row r="6054">
          <cell r="A6054">
            <v>87417</v>
          </cell>
          <cell r="B6054" t="str">
            <v>APLICAÇÃO MANUAL DE GESSO DESEMPENADO (SEM TALISCAS) EM PAREDES DE AMBIENTES DE ÁREA MAIOR QUE 10M², ESPESSURA DE 0,5CM. AF_06/2014</v>
          </cell>
          <cell r="D6054">
            <v>87417</v>
          </cell>
          <cell r="E6054">
            <v>16.71</v>
          </cell>
        </row>
        <row r="6055">
          <cell r="A6055">
            <v>87418</v>
          </cell>
          <cell r="B6055" t="str">
            <v>APLICAÇÃO MANUAL DE GESSO DESEMPENADO (SEM TALISCAS) EM PAREDES DE AMBIENTES DE ÁREA ENTRE 5M² E 10M², ESPESSURA DE 0,5CM. AF_06/2014</v>
          </cell>
          <cell r="D6055">
            <v>87418</v>
          </cell>
          <cell r="E6055">
            <v>17.100000000000001</v>
          </cell>
        </row>
        <row r="6056">
          <cell r="A6056">
            <v>87419</v>
          </cell>
          <cell r="B6056" t="str">
            <v>APLICAÇÃO MANUAL DE GESSO DESEMPENADO (SEM TALISCAS) EM PAREDES DE AMBIENTES DE ÁREA MENOR QUE 5M², ESPESSURA DE 0,5CM. AF_06/2014</v>
          </cell>
          <cell r="D6056">
            <v>87419</v>
          </cell>
          <cell r="E6056">
            <v>18.22</v>
          </cell>
        </row>
        <row r="6057">
          <cell r="A6057">
            <v>87420</v>
          </cell>
          <cell r="B6057" t="str">
            <v>APLICAÇÃO MANUAL DE GESSO DESEMPENADO (SEM TALISCAS) EM PAREDES DE AMBIENTES DE ÁREA MAIOR QUE 10M², ESPESSURA DE 1,0CM. AF_06/2014</v>
          </cell>
          <cell r="D6057">
            <v>87420</v>
          </cell>
          <cell r="E6057">
            <v>26.13</v>
          </cell>
        </row>
        <row r="6058">
          <cell r="A6058">
            <v>87421</v>
          </cell>
          <cell r="B6058" t="str">
            <v>APLICAÇÃO MANUAL DE GESSO DESEMPENADO (SEM TALISCAS) EM PAREDES DE AMBIENTES DE ÁREA ENTRE 5M² E 10M², ESPESSURA DE 1,0CM. AF_06/2014</v>
          </cell>
          <cell r="D6058">
            <v>87421</v>
          </cell>
          <cell r="E6058">
            <v>26.52</v>
          </cell>
        </row>
        <row r="6059">
          <cell r="A6059">
            <v>87422</v>
          </cell>
          <cell r="B6059" t="str">
            <v>APLICAÇÃO MANUAL DE GESSO DESEMPENADO (SEM TALISCAS) EM PAREDES DE AMBIENTES DE ÁREA MENOR QUE 5M², ESPESSURA DE 1,0CM. AF_06/2014</v>
          </cell>
          <cell r="D6059">
            <v>87422</v>
          </cell>
          <cell r="E6059">
            <v>27.64</v>
          </cell>
        </row>
        <row r="6060">
          <cell r="A6060">
            <v>87423</v>
          </cell>
          <cell r="B6060" t="str">
            <v>APLICAÇÃO MANUAL DE GESSO SARRAFEADO (COM TALISCAS) EM PAREDES DE AMBIENTES DE ÁREA MAIOR QUE 10M², ESPESSURA DE 1,0CM. AF_06/2014</v>
          </cell>
          <cell r="D6060">
            <v>87423</v>
          </cell>
          <cell r="E6060">
            <v>32.47</v>
          </cell>
        </row>
        <row r="6061">
          <cell r="A6061">
            <v>87424</v>
          </cell>
          <cell r="B6061" t="str">
            <v>APLICAÇÃO MANUAL DE GESSO SARRAFEADO (COM TALISCAS) EM PAREDES DE AMBIENTES DE ÁREA ENTRE 5M² E 10M², ESPESSURA DE 1,0CM. AF_06/2014</v>
          </cell>
          <cell r="D6061">
            <v>87424</v>
          </cell>
          <cell r="E6061">
            <v>33.04</v>
          </cell>
        </row>
        <row r="6062">
          <cell r="A6062">
            <v>87425</v>
          </cell>
          <cell r="B6062" t="str">
            <v>APLICAÇÃO MANUAL DE GESSO SARRAFEADO (COM TALISCAS) EM PAREDES DE AMBIENTES DE ÁREA MENOR QUE 5M², ESPESSURA DE 1,0CM. AF_06/2014</v>
          </cell>
          <cell r="D6062">
            <v>87425</v>
          </cell>
          <cell r="E6062">
            <v>33.97</v>
          </cell>
        </row>
        <row r="6063">
          <cell r="A6063">
            <v>87426</v>
          </cell>
          <cell r="B6063" t="str">
            <v>APLICAÇÃO MANUAL DE GESSO SARRAFEADO (COM TALISCAS) EM PAREDES DE AMBIENTES DE ÁREA MAIOR QUE 10M², ESPESSURA DE 1,5CM. AF_06/2014</v>
          </cell>
          <cell r="D6063">
            <v>87426</v>
          </cell>
          <cell r="E6063">
            <v>39.06</v>
          </cell>
        </row>
        <row r="6064">
          <cell r="A6064">
            <v>87427</v>
          </cell>
          <cell r="B6064" t="str">
            <v>APLICAÇÃO MANUAL DE GESSO SARRAFEADO (COM TALISCAS) EM PAREDES DE AMBIENTES DE ÁREA ENTRE 5M² E 10M², ESPESSURA DE 1,5CM. AF_06/2014</v>
          </cell>
          <cell r="D6064">
            <v>87427</v>
          </cell>
          <cell r="E6064">
            <v>39.64</v>
          </cell>
        </row>
        <row r="6065">
          <cell r="A6065">
            <v>87428</v>
          </cell>
          <cell r="B6065" t="str">
            <v>APLICAÇÃO MANUAL DE GESSO SARRAFEADO (COM TALISCAS) EM PAREDES DE AMBIENTES DE ÁREA MENOR QUE 5M², ESPESSURA DE 1,5CM. AF_06/2014</v>
          </cell>
          <cell r="D6065">
            <v>87428</v>
          </cell>
          <cell r="E6065">
            <v>40.57</v>
          </cell>
        </row>
        <row r="6066">
          <cell r="A6066">
            <v>87429</v>
          </cell>
          <cell r="B6066" t="str">
            <v>APLICAÇÃO DE GESSO PROJETADO COM EQUIPAMENTO DE PROJEÇÃO EM PAREDES DE AMBIENTES DE ÁREA MAIOR QUE 10M², DESEMPENADO (SEM TALISCAS), ESPESSURA DE 0,5CM. AF_06/2014</v>
          </cell>
          <cell r="D6066">
            <v>87429</v>
          </cell>
          <cell r="E6066">
            <v>16.54</v>
          </cell>
        </row>
        <row r="6067">
          <cell r="A6067">
            <v>87430</v>
          </cell>
          <cell r="B6067" t="str">
            <v>APLICAÇÃO DE GESSO PROJETADO COM EQUIPAMENTO DE PROJEÇÃO EM PAREDES DE AMBIENTES DE ÁREA ENTRE 5M² E 10M², DESEMPENADO (SEM TALISCAS), ESPESSURA DE 0,5CM. AF_06/2014</v>
          </cell>
          <cell r="D6067">
            <v>87430</v>
          </cell>
          <cell r="E6067">
            <v>16.93</v>
          </cell>
        </row>
        <row r="6068">
          <cell r="A6068">
            <v>87431</v>
          </cell>
          <cell r="B6068" t="str">
            <v>APLICAÇÃO DE GESSO PROJETADO COM EQUIPAMENTO DE PROJEÇÃO EM PAREDES DE AMBIENTES DE ÁREA MENOR QUE 5M², DESEMPENADO (SEM TALISCAS), ESPESSURA DE 0,5CM. AF_06/2014</v>
          </cell>
          <cell r="D6068">
            <v>87431</v>
          </cell>
          <cell r="E6068">
            <v>17.12</v>
          </cell>
        </row>
        <row r="6069">
          <cell r="A6069">
            <v>87432</v>
          </cell>
          <cell r="B6069" t="str">
            <v>APLICAÇÃO DE GESSO PROJETADO COM EQUIPAMENTO DE PROJEÇÃO EM PAREDES DE AMBIENTES DE ÁREA MAIOR QUE 10M², DESEMPENADO (SEM TALISCAS), ESPESSURA DE 1,0CM. AF_06/2014</v>
          </cell>
          <cell r="D6069">
            <v>87432</v>
          </cell>
          <cell r="E6069">
            <v>24.5</v>
          </cell>
        </row>
        <row r="6070">
          <cell r="A6070">
            <v>87433</v>
          </cell>
          <cell r="B6070" t="str">
            <v>APLICAÇÃO DE GESSO PROJETADO COM EQUIPAMENTO DE PROJEÇÃO EM PAREDES DE AMBIENTES DE ÁREA ENTRE 5M² E 10M², DESEMPENADO (SEM TALISCAS), ESPESSURA DE 1,0CM. AF_06/2014</v>
          </cell>
          <cell r="D6070">
            <v>87433</v>
          </cell>
          <cell r="E6070">
            <v>25.27</v>
          </cell>
        </row>
        <row r="6071">
          <cell r="A6071">
            <v>87434</v>
          </cell>
          <cell r="B6071" t="str">
            <v>APLICAÇÃO DE GESSO PROJETADO COM EQUIPAMENTO DE PROJEÇÃO EM PAREDES DE AMBIENTES DE ÁREA MENOR QUE 5M², DESEMPENADO (SEM TALISCAS), ESPESSURA DE 1,0CM. AF_06/2014</v>
          </cell>
          <cell r="D6071">
            <v>87434</v>
          </cell>
          <cell r="E6071">
            <v>25.81</v>
          </cell>
        </row>
        <row r="6072">
          <cell r="A6072">
            <v>87435</v>
          </cell>
          <cell r="B6072" t="str">
            <v>APLICAÇÃO DE GESSO PROJETADO COM EQUIPAMENTO DE PROJEÇÃO EM PAREDES DE AMBIENTES DE ÁREA MAIOR QUE 10M², SARRAFEADO (COM TALISCAS), ESPESSURA DE 1,0CM. AF_06/2014</v>
          </cell>
          <cell r="D6072">
            <v>87435</v>
          </cell>
          <cell r="E6072">
            <v>26.93</v>
          </cell>
        </row>
        <row r="6073">
          <cell r="A6073">
            <v>87436</v>
          </cell>
          <cell r="B6073" t="str">
            <v>APLICAÇÃO DE GESSO PROJETADO COM EQUIPAMENTO DE PROJEÇÃO EM PAREDES DE AMBIENTES DE ÁREA ENTRE 5M² E 10M², SARRAFEADO (COM TALISCAS), ESPESSURA DE 1,0CM. AF_06/2014</v>
          </cell>
          <cell r="D6073">
            <v>87436</v>
          </cell>
          <cell r="E6073">
            <v>28.24</v>
          </cell>
        </row>
        <row r="6074">
          <cell r="A6074">
            <v>87437</v>
          </cell>
          <cell r="B6074" t="str">
            <v>APLICAÇÃO DE GESSO PROJETADO COM EQUIPAMENTO DE PROJEÇÃO EM PAREDES DE AMBIENTES DE ÁREA MENOR QUE 5M², SARRAFEADO (COM TALISCAS), ESPESSURA DE 1,0CM. AF_06/2014</v>
          </cell>
          <cell r="D6074">
            <v>87437</v>
          </cell>
          <cell r="E6074">
            <v>29.17</v>
          </cell>
        </row>
        <row r="6075">
          <cell r="A6075">
            <v>87438</v>
          </cell>
          <cell r="B6075" t="str">
            <v>APLICAÇÃO DE GESSO PROJETADO COM EQUIPAMENTO DE PROJEÇÃO EM PAREDES DE AMBIENTES DE ÁREA MAIOR QUE 10M², SARRAFEADO (COM TALISCAS), ESPESSURA DE 1,5CM. AF_06/2014</v>
          </cell>
          <cell r="D6075">
            <v>87438</v>
          </cell>
          <cell r="E6075">
            <v>33.5</v>
          </cell>
        </row>
        <row r="6076">
          <cell r="A6076">
            <v>87439</v>
          </cell>
          <cell r="B6076" t="str">
            <v>APLICAÇÃO DE GESSO PROJETADO COM EQUIPAMENTO DE PROJEÇÃO EM PAREDES DE AMBIENTES DE ÁREA ENTRE 5M² E 10M², SARRAFEADO (COM TALISCAS), ESPESSURA DE 1,5CM. AF_06/2014</v>
          </cell>
          <cell r="D6076">
            <v>87439</v>
          </cell>
          <cell r="E6076">
            <v>35.159999999999997</v>
          </cell>
        </row>
        <row r="6077">
          <cell r="A6077">
            <v>87440</v>
          </cell>
          <cell r="B6077" t="str">
            <v>APLICAÇÃO DE GESSO PROJETADO COM EQUIPAMENTO DE PROJEÇÃO EM PAREDES DE AMBIENTES DE ÁREA MENOR QUE 5M², SARRAFEADO (COM TALISCAS), ESPESSURA DE 1,5CM. AF_06/2014</v>
          </cell>
          <cell r="D6077">
            <v>87440</v>
          </cell>
          <cell r="E6077">
            <v>35.93</v>
          </cell>
        </row>
        <row r="6078">
          <cell r="A6078">
            <v>87527</v>
          </cell>
          <cell r="B6078" t="str">
            <v>EMBOÇO, PARA RECEBIMENTO DE CERÂMICA, EM ARGAMASSA TRAÇO 1:2:8, PREPARO MECÂNICO COM BETONEIRA 400L, APLICADO MANUALMENTE EM FACES INTERNAS DE PAREDES, PARA AMBIENTE COM ÁREA MENOR QUE 5M2, ESPESSURA DE 20MM, COM EXECUÇÃO DE TALISCAS. AF_06/2014</v>
          </cell>
          <cell r="D6078">
            <v>87527</v>
          </cell>
          <cell r="E6078">
            <v>32.51</v>
          </cell>
        </row>
        <row r="6079">
          <cell r="A6079">
            <v>87528</v>
          </cell>
          <cell r="B6079" t="str">
            <v>EMBOÇO, PARA RECEBIMENTO DE CERÂMICA, EM ARGAMASSA TRAÇO 1:2:8, PREPARO MANUAL, APLICADO MANUALMENTE EM FACES INTERNAS DE PAREDES, PARA AMBIENTE COM ÁREA MENOR QUE 5M2, ESPESSURA DE 20MM, COM EXECUÇÃO DE TALISCAS. AF_06/2014</v>
          </cell>
          <cell r="D6079">
            <v>87528</v>
          </cell>
          <cell r="E6079">
            <v>36.369999999999997</v>
          </cell>
        </row>
        <row r="6080">
          <cell r="A6080">
            <v>87529</v>
          </cell>
          <cell r="B6080" t="str">
            <v>MASSA ÚNICA, PARA RECEBIMENTO DE PINTURA, EM ARGAMASSA TRAÇO 1:2:8, PREPARO MECÂNICO COM BETONEIRA 400L, APLICADA MANUALMENTE EM FACES INTERNAS DE PAREDES, ESPESSURA DE 20MM, COM EXECUÇÃO DE TALISCAS. AF_06/2014</v>
          </cell>
          <cell r="D6080">
            <v>87529</v>
          </cell>
          <cell r="E6080">
            <v>29.67</v>
          </cell>
        </row>
        <row r="6081">
          <cell r="A6081">
            <v>87530</v>
          </cell>
          <cell r="B6081" t="str">
            <v>MASSA ÚNICA, PARA RECEBIMENTO DE PINTURA, EM ARGAMASSA TRAÇO 1:2:8, PREPARO MANUAL, APLICADA MANUALMENTE EM FACES INTERNAS DE PAREDES, ESPESSURA DE 20MM, COM EXECUÇÃO DE TALISCAS. AF_06/2014</v>
          </cell>
          <cell r="D6081">
            <v>87530</v>
          </cell>
          <cell r="E6081">
            <v>33.53</v>
          </cell>
        </row>
        <row r="6082">
          <cell r="A6082">
            <v>87531</v>
          </cell>
          <cell r="B6082" t="str">
            <v>EMBOÇO, PARA RECEBIMENTO DE CERÂMICA, EM ARGAMASSA TRAÇO 1:2:8, PREPARO MECÂNICO COM BETONEIRA 400L, APLICADO MANUALMENTE EM FACES INTERNAS DE PAREDES, PARA AMBIENTE COM ÁREA ENTRE 5M2 E 10M2, ESPESSURA DE 20MM, COM EXECUÇÃO DE TALISCAS. AF_06/2014</v>
          </cell>
          <cell r="D6082">
            <v>87531</v>
          </cell>
          <cell r="E6082">
            <v>28.67</v>
          </cell>
        </row>
        <row r="6083">
          <cell r="A6083">
            <v>87532</v>
          </cell>
          <cell r="B6083" t="str">
            <v>EMBOÇO, PARA RECEBIMENTO DE CERÂMICA, EM ARGAMASSA TRAÇO 1:2:8, PREPARO MANUAL, APLICADO MANUALMENTE EM FACES INTERNAS DE PAREDES, PARA AMBIENTE COM ÁREA  ENTRE 5M2 E 10M2, ESPESSURA DE 20MM, COM EXECUÇÃO DE TALISCAS. AF_06/2014</v>
          </cell>
          <cell r="D6083">
            <v>87532</v>
          </cell>
          <cell r="E6083">
            <v>32.53</v>
          </cell>
        </row>
        <row r="6084">
          <cell r="A6084">
            <v>87535</v>
          </cell>
          <cell r="B6084" t="str">
            <v>EMBOÇO, PARA RECEBIMENTO DE CERÂMICA, EM ARGAMASSA TRAÇO 1:2:8, PREPARO MECÂNICO COM BETONEIRA 400L, APLICADO MANUALMENTE EM FACES INTERNAS DE PAREDES, PARA AMBIENTE COM ÁREA  MAIOR QUE 10M2, ESPESSURA DE 20MM, COM EXECUÇÃO DE TALISCAS. AF_06/2014</v>
          </cell>
          <cell r="D6084">
            <v>87535</v>
          </cell>
          <cell r="E6084">
            <v>25.83</v>
          </cell>
        </row>
        <row r="6085">
          <cell r="A6085">
            <v>87536</v>
          </cell>
          <cell r="B6085" t="str">
            <v>EMBOÇO, PARA RECEBIMENTO DE CERÂMICA, EM ARGAMASSA TRAÇO 1:2:8, PREPARO MANUAL, APLICADO MANUALMENTE EM FACES INTERNAS DE PAREDES, PARA AMBIENTE COM ÁREA  MAIOR QUE 10M2, ESPESSURA DE 20MM, COM EXECUÇÃO DE TALISCAS. AF_06/2014</v>
          </cell>
          <cell r="D6085">
            <v>87536</v>
          </cell>
          <cell r="E6085">
            <v>29.69</v>
          </cell>
        </row>
        <row r="6086">
          <cell r="A6086">
            <v>87537</v>
          </cell>
          <cell r="B6086" t="str">
            <v>EMBOÇO, PARA RECEBIMENTO DE CERÂMICA, EM ARGAMASSA INDUSTRIALIZADA, PREPARO MECÂNICO, APLICADO COM EQUIPAMENTO DE MISTURA E PROJEÇÃO DE 1,5 M3/H DE ARGAMASSA EM FACES INTERNAS DE PAREDES, PARA AMBIENTE COM ÁREA  MENOR QUE 5M2, ESPESSURA DE 20MM, COM EXECUÇÃO DE TALISCAS. AF_06/2014</v>
          </cell>
          <cell r="D6086">
            <v>87537</v>
          </cell>
          <cell r="E6086">
            <v>77.48</v>
          </cell>
        </row>
        <row r="6087">
          <cell r="A6087">
            <v>87538</v>
          </cell>
          <cell r="B6087" t="str">
            <v>MASSA ÚNICA, PARA RECEBIMENTO DE PINTURA, EM ARGAMASSA INDUSTRIALIZADA, PREPARO MECÂNICO, APLICADO COM EQUIPAMENTO DE MISTURA E PROJEÇÃO DE 1,5 M3/H DE ARGAMASSA EM FACES INTERNAS DE PAREDES, ESPESSURA DE 20MM, COM EXECUÇÃO DE TALISCAS. AF_06/2014</v>
          </cell>
          <cell r="D6087">
            <v>87538</v>
          </cell>
          <cell r="E6087">
            <v>75.06</v>
          </cell>
        </row>
        <row r="6088">
          <cell r="A6088">
            <v>87539</v>
          </cell>
          <cell r="B6088" t="str">
            <v>EMBOÇO, PARA RECEBIMENTO DE CERÂMICA, EM ARGAMASSA INDUSTRIALIZADA, PREPARO MECÂNICO, APLICADO COM EQUIPAMENTO DE MISTURA E PROJEÇÃO DE 1,5 M3/H DE ARGAMASSA EM FACES INTERNAS DE PAREDES, PARA AMBIENTE COM ÁREA ENTRE 5M2 E 10M2, ESPESSURA DE 20MM, COM EXECUÇÃO DE TALISCAS. AF_06/2014</v>
          </cell>
          <cell r="D6088">
            <v>87539</v>
          </cell>
          <cell r="E6088">
            <v>74.2</v>
          </cell>
        </row>
        <row r="6089">
          <cell r="A6089">
            <v>87541</v>
          </cell>
          <cell r="B6089" t="str">
            <v>EMBOÇO, PARA RECEBIMENTO DE CERÂMICA, EM ARGAMASSA INDUSTRIALIZADA, PREPARO MECÂNICO, APLICADO COM EQUIPAMENTO DE MISTURA E PROJEÇÃO DE 1,5 M3/H DE ARGAMASSA EM FACES INTERNAS DE PAREDES, PARA AMBIENTE COM ÁREA MAIOR QUE 10M2, ESPESSURA DE 20MM, COM EXECUÇÃO DE TALISCAS. AF_06/2014</v>
          </cell>
          <cell r="D6089">
            <v>87541</v>
          </cell>
          <cell r="E6089">
            <v>71.78</v>
          </cell>
        </row>
        <row r="6090">
          <cell r="A6090">
            <v>87543</v>
          </cell>
          <cell r="B6090" t="str">
            <v>MASSA ÚNICA, PARA RECEBIMENTO DE PINTURA OU CERÂMICA, ARGAMASSA INDUSTRIALIZADA, PREPARO MECÂNICO, APLICADO COM EQUIPAMENTO DE MISTURA E PROJEÇÃO DE 1,5 M3/H EM FACES INTERNAS DE PAREDES, ESPESSURA DE 5MM, SEM EXECUÇÃO DE TALISCAS. AF_06/2014</v>
          </cell>
          <cell r="D6090">
            <v>87543</v>
          </cell>
          <cell r="E6090">
            <v>24.11</v>
          </cell>
        </row>
        <row r="6091">
          <cell r="A6091">
            <v>87545</v>
          </cell>
          <cell r="B6091" t="str">
            <v>EMBOÇO, PARA RECEBIMENTO DE CERÂMICA, EM ARGAMASSA TRAÇO 1:2:8, PREPARO MECÂNICO COM BETONEIRA 400L, APLICADO MANUALMENTE EM FACES INTERNAS DE PAREDES, PARA AMBIENTE COM ÁREA MENOR QUE 5M2, ESPESSURA DE 10MM, COM EXECUÇÃO DE TALISCAS. AF_06/2014</v>
          </cell>
          <cell r="D6091">
            <v>87545</v>
          </cell>
          <cell r="E6091">
            <v>21.8</v>
          </cell>
        </row>
        <row r="6092">
          <cell r="A6092">
            <v>87546</v>
          </cell>
          <cell r="B6092" t="str">
            <v>EMBOÇO, PARA RECEBIMENTO DE CERÂMICA, EM ARGAMASSA TRAÇO 1:2:8, PREPARO MANUAL, APLICADO MANUALMENTE EM FACES INTERNAS DE PAREDES, PARA AMBIENTE COM ÁREA MENOR QUE 5M2, ESPESSURA DE 10MM, COM EXECUÇÃO DE TALISCAS. AF_06/2014</v>
          </cell>
          <cell r="D6092">
            <v>87546</v>
          </cell>
          <cell r="E6092">
            <v>23.99</v>
          </cell>
        </row>
        <row r="6093">
          <cell r="A6093">
            <v>87547</v>
          </cell>
          <cell r="B6093" t="str">
            <v>MASSA ÚNICA, PARA RECEBIMENTO DE PINTURA, EM ARGAMASSA TRAÇO 1:2:8, PREPARO MECÂNICO COM BETONEIRA 400L, APLICADA MANUALMENTE EM FACES INTERNAS DE PAREDES, ESPESSURA DE 10MM, COM EXECUÇÃO DE TALISCAS. AF_06/2014</v>
          </cell>
          <cell r="D6093">
            <v>87547</v>
          </cell>
          <cell r="E6093">
            <v>18.98</v>
          </cell>
        </row>
        <row r="6094">
          <cell r="A6094">
            <v>87548</v>
          </cell>
          <cell r="B6094" t="str">
            <v>MASSA ÚNICA, PARA RECEBIMENTO DE PINTURA, EM ARGAMASSA TRAÇO 1:2:8, PREPARO MANUAL, APLICADA MANUALMENTE EM FACES INTERNAS DE PAREDES, ESPESSURA DE 10MM, COM EXECUÇÃO DE TALISCAS. AF_06/2014</v>
          </cell>
          <cell r="D6094">
            <v>87548</v>
          </cell>
          <cell r="E6094">
            <v>21.17</v>
          </cell>
        </row>
        <row r="6095">
          <cell r="A6095">
            <v>87549</v>
          </cell>
          <cell r="B6095" t="str">
            <v>EMBOÇO, PARA RECEBIMENTO DE CERÂMICA, EM ARGAMASSA TRAÇO 1:2:8, PREPARO MECÂNICO COM BETONEIRA 400L, APLICADO MANUALMENTE EM FACES INTERNAS DE PAREDES, PARA AMBIENTE COM ÁREA ENTRE 5M2 E 10M2, ESPESSURA DE 10MM, COM EXECUÇÃO DE TALISCAS. AF_06/2014</v>
          </cell>
          <cell r="D6095">
            <v>87549</v>
          </cell>
          <cell r="E6095">
            <v>17.95</v>
          </cell>
        </row>
        <row r="6096">
          <cell r="A6096">
            <v>87550</v>
          </cell>
          <cell r="B6096" t="str">
            <v>EMBOÇO, PARA RECEBIMENTO DE CERÂMICA, EM ARGAMASSA TRAÇO 1:2:8, PREPARO MANUAL, APLICADO MANUALMENTE EM FACES INTERNAS DE PAREDES, PARA AMBIENTE COM ÁREA ENTRE 5M2 E 10M2, ESPESSURA DE 10MM, COM EXECUÇÃO DE TALISCAS. AF_06/2014</v>
          </cell>
          <cell r="D6096">
            <v>87550</v>
          </cell>
          <cell r="E6096">
            <v>20.14</v>
          </cell>
        </row>
        <row r="6097">
          <cell r="A6097">
            <v>87553</v>
          </cell>
          <cell r="B6097" t="str">
            <v>EMBOÇO, PARA RECEBIMENTO DE CERÂMICA, EM ARGAMASSA TRAÇO 1:2:8, PREPARO MECÂNICO COM BETONEIRA 400L, APLICADO MANUALMENTE EM FACES INTERNAS DE PAREDES, PARA AMBIENTE COM ÁREA MAIOR QUE 10M2, ESPESSURA DE 10MM, COM EXECUÇÃO DE TALISCAS. AF_06/2014</v>
          </cell>
          <cell r="D6097">
            <v>87553</v>
          </cell>
          <cell r="E6097">
            <v>15.11</v>
          </cell>
        </row>
        <row r="6098">
          <cell r="A6098">
            <v>87554</v>
          </cell>
          <cell r="B6098" t="str">
            <v>EMBOÇO, PARA RECEBIMENTO DE CERÂMICA, EM ARGAMASSA TRAÇO 1:2:8, PREPARO MANUAL, APLICADO MANUALMENTE EM FACES INTERNAS DE PAREDES, PARA AMBIENTE COM ÁREA MAIOR QUE 10M2, ESPESSURA DE 10MM, COM EXECUÇÃO DE TALISCAS. AF_06/2014</v>
          </cell>
          <cell r="D6098">
            <v>87554</v>
          </cell>
          <cell r="E6098">
            <v>17.3</v>
          </cell>
        </row>
        <row r="6099">
          <cell r="A6099">
            <v>87555</v>
          </cell>
          <cell r="B6099" t="str">
            <v>EMBOÇO, PARA RECEBIMENTO DE CERÂMICA, EM ARGAMASSA INDUSTRIALIZADA, PREPARO MECÂNICO, APLICADO COM EQUIPAMENTO DE MISTURA E PROJEÇÃO DE 1,5 M3/H DE ARGAMASSA EM FACES INTERNAS DE PAREDES, PARA AMBIENTE COM ÁREA MENOR QUE 5M2, ESPESSURA DE 10MM, COM EXECUÇÃO DE TALISCAS. AF_06/2014</v>
          </cell>
          <cell r="D6099">
            <v>87555</v>
          </cell>
          <cell r="E6099">
            <v>46.4</v>
          </cell>
        </row>
        <row r="6100">
          <cell r="A6100">
            <v>87556</v>
          </cell>
          <cell r="B6100" t="str">
            <v>MASSA ÚNICA, PARA RECEBIMENTO DE PINTURA, EM ARGAMASSA INDUSTRIALIZADA, PREPARO MECÂNICO, APLICADO COM EQUIPAMENTO DE MISTURA E PROJEÇÃO DE 1,5 M3/H DE ARGAMASSA EM FACES INTERNAS DE PAREDES, ESPESSURA DE 10MM, COM EXECUÇÃO DE TALISCAS. AF_06/2014</v>
          </cell>
          <cell r="D6100">
            <v>87556</v>
          </cell>
          <cell r="E6100">
            <v>43.99</v>
          </cell>
        </row>
        <row r="6101">
          <cell r="A6101">
            <v>87557</v>
          </cell>
          <cell r="B6101" t="str">
            <v>EMBOÇO, PARA RECEBIMENTO DE CERÂMICA, EM ARGAMASSA INDUSTRIALIZADA, PREPARO MECÂNICO, APLICADO COM EQUIPAMENTO DE MISTURA E PROJEÇÃO DE 1,5 M3/H DE ARGAMASSA EM FACES INTERNAS DE PAREDES, PARA AMBIENTE COM ÁREA ENTRE 5M2 E 10M2, ESPESSURA DE 10MM, COM EXECUÇÃO DE TALISCAS. AF_06/2014</v>
          </cell>
          <cell r="D6101">
            <v>87557</v>
          </cell>
          <cell r="E6101">
            <v>43.11</v>
          </cell>
        </row>
        <row r="6102">
          <cell r="A6102">
            <v>87559</v>
          </cell>
          <cell r="B6102" t="str">
            <v>EMBOÇO, PARA RECEBIMENTO DE CERÂMICA, EM ARGAMASSA INDUSTRIALIZADA, PREPARO MECÂNICO, APLICADO COM EQUIPAMENTO DE MISTURA E PROJEÇÃO DE 1,5 M3/H DE ARGAMASSA EM FACES INTERNAS DE PAREDES, PARA AMBIENTE COM ÁREA MAIOR QUE 10M2, ESPESSURA DE 10MM, COM EXECUÇÃO DE TALISCAS. AF_06/2014</v>
          </cell>
          <cell r="D6102">
            <v>87559</v>
          </cell>
          <cell r="E6102">
            <v>40.69</v>
          </cell>
        </row>
        <row r="6103">
          <cell r="A6103">
            <v>87561</v>
          </cell>
          <cell r="B6103" t="str">
            <v>MASSA ÚNICA, PARA RECEBIMENTO DE PINTURA OU CERÂMICA, EM ARGAMASSA INDUSTRIALIZADA, PREPARO MECÂNICO, APLICADO COM EQUIPAMENTO DE MISTURA E PROJEÇÃO DE 1,5 M3/H DE ARGAMASSA EM FACES INTERNAS DE PAREDES, ESPESSURA DE 10MM, SEM EXECUÇÃO DE TALISCAS. AF_06/2014</v>
          </cell>
          <cell r="D6103">
            <v>87561</v>
          </cell>
          <cell r="E6103">
            <v>43.33</v>
          </cell>
        </row>
        <row r="6104">
          <cell r="A6104">
            <v>87775</v>
          </cell>
          <cell r="B6104" t="str">
            <v>EMBOÇO OU MASSA ÚNICA EM ARGAMASSA TRAÇO 1:2:8, PREPARO MECÂNICO COM BETONEIRA 400 L, APLICADA MANUALMENTE EM PANOS DE FACHADA COM PRESENÇA DE VÃOS, ESPESSURA DE 25 MM. AF_06/2014</v>
          </cell>
          <cell r="D6104">
            <v>87775</v>
          </cell>
          <cell r="E6104">
            <v>46.72</v>
          </cell>
        </row>
        <row r="6105">
          <cell r="A6105">
            <v>87777</v>
          </cell>
          <cell r="B6105" t="str">
            <v>EMBOÇO OU MASSA ÚNICA EM ARGAMASSA TRAÇO 1:2:8, PREPARO MANUAL, APLICADA MANUALMENTE EM PANOS DE FACHADA COM PRESENÇA DE VÃOS, ESPESSURA DE 25 MM. AF_06/2014</v>
          </cell>
          <cell r="D6105">
            <v>87777</v>
          </cell>
          <cell r="E6105">
            <v>49.94</v>
          </cell>
        </row>
        <row r="6106">
          <cell r="A6106">
            <v>87778</v>
          </cell>
          <cell r="B6106" t="str">
            <v>EMBOÇO OU MASSA ÚNICA EM ARGAMASSA INDUSTRIALIZADA, PREPARO MECÂNICO E APLICAÇÃO COM EQUIPAMENTO DE MISTURA E PROJEÇÃO DE 1,5 M3/H DE ARGAMASSA EM PANOS DE FACHADA COM PRESENÇA DE VÃOS, ESPESSURA DE 25 MM. AF_06/2014</v>
          </cell>
          <cell r="D6106">
            <v>87778</v>
          </cell>
          <cell r="E6106">
            <v>82.19</v>
          </cell>
        </row>
        <row r="6107">
          <cell r="A6107">
            <v>87779</v>
          </cell>
          <cell r="B6107" t="str">
            <v>EMBOÇO OU MASSA ÚNICA EM ARGAMASSA TRAÇO 1:2:8, PREPARO MECÂNICO COM BETONEIRA 400 L, APLICADA MANUALMENTE EM PANOS DE FACHADA COM PRESENÇA DE VÃOS, ESPESSURA DE 35 MM. AF_06/2014</v>
          </cell>
          <cell r="D6107">
            <v>87779</v>
          </cell>
          <cell r="E6107">
            <v>54.6</v>
          </cell>
        </row>
        <row r="6108">
          <cell r="A6108">
            <v>87781</v>
          </cell>
          <cell r="B6108" t="str">
            <v>EMBOÇO OU MASSA ÚNICA EM ARGAMASSA TRAÇO 1:2:8, PREPARO MANUAL, APLICADA MANUALMENTE EM PANOS DE FACHADA COM PRESENÇA DE VÃOS, ESPESSURA DE 35 MM. AF_06/2014</v>
          </cell>
          <cell r="D6108">
            <v>87781</v>
          </cell>
          <cell r="E6108">
            <v>58.91</v>
          </cell>
        </row>
        <row r="6109">
          <cell r="A6109">
            <v>87783</v>
          </cell>
          <cell r="B6109" t="str">
            <v>EMBOÇO OU MASSA ÚNICA EM ARGAMASSA INDUSTRIALIZADA, PREPARO MECÂNICO E APLICAÇÃO COM EQUIPAMENTO DE MISTURA E PROJEÇÃO DE 1,5 M3/H DE ARGAMASSA EM PANOS DE FACHADA COM PRESENÇA DE VÃOS, ESPESSURA DE 35 MM. AF_06/2014</v>
          </cell>
          <cell r="D6109">
            <v>87783</v>
          </cell>
          <cell r="E6109">
            <v>103.75</v>
          </cell>
        </row>
        <row r="6110">
          <cell r="A6110">
            <v>87784</v>
          </cell>
          <cell r="B6110" t="str">
            <v>EMBOÇO OU MASSA ÚNICA EM ARGAMASSA TRAÇO 1:2:8, PREPARO MECÂNICO COM BETONEIRA 400 L, APLICADA MANUALMENTE EM PANOS DE FACHADA COM PRESENÇA DE VÃOS, ESPESSURA DE 45 MM. AF_06/2014</v>
          </cell>
          <cell r="D6110">
            <v>87784</v>
          </cell>
          <cell r="E6110">
            <v>62.47</v>
          </cell>
        </row>
        <row r="6111">
          <cell r="A6111">
            <v>87786</v>
          </cell>
          <cell r="B6111" t="str">
            <v>EMBOÇO OU MASSA ÚNICA EM ARGAMASSA TRAÇO 1:2:8, PREPARO MANUAL, APLICADA MANUALMENTE EM PANOS DE FACHADA COM PRESENÇA DE VÃOS, ESPESSURA DE 45 MM. AF_06/2014</v>
          </cell>
          <cell r="D6111">
            <v>87786</v>
          </cell>
          <cell r="E6111">
            <v>67.89</v>
          </cell>
        </row>
        <row r="6112">
          <cell r="A6112">
            <v>87787</v>
          </cell>
          <cell r="B6112" t="str">
            <v>EMBOÇO OU MASSA ÚNICA EM ARGAMASSA INDUSTRIALIZADA, PREPARO MECÂNICO E APLICAÇÃO COM EQUIPAMENTO DE MISTURA E PROJEÇÃO DE 1,5 M3/H DE ARGAMASSA EM PANOS DE FACHADA COM PRESENÇA DE VÃOS, ESPESSURA DE 45 MM. AF_06/2014</v>
          </cell>
          <cell r="D6112">
            <v>87787</v>
          </cell>
          <cell r="E6112">
            <v>125.31</v>
          </cell>
        </row>
        <row r="6113">
          <cell r="A6113">
            <v>87788</v>
          </cell>
          <cell r="B6113" t="str">
            <v>EMBOÇO OU MASSA ÚNICA EM ARGAMASSA TRAÇO 1:2:8, PREPARO MECÂNICO COM BETONEIRA 400 L, APLICADA MANUALMENTE EM PANOS DE FACHADA COM PRESENÇA DE VÃOS, ESPESSURA MAIOR OU IGUAL A 50 MM. AF_06/2014</v>
          </cell>
          <cell r="D6113">
            <v>87788</v>
          </cell>
          <cell r="E6113">
            <v>78.989999999999995</v>
          </cell>
        </row>
        <row r="6114">
          <cell r="A6114">
            <v>87790</v>
          </cell>
          <cell r="B6114" t="str">
            <v>EMBOÇO OU MASSA ÚNICA EM ARGAMASSA TRAÇO 1:2:8, PREPARO MANUAL, APLICADA MANUALMENTE EM PANOS DE FACHADA COM PRESENÇA DE VÃOS, ESPESSURA MAIOR OU IGUAL A 50 MM. AF_06/2014</v>
          </cell>
          <cell r="D6114">
            <v>87790</v>
          </cell>
          <cell r="E6114">
            <v>84.95</v>
          </cell>
        </row>
        <row r="6115">
          <cell r="A6115">
            <v>87791</v>
          </cell>
          <cell r="B6115" t="str">
            <v>EMBOÇO OU MASSA ÚNICA EM ARGAMASSA INDUSTRIALIZADA, PREPARO MECÂNICO E APLICAÇÃO COM EQUIPAMENTO DE MISTURA E PROJEÇÃO DE 1,5 M3/H DE ARGAMASSA EM PANOS DE FACHADA COM PRESENÇA DE VÃOS, ESPESSURA MAIOR OU IGUAL A 50 MM. AF_06/2014</v>
          </cell>
          <cell r="D6115">
            <v>87791</v>
          </cell>
          <cell r="E6115">
            <v>145.36000000000001</v>
          </cell>
        </row>
        <row r="6116">
          <cell r="A6116">
            <v>87792</v>
          </cell>
          <cell r="B6116" t="str">
            <v>EMBOÇO OU MASSA ÚNICA EM ARGAMASSA TRAÇO 1:2:8, PREPARO MECÂNICO COM BETONEIRA 400 L, APLICADA MANUALMENTE EM PANOS CEGOS DE FACHADA (SEM PRESENÇA DE VÃOS), ESPESSURA DE 25 MM. AF_06/2014</v>
          </cell>
          <cell r="D6116">
            <v>87792</v>
          </cell>
          <cell r="E6116">
            <v>32.619999999999997</v>
          </cell>
        </row>
        <row r="6117">
          <cell r="A6117">
            <v>87794</v>
          </cell>
          <cell r="B6117" t="str">
            <v>EMBOÇO OU MASSA ÚNICA EM ARGAMASSA TRAÇO 1:2:8, PREPARO MANUAL, APLICADA MANUALMENTE EM PANOS CEGOS DE FACHADA (SEM PRESENÇA DE VÃOS), ESPESSURA DE 25 MM. AF_06/2014</v>
          </cell>
          <cell r="D6117">
            <v>87794</v>
          </cell>
          <cell r="E6117">
            <v>35.619999999999997</v>
          </cell>
        </row>
        <row r="6118">
          <cell r="A6118">
            <v>87795</v>
          </cell>
          <cell r="B6118" t="str">
            <v>EMBOÇO OU MASSA ÚNICA EM ARGAMASSA INDUSTRIALIZADA, PREPARO MECÂNICO E APLICAÇÃO COM EQUIPAMENTO DE MISTURA E PROJEÇÃO DE 1,5 M3/H DE ARGAMASSA EM PANOS CEGOS DE FACHADA (SEM PRESENÇA DE VÃOS), ESPESSURA DE 25 MM. AF_06/2014</v>
          </cell>
          <cell r="D6118">
            <v>87795</v>
          </cell>
          <cell r="E6118">
            <v>65.400000000000006</v>
          </cell>
        </row>
        <row r="6119">
          <cell r="A6119">
            <v>87797</v>
          </cell>
          <cell r="B6119" t="str">
            <v>EMBOÇO OU MASSA ÚNICA EM ARGAMASSA TRAÇO 1:2:8, PREPARO MECÂNICO COM BETONEIRA 400 L, APLICADA MANUALMENTE EM PANOS CEGOS DE FACHADA (SEM PRESENÇA DE VÃOS), ESPESSURA DE 35 MM. AF_06/2014</v>
          </cell>
          <cell r="D6119">
            <v>87797</v>
          </cell>
          <cell r="E6119">
            <v>40.17</v>
          </cell>
        </row>
        <row r="6120">
          <cell r="A6120">
            <v>87799</v>
          </cell>
          <cell r="B6120" t="str">
            <v>EMBOÇO OU MASSA ÚNICA EM ARGAMASSA TRAÇO 1:2:8, PREPARO MANUAL, APLICADA MANUALMENTE EM PANOS CEGOS DE FACHADA (SEM PRESENÇA DE VÃOS), ESPESSURA DE 35 MM. AF_06/2014</v>
          </cell>
          <cell r="D6120">
            <v>87799</v>
          </cell>
          <cell r="E6120">
            <v>44.2</v>
          </cell>
        </row>
        <row r="6121">
          <cell r="A6121">
            <v>87800</v>
          </cell>
          <cell r="B6121" t="str">
            <v>EMBOÇO OU MASSA ÚNICA EM ARGAMASSA INDUSTRIALIZADA, PREPARO MECÂNICO E APLICAÇÃO COM EQUIPAMENTO DE MISTURA E PROJEÇÃO DE 1,5 M3/H DE ARGAMASSA EM PANOS CEGOS DE FACHADA (SEM PRESENÇA DE VÃOS), ESPESSURA DE 35 MM. AF_06/2014</v>
          </cell>
          <cell r="D6121">
            <v>87800</v>
          </cell>
          <cell r="E6121">
            <v>85.74</v>
          </cell>
        </row>
        <row r="6122">
          <cell r="A6122">
            <v>87801</v>
          </cell>
          <cell r="B6122" t="str">
            <v>EMBOÇO OU MASSA ÚNICA EM ARGAMASSA TRAÇO 1:2:8, PREPARO MECÂNICO COM BETONEIRA 400 L, APLICADA MANUALMENTE EM PANOS CEGOS DE FACHADA (SEM PRESENÇA DE VÃOS), ESPESSURA DE 45 MM. AF_06/2014</v>
          </cell>
          <cell r="D6122">
            <v>87801</v>
          </cell>
          <cell r="E6122">
            <v>47.72</v>
          </cell>
        </row>
        <row r="6123">
          <cell r="A6123">
            <v>87803</v>
          </cell>
          <cell r="B6123" t="str">
            <v>EMBOÇO OU MASSA ÚNICA EM ARGAMASSA TRAÇO 1:2:8, PREPARO MANUAL, APLICADA MANUALMENTE EM PANOS CEGOS DE FACHADA (SEM PRESENÇA DE VÃOS), ESPESSURA DE 45 MM. AF_06/2014</v>
          </cell>
          <cell r="D6123">
            <v>87803</v>
          </cell>
          <cell r="E6123">
            <v>52.77</v>
          </cell>
        </row>
        <row r="6124">
          <cell r="A6124">
            <v>87804</v>
          </cell>
          <cell r="B6124" t="str">
            <v>EMBOÇO OU MASSA ÚNICA EM ARGAMASSA INDUSTRIALIZADA, PREPARO MECÂNICO E APLICAÇÃO COM EQUIPAMENTO DE MISTURA E PROJEÇÃO DE 1,5 M3/H DE ARGAMASSA EM PANOS CEGOS DE FACHADA (SEM PRESENÇA DE VÃOS), ESPESSURA DE 45 MM. AF_06/2014</v>
          </cell>
          <cell r="D6124">
            <v>87804</v>
          </cell>
          <cell r="E6124">
            <v>106.08</v>
          </cell>
        </row>
        <row r="6125">
          <cell r="A6125">
            <v>87805</v>
          </cell>
          <cell r="B6125" t="str">
            <v>EMBOÇO OU MASSA ÚNICA EM ARGAMASSA TRAÇO 1:2:8, PREPARO MECÂNICO COM BETONEIRA 400 L, APLICADA MANUALMENTE EM PANOS CEGOS DE FACHADA (SEM PRESENÇA DE VÃOS), ESPESSURA MAIOR OU IGUAL A 50 MM. AF_06/2014</v>
          </cell>
          <cell r="D6125">
            <v>87805</v>
          </cell>
          <cell r="E6125">
            <v>54.37</v>
          </cell>
        </row>
        <row r="6126">
          <cell r="A6126">
            <v>87807</v>
          </cell>
          <cell r="B6126" t="str">
            <v>EMBOÇO OU MASSA ÚNICA EM ARGAMASSA TRAÇO 1:2:8, PREPARO MANUAL, APLICADA MANUALMENTE EM PANOS CEGOS DE FACHADA (SEM PRESENÇA DE VÃOS), ESPESSURA MAIOR OU IGUAL A 50 MM. AF_06/2014</v>
          </cell>
          <cell r="D6126">
            <v>87807</v>
          </cell>
          <cell r="E6126">
            <v>59.94</v>
          </cell>
        </row>
        <row r="6127">
          <cell r="A6127">
            <v>87808</v>
          </cell>
          <cell r="B6127" t="str">
            <v>EMBOÇO OU MASSA ÚNICA EM ARGAMASSA INDUSTRIALIZADA, PREPARO MECÂNICO E APLICAÇÃO COM EQUIPAMENTO DE MISTURA E PROJEÇÃO DE 1,5 M3/H DE ARGAMASSA EM PANOS CEGOS DE FACHADA (SEM PRESENÇA DE VÃOS), ESPESSURA MAIOR OU IGUAL A 50 MM. AF_06/2014</v>
          </cell>
          <cell r="D6127">
            <v>87808</v>
          </cell>
          <cell r="E6127">
            <v>115.89</v>
          </cell>
        </row>
        <row r="6128">
          <cell r="A6128">
            <v>87809</v>
          </cell>
          <cell r="B6128" t="str">
            <v>EMBOÇO OU MASSA ÚNICA EM ARGAMASSA TRAÇO 1:2:8, PREPARO MECÂNICO COM BETONEIRA 400 L, APLICADA MANUALMENTE EM SUPERFÍCIES EXTERNAS DA SACADA, ESPESSURA DE 25 MM, SEM USO DE TELA METÁLICA DE REFORÇO CONTRA FISSURAÇÃO. AF_06/2014</v>
          </cell>
          <cell r="D6128">
            <v>87809</v>
          </cell>
          <cell r="E6128">
            <v>69.47</v>
          </cell>
        </row>
        <row r="6129">
          <cell r="A6129">
            <v>87811</v>
          </cell>
          <cell r="B6129" t="str">
            <v>EMBOÇO OU MASSA ÚNICA EM ARGAMASSA TRAÇO 1:2:8, PREPARO MANUAL, APLICADA MANUALMENTE EM SUPERFÍCIES EXTERNAS DA SACADA, ESPESSURA DE 25 MM, SEM USO DE TELA METÁLICA DE REFORÇO CONTRA FISSURAÇÃO. AF_06/2014</v>
          </cell>
          <cell r="D6129">
            <v>87811</v>
          </cell>
          <cell r="E6129">
            <v>72.47</v>
          </cell>
        </row>
        <row r="6130">
          <cell r="A6130">
            <v>87812</v>
          </cell>
          <cell r="B6130" t="str">
            <v>EMBOÇO OU MASSA ÚNICA EM ARGAMASSA INDUSTRIALIZADA, PREPARO MECÂNICO E APLICAÇÃO COM EQUIPAMENTO DE MISTURA E PROJEÇÃO DE 1,5 M3/H EM SUPERFÍCIES EXTERNAS DA SACADA, ESPESSURA 25 MM, SEM USO DE TELA METÁLICA. AF_06/2014</v>
          </cell>
          <cell r="D6130">
            <v>87812</v>
          </cell>
          <cell r="E6130">
            <v>101.89</v>
          </cell>
        </row>
        <row r="6131">
          <cell r="A6131">
            <v>87813</v>
          </cell>
          <cell r="B6131" t="str">
            <v>EMBOÇO OU MASSA ÚNICA EM ARGAMASSA TRAÇO 1:2:8, PREPARO MECÂNICO COM BETONEIRA 400 L, APLICADA MANUALMENTE EM SUPERFÍCIES EXTERNAS DA SACADA, ESPESSURA DE 35 MM, SEM USO DE TELA METÁLICA DE REFORÇO CONTRA FISSURAÇÃO. AF_06/2014</v>
          </cell>
          <cell r="D6131">
            <v>87813</v>
          </cell>
          <cell r="E6131">
            <v>77.02</v>
          </cell>
        </row>
        <row r="6132">
          <cell r="A6132">
            <v>87815</v>
          </cell>
          <cell r="B6132" t="str">
            <v>EMBOÇO OU MASSA ÚNICA EM ARGAMASSA TRAÇO 1:2:8, PREPARO MANUAL, APLICADA MANUALMENTE EM SUPERFÍCIES EXTERNAS DA SACADA, ESPESSURA DE 35 MM, SEM USO DE TELA METÁLICA DE REFORÇO CONTRA FISSURAÇÃO. AF_06/2014</v>
          </cell>
          <cell r="D6132">
            <v>87815</v>
          </cell>
          <cell r="E6132">
            <v>81.05</v>
          </cell>
        </row>
        <row r="6133">
          <cell r="A6133">
            <v>87816</v>
          </cell>
          <cell r="B6133" t="str">
            <v>EMBOÇO OU MASSA ÚNICA EM ARGAMASSA INDUSTRIALIZADA, PREPARO MECÂNICO E APLICAÇÃO COM EQUIPAMENTO DE MISTURA E PROJEÇÃO DE 1,5 M3/H EM SUPERFÍCIES EXTERNAS DA SACADA, ESPESSURA 35 MM, SEM USO DE TELA METÁLICA. AF_06/2014</v>
          </cell>
          <cell r="D6133">
            <v>87816</v>
          </cell>
          <cell r="E6133">
            <v>122.23</v>
          </cell>
        </row>
        <row r="6134">
          <cell r="A6134">
            <v>87817</v>
          </cell>
          <cell r="B6134" t="str">
            <v>EMBOÇO OU MASSA ÚNICA EM ARGAMASSA TRAÇO 1:2:8, PREPARO MECÂNICO COM BETONEIRA 400 L, APLICADA MANUALMENTE EM SUPERFÍCIES EXTERNAS DA SACADA, ESPESSURA DE 45 MM, SEM USO DE TELA METÁLICA DE REFORÇO CONTRA FISSURAÇÃO. AF_06/2014</v>
          </cell>
          <cell r="D6134">
            <v>87817</v>
          </cell>
          <cell r="E6134">
            <v>84.21</v>
          </cell>
        </row>
        <row r="6135">
          <cell r="A6135">
            <v>87819</v>
          </cell>
          <cell r="B6135" t="str">
            <v>EMBOÇO OU MASSA ÚNICA EM ARGAMASSA TRAÇO 1:2:8, PREPARO MANUAL, APLICADA MANUALMENTE EM SUPERFÍCIES EXTERNAS DA SACADA, ESPESSURA DE 45 MM, SEM USO DE TELA METÁLICA DE REFORÇO CONTRA FISSURAÇÃO. AF_06/2014</v>
          </cell>
          <cell r="D6135">
            <v>87819</v>
          </cell>
          <cell r="E6135">
            <v>89.26</v>
          </cell>
        </row>
        <row r="6136">
          <cell r="A6136">
            <v>87820</v>
          </cell>
          <cell r="B6136" t="str">
            <v>EMBOÇO OU MASSA ÚNICA EM ARGAMASSA INDUSTRIALIZADA, PREPARO MECÂNICO E APLICAÇÃO COM EQUIPAMENTO DE MISTURA E PROJEÇÃO DE 1,5 M3/H EM SUPERFÍCIES EXTERNAS DA SACADA, ESPESSURA 45 MM, SEM USO DE TELA METÁLICA. AF_06/2014</v>
          </cell>
          <cell r="D6136">
            <v>87820</v>
          </cell>
          <cell r="E6136">
            <v>142.57</v>
          </cell>
        </row>
        <row r="6137">
          <cell r="A6137">
            <v>87821</v>
          </cell>
          <cell r="B6137" t="str">
            <v>EMBOÇO OU MASSA ÚNICA EM ARGAMASSA TRAÇO 1:2:8, PREPARO MECÂNICO COM BETONEIRA 400 L, APLICADA MANUALMENTE EM SUPERFÍCIES EXTERNAS DA SACADA, ESPESSURA MAIOR OU IGUAL A 50 MM, SEM USO DE TELA METÁLICA DE REFORÇO CONTRA FISSURAÇÃO. AF_06/2014</v>
          </cell>
          <cell r="D6137">
            <v>87821</v>
          </cell>
          <cell r="E6137">
            <v>120.02</v>
          </cell>
        </row>
        <row r="6138">
          <cell r="A6138">
            <v>87823</v>
          </cell>
          <cell r="B6138" t="str">
            <v>EMBOÇO OU MASSA ÚNICA EM ARGAMASSA TRAÇO 1:2:8, PREPARO MANUAL, APLICADA MANUALMENTE EM SUPERFÍCIES EXTERNAS DA SACADA, ESPESSURA MAIOR OU IGUAL A 50 MM, SEM USO DE TELA METÁLICA DE REFORÇO CONTRA FISSURAÇÃO. AF_06/2014</v>
          </cell>
          <cell r="D6138">
            <v>87823</v>
          </cell>
          <cell r="E6138">
            <v>125.59</v>
          </cell>
        </row>
        <row r="6139">
          <cell r="A6139">
            <v>87824</v>
          </cell>
          <cell r="B6139" t="str">
            <v>EMBOÇO OU MASSA ÚNICA EM ARGAMASSA INDUSTRIALIZADA, PREPARO MECÂNICO E APLICAÇÃO COM EQUIPAMENTO DE MISTURA E PROJEÇÃO DE 1,5 M3/H EM SUPERFÍCIES EXTERNAS DA SACADA, ESPESSURA MAIOR OU IGUAL A 50 MM, SEM USO DE TELA METÁLICA. AF_06/2014</v>
          </cell>
          <cell r="D6139">
            <v>87824</v>
          </cell>
          <cell r="E6139">
            <v>181.18</v>
          </cell>
        </row>
        <row r="6140">
          <cell r="A6140">
            <v>87825</v>
          </cell>
          <cell r="B6140" t="str">
            <v>EMBOÇO OU MASSA ÚNICA EM ARGAMASSA TRAÇO 1:2:8, PREPARO MECÂNICO COM BETONEIRA 400 L, APLICADA MANUALMENTE NAS PAREDES INTERNAS DA SACADA, ESPESSURA DE 25 MM, SEM USO DE TELA METÁLICA DE REFORÇO CONTRA FISSURAÇÃO. AF_06/2014</v>
          </cell>
          <cell r="D6140">
            <v>87825</v>
          </cell>
          <cell r="E6140">
            <v>55.99</v>
          </cell>
        </row>
        <row r="6141">
          <cell r="A6141">
            <v>87827</v>
          </cell>
          <cell r="B6141" t="str">
            <v>EMBOÇO OU MASSA ÚNICA EM ARGAMASSA TRAÇO 1:2:8, PREPARO MANUAL, APLICADA MANUALMENTE NAS PAREDES INTERNAS DA SACADA, ESPESSURA DE 25 MM, SEM USO DE TELA METÁLICA DE REFORÇO CONTRA FISSURAÇÃO. AF_06/2014</v>
          </cell>
          <cell r="D6141">
            <v>87827</v>
          </cell>
          <cell r="E6141">
            <v>59.67</v>
          </cell>
        </row>
        <row r="6142">
          <cell r="A6142">
            <v>87828</v>
          </cell>
          <cell r="B6142" t="str">
            <v>EMBOÇO OU MASSA ÚNICA EM ARGAMASSA INDUSTRIALIZADA, PREPARO MECÂNICO E APLICAÇÃO COM EQUIPAMENTO DE MISTURA E PROJEÇÃO DE 1,5 M3/H NAS PAREDES INTERNAS DA SACADA, ESPESSURA 25 MM, SEM USO DE TELA METÁLICA. AF_06/2014</v>
          </cell>
          <cell r="D6142">
            <v>87828</v>
          </cell>
          <cell r="E6142">
            <v>97.22</v>
          </cell>
        </row>
        <row r="6143">
          <cell r="A6143">
            <v>87829</v>
          </cell>
          <cell r="B6143" t="str">
            <v>EMBOÇO OU MASSA ÚNICA EM ARGAMASSA TRAÇO 1:2:8, PREPARO MECÂNICO COM BETONEIRA 400 L, APLICADA MANUALMENTE NAS PAREDES INTERNAS DA SACADA, ESPESSURA DE 35 MM, SEM USO DE TELA METÁLICA DE REFORÇO CONTRA FISSURAÇÃO. AF_06/2014</v>
          </cell>
          <cell r="D6143">
            <v>87829</v>
          </cell>
          <cell r="E6143">
            <v>64.569999999999993</v>
          </cell>
        </row>
        <row r="6144">
          <cell r="A6144">
            <v>87831</v>
          </cell>
          <cell r="B6144" t="str">
            <v>EMBOÇO OU MASSA ÚNICA EM ARGAMASSA TRAÇO 1:2:8, PREPARO MANUAL, APLICADA MANUALMENTE NAS PAREDES INTERNAS DA SACADA, ESPESSURA DE 35 MM, SEM USO DE TELA METÁLICA DE REFORÇO CONTRA FISSURAÇÃO. AF_06/2014</v>
          </cell>
          <cell r="D6144">
            <v>87831</v>
          </cell>
          <cell r="E6144">
            <v>69.5</v>
          </cell>
        </row>
        <row r="6145">
          <cell r="A6145">
            <v>87832</v>
          </cell>
          <cell r="B6145" t="str">
            <v>EMBOÇO OU MASSA ÚNICA EM ARGAMASSA INDUSTRIALIZADA, PREPARO MECÂNICO E APLICAÇÃO COM EQUIPAMENTO DE MISTURA E PROJEÇÃO DE 1,5 M3/H DE ARGAMASSA NAS PAREDES INTERNAS DA SACADA, ESPESSURA 35 MM, SEM USO DE TELA METÁLICA. AF_06/2014</v>
          </cell>
          <cell r="D6145">
            <v>87832</v>
          </cell>
          <cell r="E6145">
            <v>121.39</v>
          </cell>
        </row>
        <row r="6146">
          <cell r="A6146">
            <v>87834</v>
          </cell>
          <cell r="B6146" t="str">
            <v>REVESTIMENTO DECORATIVO MONOCAMADA APLICADO MANUALMENTE EM PANOS CEGOS DA FACHADA DE UM EDIFÍCIO DE ESTRUTURA CONVENCIONAL, COM ACABAMENTO RASPADO. AF_06/2014</v>
          </cell>
          <cell r="D6146">
            <v>87834</v>
          </cell>
          <cell r="E6146">
            <v>191.71</v>
          </cell>
        </row>
        <row r="6147">
          <cell r="A6147">
            <v>87835</v>
          </cell>
          <cell r="B6147" t="str">
            <v>REVESTIMENTO DECORATIVO MONOCAMADA APLICADO MANUALMENTE EM PANOS CEGOS DA FACHADA DE UM EDIFÍCIO DE ALVENARIA ESTRUTURAL, COM ACABAMENTO RASPADO. AF_06/2014</v>
          </cell>
          <cell r="D6147">
            <v>87835</v>
          </cell>
          <cell r="E6147">
            <v>132.18</v>
          </cell>
        </row>
        <row r="6148">
          <cell r="A6148">
            <v>87836</v>
          </cell>
          <cell r="B6148" t="str">
            <v>REVESTIMENTO DECORATIVO MONOCAMADA APLICADO COM EQUIPAMENTO DE PROJEÇÃO EM PANOS CEGOS DA FACHADA DE UM EDIFÍCIO DE ESTRUTURA CONVENCIONAL, COM ACABAMENTO RASPADO. AF_06/2014</v>
          </cell>
          <cell r="D6148">
            <v>87836</v>
          </cell>
          <cell r="E6148">
            <v>185.22</v>
          </cell>
        </row>
        <row r="6149">
          <cell r="A6149">
            <v>87837</v>
          </cell>
          <cell r="B6149" t="str">
            <v>REVESTIMENTO DECORATIVO MONOCAMADA APLICADO COM EQUIPAMENTO DE PROJEÇÃO EM PANOS CEGOS DA FACHADA DE UM EDIFÍCIO DE ALVENARIA ESTRUTURAL, COM ACABAMENTO RASPADO. AF_06/2014</v>
          </cell>
          <cell r="D6149">
            <v>87837</v>
          </cell>
          <cell r="E6149">
            <v>126.52</v>
          </cell>
        </row>
        <row r="6150">
          <cell r="A6150">
            <v>87838</v>
          </cell>
          <cell r="B6150" t="str">
            <v>REVESTIMENTO DECORATIVO MONOCAMADA APLICADO MANUALMENTE EM PANOS DA FACHADA COM PRESENÇA DE VÃOS, DE UM EDIFÍCIO DE ESTRUTURA CONVENCIONAL E ACABAMENTO RASPADO. AF_06/2014</v>
          </cell>
          <cell r="D6150">
            <v>87838</v>
          </cell>
          <cell r="E6150">
            <v>198.11</v>
          </cell>
        </row>
        <row r="6151">
          <cell r="A6151">
            <v>87839</v>
          </cell>
          <cell r="B6151" t="str">
            <v>REVESTIMENTO DECORATIVO MONOCAMADA APLICADO MANUALMENTE EM PANOS DA FACHADA COM PRESENÇA DE VÃOS, DE UM EDIFÍCIO DE ALVENARIA ESTRUTURAL E ACABAMENTO RASPADO. AF_06/2014</v>
          </cell>
          <cell r="D6151">
            <v>87839</v>
          </cell>
          <cell r="E6151">
            <v>136.66</v>
          </cell>
        </row>
        <row r="6152">
          <cell r="A6152">
            <v>87840</v>
          </cell>
          <cell r="B6152" t="str">
            <v>REVESTIMENTO DECORATIVO MONOCAMADA APLICADO COM EQUIPAMENTO DE PROJEÇÃO EM PANOS DA FACHADA COM PRESENÇA DE VÃOS, DE UM EDIFÍCIO DE ESTRUTURA CONVENCIONAL E ACABAMENTO RASPADO. AF_06/2014</v>
          </cell>
          <cell r="D6152">
            <v>87840</v>
          </cell>
          <cell r="E6152">
            <v>190.15</v>
          </cell>
        </row>
        <row r="6153">
          <cell r="A6153">
            <v>87841</v>
          </cell>
          <cell r="B6153" t="str">
            <v>REVESTIMENTO DECORATIVO MONOCAMADA APLICADO COM EQUIPAMENTO DE PROJEÇÃO EM PANOS DA FACHADA COM PRESENÇA DE VÃOS, DE UM EDIFÍCIO DE ALVENARIA ESTRUTURAL E ACABAMENTO RASPADO. AF_06/2014</v>
          </cell>
          <cell r="D6153">
            <v>87841</v>
          </cell>
          <cell r="E6153">
            <v>129.53</v>
          </cell>
        </row>
        <row r="6154">
          <cell r="A6154">
            <v>87842</v>
          </cell>
          <cell r="B6154" t="str">
            <v>REVESTIMENTO DECORATIVO MONOCAMADA APLICADO MANUALMENTE EM SUPERFÍCIES EXTERNAS DA SACADA DE UM EDIFÍCIO DE ESTRUTURA CONVENCIONAL E ACABAMENTO RASPADO. AF_06/2014</v>
          </cell>
          <cell r="D6154">
            <v>87842</v>
          </cell>
          <cell r="E6154">
            <v>197.4</v>
          </cell>
        </row>
        <row r="6155">
          <cell r="A6155">
            <v>87843</v>
          </cell>
          <cell r="B6155" t="str">
            <v>REVESTIMENTO DECORATIVO MONOCAMADA APLICADO MANUALMENTE EM SUPERFÍCIES EXTERNAS DA SACADA DE UM EDIFÍCIO DE ALVENARIA ESTRUTURAL E ACABAMENTO RASPADO. AF_06/2014</v>
          </cell>
          <cell r="D6155">
            <v>87843</v>
          </cell>
          <cell r="E6155">
            <v>144.02000000000001</v>
          </cell>
        </row>
        <row r="6156">
          <cell r="A6156">
            <v>87844</v>
          </cell>
          <cell r="B6156" t="str">
            <v>REVESTIMENTO DECORATIVO MONOCAMADA APLICADO COM EQUIPAMENTO DE PROJEÇÃO EM SUPERFÍCIES EXTERNAS DA SACADA DE UM EDIFÍCIO DE ESTRUTURA CONVENCIONAL E ACABAMENTO RASPADO. AF_06/2014</v>
          </cell>
          <cell r="D6156">
            <v>87844</v>
          </cell>
          <cell r="E6156">
            <v>185.55</v>
          </cell>
        </row>
        <row r="6157">
          <cell r="A6157">
            <v>87845</v>
          </cell>
          <cell r="B6157" t="str">
            <v>REVESTIMENTO DECORATIVO MONOCAMADA APLICADO COM EQUIPAMENTO DE PROJEÇÃO EM SUPERFÍCIES EXTERNAS DA SACADA DE UM EDIFÍCIO DE ALVENARIA ESTRUTURAL E ACABAMENTO RASPADO. AF_06/2014</v>
          </cell>
          <cell r="D6157">
            <v>87845</v>
          </cell>
          <cell r="E6157">
            <v>133.02000000000001</v>
          </cell>
        </row>
        <row r="6158">
          <cell r="A6158">
            <v>87846</v>
          </cell>
          <cell r="B6158" t="str">
            <v>REVESTIMENTO DECORATIVO MONOCAMADA APLICADO MANUALMENTE EM PANOS CEGOS DA FACHADA DE UM EDIFÍCIO DE ESTRUTURA CONVENCIONAL, COM ACABAMENTO TRAVERTINO. AF_06/2014</v>
          </cell>
          <cell r="D6158">
            <v>87846</v>
          </cell>
          <cell r="E6158">
            <v>207.07</v>
          </cell>
        </row>
        <row r="6159">
          <cell r="A6159">
            <v>87847</v>
          </cell>
          <cell r="B6159" t="str">
            <v>REVESTIMENTO DECORATIVO MONOCAMADA APLICADO MANUALMENTE EM PANOS CEGOS DA FACHADA DE UM EDIFÍCIO DE ALVENARIA ESTRUTURAL, COM ACABAMENTO TRAVERTINO. AF_06/2014</v>
          </cell>
          <cell r="D6159">
            <v>87847</v>
          </cell>
          <cell r="E6159">
            <v>147.54</v>
          </cell>
        </row>
        <row r="6160">
          <cell r="A6160">
            <v>87848</v>
          </cell>
          <cell r="B6160" t="str">
            <v>REVESTIMENTO DECORATIVO MONOCAMADA APLICADO COM EQUIPAMENTO DE PROJEÇÃO EM PANOS CEGOS DA FACHADA DE UM EDIFÍCIO DE ESTRUTURA CONVENCIONAL, COM ACABAMENTO TRAVERTINO. AF_06/2014</v>
          </cell>
          <cell r="D6160">
            <v>87848</v>
          </cell>
          <cell r="E6160">
            <v>199.55</v>
          </cell>
        </row>
        <row r="6161">
          <cell r="A6161">
            <v>87849</v>
          </cell>
          <cell r="B6161" t="str">
            <v>REVESTIMENTO DECORATIVO MONOCAMADA APLICADO COM EQUIPAMENTO DE PROJEÇÃO EM PANOS CEGOS DA FACHADA DE UM EDIFÍCIO DE ALVENARIA ESTRUTURAL, COM ACABAMENTO TRAVERTINO. AF_06/2014</v>
          </cell>
          <cell r="D6161">
            <v>87849</v>
          </cell>
          <cell r="E6161">
            <v>140.87</v>
          </cell>
        </row>
        <row r="6162">
          <cell r="A6162">
            <v>87850</v>
          </cell>
          <cell r="B6162" t="str">
            <v>REVESTIMENTO DECORATIVO MONOCAMADA APLICADO MANUALMENTE EM PANOS DA FACHADA COM PRESENÇA DE VÃOS, DE UM EDIFÍCIO DE ESTRUTURA CONVENCIONAL E ACABAMENTO TRAVERTINO. AF_06/2014</v>
          </cell>
          <cell r="D6162">
            <v>87850</v>
          </cell>
          <cell r="E6162">
            <v>213.5</v>
          </cell>
        </row>
        <row r="6163">
          <cell r="A6163">
            <v>87851</v>
          </cell>
          <cell r="B6163" t="str">
            <v>REVESTIMENTO DECORATIVO MONOCAMADA APLICADO MANUALMENTE EM PANOS DA FACHADA COM PRESENÇA DE VÃOS, DE UM EDIFÍCIO DE ALVENARIA ESTRUTURAL E ACABAMENTO TRAVERTINO. AF_06/2014</v>
          </cell>
          <cell r="D6163">
            <v>87851</v>
          </cell>
          <cell r="E6163">
            <v>152.05000000000001</v>
          </cell>
        </row>
        <row r="6164">
          <cell r="A6164">
            <v>87852</v>
          </cell>
          <cell r="B6164" t="str">
            <v>REVESTIMENTO DECORATIVO MONOCAMADA APLICADO COM EQUIPAMENTO DE PROJEÇÃO EM PANOS DA FACHADA COM PRESENÇA DE VÃOS, DE UM EDIFÍCIO DE ESTRUTURA CONVENCIONAL E ACABAMENTO TRAVERTINO. AF_06/2014</v>
          </cell>
          <cell r="D6164">
            <v>87852</v>
          </cell>
          <cell r="E6164">
            <v>204.47</v>
          </cell>
        </row>
        <row r="6165">
          <cell r="A6165">
            <v>87853</v>
          </cell>
          <cell r="B6165" t="str">
            <v>REVESTIMENTO DECORATIVO MONOCAMADA APLICADO COM EQUIPAMENTO DE PROJEÇÃO EM PANOS DA FACHADA COM PRESENÇA DE VÃOS, DE UM EDIFÍCIO DE ALVENARIA ESTRUTURAL E ACABAMENTO TRAVERTINO. AF_06/2014</v>
          </cell>
          <cell r="D6165">
            <v>87853</v>
          </cell>
          <cell r="E6165">
            <v>143.85</v>
          </cell>
        </row>
        <row r="6166">
          <cell r="A6166">
            <v>87854</v>
          </cell>
          <cell r="B6166" t="str">
            <v>REVESTIMENTO DECORATIVO MONOCAMADA APLICADO MANUALMENTE EM SUPERFÍCIES EXTERNAS DA SACADA DE UM EDIFÍCIO DE ESTRUTURA CONVENCIONAL E ACABAMENTO TRAVERTINO. AF_06/2014</v>
          </cell>
          <cell r="D6166">
            <v>87854</v>
          </cell>
          <cell r="E6166">
            <v>212.76</v>
          </cell>
        </row>
        <row r="6167">
          <cell r="A6167">
            <v>87855</v>
          </cell>
          <cell r="B6167" t="str">
            <v>REVESTIMENTO DECORATIVO MONOCAMADA APLICADO MANUALMENTE EM SUPERFÍCIES EXTERNAS DA SACADA DE UM EDIFÍCIO DE ALVENARIA ESTRUTURAL E ACABAMENTO TRAVERTINO. AF_06/2014</v>
          </cell>
          <cell r="D6167">
            <v>87855</v>
          </cell>
          <cell r="E6167">
            <v>159.41</v>
          </cell>
        </row>
        <row r="6168">
          <cell r="A6168">
            <v>87856</v>
          </cell>
          <cell r="B6168" t="str">
            <v>REVESTIMENTO DECORATIVO MONOCAMADA APLICADO COM EQUIPAMENTO DE PROJEÇÃO EM SUPERFÍCIES EXTERNAS DA SACADA DE UM EDIFÍCIO DE ESTRUTURA CONVENCIONAL E ACABAMENTO TRAVERTINO. AF_06/2014</v>
          </cell>
          <cell r="D6168">
            <v>87856</v>
          </cell>
          <cell r="E6168">
            <v>199.89</v>
          </cell>
        </row>
        <row r="6169">
          <cell r="A6169">
            <v>87857</v>
          </cell>
          <cell r="B6169" t="str">
            <v>REVESTIMENTO DECORATIVO MONOCAMADA APLICADO COM EQUIPAMENTO DE PROJEÇÃO EM SUPERFÍCIES EXTERNAS DA SACADA DE UM EDIFÍCIO DE ALVENARIA ESTRUTURAL E ACABAMENTO TRAVERTINO. AF_06/2014</v>
          </cell>
          <cell r="D6169">
            <v>87857</v>
          </cell>
          <cell r="E6169">
            <v>147.35</v>
          </cell>
        </row>
        <row r="6170">
          <cell r="A6170">
            <v>87858</v>
          </cell>
          <cell r="B6170" t="str">
            <v>REVESTIMENTO DECORATIVO MONOCAMADA APLICADO MANUALMENTE NAS PAREDES INTERNAS DA SACADA COM ACABAMENTO RASPADO. AF_06/2014</v>
          </cell>
          <cell r="D6170">
            <v>87858</v>
          </cell>
          <cell r="E6170">
            <v>139.96</v>
          </cell>
        </row>
        <row r="6171">
          <cell r="A6171">
            <v>87859</v>
          </cell>
          <cell r="B6171" t="str">
            <v>REVESTIMENTO DECORATIVO MONOCAMADA APLICADO MANUALMENTE NAS PAREDES INTERNAS DA SACADA COM ACABAMENTO TRAVERTINO. AF_06/2014</v>
          </cell>
          <cell r="D6171">
            <v>87859</v>
          </cell>
          <cell r="E6171">
            <v>160.03</v>
          </cell>
        </row>
        <row r="6172">
          <cell r="A6172">
            <v>89048</v>
          </cell>
          <cell r="B6172" t="str">
            <v>(COMPOSIÇÃO REPRESENTATIVA) DO SERVIÇO DE EMBOÇO/MASSA ÚNICA, TRAÇO 1:2:8, PREPARO MECÂNICO, COM BETONEIRA DE 400L, EM PAREDES DE AMBIENTES INTERNOS, COM EXECUÇÃO DE TALISCAS, PARA EDIFICAÇÃO HABITACIONAL MULTIFAMILIAR (PRÉDIO). AF_11/2014</v>
          </cell>
          <cell r="D6172">
            <v>89048</v>
          </cell>
          <cell r="E6172">
            <v>30.28</v>
          </cell>
        </row>
        <row r="6173">
          <cell r="A6173">
            <v>89049</v>
          </cell>
          <cell r="B6173" t="str">
            <v>(COMPOSIÇÃO REPRESENTATIVA) DO SERVIÇO DE APLICAÇÃO MANUAL DE GESSO DESEMPENADO (SEM TALISCAS) EM TETO, ESPESSURA 0,5 CM, PARA EDIFICAÇÃO HABITACIONAL MULTIFAMILIAR (PRÉDIO). AF_11/2014</v>
          </cell>
          <cell r="D6173">
            <v>89049</v>
          </cell>
          <cell r="E6173">
            <v>20.74</v>
          </cell>
        </row>
        <row r="6174">
          <cell r="A6174">
            <v>89173</v>
          </cell>
          <cell r="B6174" t="str">
            <v>(COMPOSIÇÃO REPRESENTATIVA) DO SERVIÇO DE EMBOÇO/MASSA ÚNICA, APLICADO MANUALMENTE, TRAÇO 1:2:8, EM BETONEIRA DE 400L, PAREDES INTERNAS, COM EXECUÇÃO DE TALISCAS, EDIFICAÇÃO HABITACIONAL UNIFAMILIAR (CASAS) E EDIFICAÇÃO PÚBLICA PADRÃO. AF_12/2014</v>
          </cell>
          <cell r="D6174">
            <v>89173</v>
          </cell>
          <cell r="E6174">
            <v>29.82</v>
          </cell>
        </row>
        <row r="6175">
          <cell r="A6175">
            <v>90406</v>
          </cell>
          <cell r="B6175" t="str">
            <v>MASSA ÚNICA, PARA RECEBIMENTO DE PINTURA, EM ARGAMASSA TRAÇO 1:2:8, PREPARO MECÂNICO COM BETONEIRA 400L, APLICADA MANUALMENTE EM TETO, ESPESSURA DE 20MM, COM EXECUÇÃO DE TALISCAS. AF_03/2015</v>
          </cell>
          <cell r="D6175">
            <v>90406</v>
          </cell>
          <cell r="E6175">
            <v>37.950000000000003</v>
          </cell>
        </row>
        <row r="6176">
          <cell r="A6176">
            <v>90407</v>
          </cell>
          <cell r="B6176" t="str">
            <v>MASSA ÚNICA, PARA RECEBIMENTO DE PINTURA, EM ARGAMASSA TRAÇO 1:2:8, PREPARO MANUAL, APLICADA MANUALMENTE EM TETO, ESPESSURA DE 20MM, COM EXECUÇÃO DE TALISCAS. AF_03/2015</v>
          </cell>
          <cell r="D6176">
            <v>90407</v>
          </cell>
          <cell r="E6176">
            <v>41.81</v>
          </cell>
        </row>
        <row r="6177">
          <cell r="A6177">
            <v>90408</v>
          </cell>
          <cell r="B6177" t="str">
            <v>MASSA ÚNICA, PARA RECEBIMENTO DE PINTURA, EM ARGAMASSA TRAÇO 1:2:8, PREPARO MECÂNICO COM BETONEIRA 400L, APLICADA MANUALMENTE EM TETO, ESPESSURA DE 10MM, COM EXECUÇÃO DE TALISCAS. AF_03/2015</v>
          </cell>
          <cell r="D6177">
            <v>90408</v>
          </cell>
          <cell r="E6177">
            <v>27.01</v>
          </cell>
        </row>
        <row r="6178">
          <cell r="A6178">
            <v>90409</v>
          </cell>
          <cell r="B6178" t="str">
            <v>MASSA ÚNICA, PARA RECEBIMENTO DE PINTURA, EM ARGAMASSA TRAÇO 1:2:8, PREPARO MANUAL, APLICADA MANUALMENTE EM TETO, ESPESSURA DE 10MM, COM EXECUÇÃO DE TALISCAS. AF_03/2015</v>
          </cell>
          <cell r="D6178">
            <v>90409</v>
          </cell>
          <cell r="E6178">
            <v>29.2</v>
          </cell>
        </row>
        <row r="6179">
          <cell r="A6179">
            <v>87242</v>
          </cell>
          <cell r="B6179" t="str">
            <v>REVESTIMENTO CERÂMICO PARA PAREDES EXTERNAS EM PASTILHAS DE PORCELANA 5 X 5 CM (PLACAS DE 30 X 30 CM), ALINHADAS A PRUMO, APLICADO EM PANOS COM VÃOS. AF_06/2014</v>
          </cell>
          <cell r="D6179">
            <v>87242</v>
          </cell>
          <cell r="E6179">
            <v>205.19</v>
          </cell>
        </row>
        <row r="6180">
          <cell r="A6180">
            <v>87243</v>
          </cell>
          <cell r="B6180" t="str">
            <v>REVESTIMENTO CERÂMICO PARA PAREDES EXTERNAS EM PASTILHAS DE PORCELANA 5 X 5 CM (PLACAS DE 30 X 30 CM), ALINHADAS A PRUMO, APLICADO EM PANOS SEM VÃOS. AF_06/2014</v>
          </cell>
          <cell r="D6180">
            <v>87243</v>
          </cell>
          <cell r="E6180">
            <v>188.9</v>
          </cell>
        </row>
        <row r="6181">
          <cell r="A6181">
            <v>87244</v>
          </cell>
          <cell r="B6181" t="str">
            <v>REVESTIMENTO CERÂMICO PARA PAREDES EXTERNAS EM PASTILHAS DE PORCELANA 5 X 5 CM (PLACAS DE 30 X 30 CM), ALINHADAS A PRUMO, APLICADO EM SUPERFÍCIES EXTERNAS DA SACADA. AF_06/2014</v>
          </cell>
          <cell r="D6181">
            <v>87244</v>
          </cell>
          <cell r="E6181">
            <v>198.75</v>
          </cell>
        </row>
        <row r="6182">
          <cell r="A6182">
            <v>87245</v>
          </cell>
          <cell r="B6182" t="str">
            <v>REVESTIMENTO CERÂMICO PARA PAREDES EXTERNAS EM PASTILHAS DE PORCELANA 5 X 5 CM (PLACAS DE 30 X 30 CM), ALINHADAS A PRUMO, APLICADO EM SUPERFÍCIES INTERNAS DA SACADA. AF_06/2014</v>
          </cell>
          <cell r="D6182">
            <v>87245</v>
          </cell>
          <cell r="E6182">
            <v>238.07</v>
          </cell>
        </row>
        <row r="6183">
          <cell r="A6183">
            <v>87264</v>
          </cell>
          <cell r="B6183" t="str">
            <v>REVESTIMENTO CERÂMICO PARA PAREDES INTERNAS COM PLACAS TIPO ESMALTADA EXTRA DE DIMENSÕES 20X20 CM APLICADAS EM AMBIENTES DE ÁREA MENOR QUE 5 M² NA ALTURA INTEIRA DAS PAREDES. AF_06/2014</v>
          </cell>
          <cell r="D6183">
            <v>87264</v>
          </cell>
          <cell r="E6183">
            <v>60.32</v>
          </cell>
        </row>
        <row r="6184">
          <cell r="A6184">
            <v>87265</v>
          </cell>
          <cell r="B6184" t="str">
            <v>REVESTIMENTO CERÂMICO PARA PAREDES INTERNAS COM PLACAS TIPO ESMALTADA EXTRA DE DIMENSÕES 20X20 CM APLICADAS EM AMBIENTES DE ÁREA MAIOR QUE 5 M² NA ALTURA INTEIRA DAS PAREDES. AF_06/2014</v>
          </cell>
          <cell r="D6184">
            <v>87265</v>
          </cell>
          <cell r="E6184">
            <v>53.99</v>
          </cell>
        </row>
        <row r="6185">
          <cell r="A6185">
            <v>87266</v>
          </cell>
          <cell r="B6185" t="str">
            <v>REVESTIMENTO CERÂMICO PARA PAREDES INTERNAS COM PLACAS TIPO ESMALTADA EXTRA DE DIMENSÕES 20X20 CM APLICADAS EM AMBIENTES DE ÁREA MENOR QUE 5 M² A MEIA ALTURA DAS PAREDES. AF_06/2014</v>
          </cell>
          <cell r="D6185">
            <v>87266</v>
          </cell>
          <cell r="E6185">
            <v>62.56</v>
          </cell>
        </row>
        <row r="6186">
          <cell r="A6186">
            <v>87267</v>
          </cell>
          <cell r="B6186" t="str">
            <v>REVESTIMENTO CERÂMICO PARA PAREDES INTERNAS COM PLACAS TIPO ESMALTADA EXTRA DE DIMENSÕES 20X20 CM APLICADAS EM AMBIENTES DE ÁREA MAIOR QUE 5 M² A MEIA ALTURA DAS PAREDES. AF_06/2014</v>
          </cell>
          <cell r="D6186">
            <v>87267</v>
          </cell>
          <cell r="E6186">
            <v>59.77</v>
          </cell>
        </row>
        <row r="6187">
          <cell r="A6187">
            <v>87268</v>
          </cell>
          <cell r="B6187" t="str">
            <v>REVESTIMENTO CERÂMICO PARA PAREDES INTERNAS COM PLACAS TIPO ESMALTADA EXTRA DE DIMENSÕES 25X35 CM APLICADAS EM AMBIENTES DE ÁREA MENOR QUE 5 M² NA ALTURA INTEIRA DAS PAREDES. AF_06/2014</v>
          </cell>
          <cell r="D6187">
            <v>87268</v>
          </cell>
          <cell r="E6187">
            <v>64.08</v>
          </cell>
        </row>
        <row r="6188">
          <cell r="A6188">
            <v>87269</v>
          </cell>
          <cell r="B6188" t="str">
            <v>REVESTIMENTO CERÂMICO PARA PAREDES INTERNAS COM PLACAS TIPO ESMALTADA EXTRA DE DIMENSÕES 25X35 CM APLICADAS EM AMBIENTES DE ÁREA MAIOR QUE 5 M² NA ALTURA INTEIRA DAS PAREDES. AF_06/2014</v>
          </cell>
          <cell r="D6188">
            <v>87269</v>
          </cell>
          <cell r="E6188">
            <v>57.18</v>
          </cell>
        </row>
        <row r="6189">
          <cell r="A6189">
            <v>87270</v>
          </cell>
          <cell r="B6189" t="str">
            <v>REVESTIMENTO CERÂMICO PARA PAREDES INTERNAS COM PLACAS TIPO ESMALTADA EXTRA DE DIMENSÕES 25X35 CM APLICADAS EM AMBIENTES DE ÁREA MENOR QUE 5 M² A MEIA ALTURA DAS PAREDES. AF_06/2014</v>
          </cell>
          <cell r="D6189">
            <v>87270</v>
          </cell>
          <cell r="E6189">
            <v>65.95</v>
          </cell>
        </row>
        <row r="6190">
          <cell r="A6190">
            <v>87271</v>
          </cell>
          <cell r="B6190" t="str">
            <v>REVESTIMENTO CERÂMICO PARA PAREDES INTERNAS COM PLACAS TIPO ESMALTADA EXTRA DE DIMENSÕES 25X35 CM APLICADAS EM AMBIENTES DE ÁREA MAIOR QUE 5 M² A MEIA ALTURA DAS PAREDES. AF_06/2014</v>
          </cell>
          <cell r="D6190">
            <v>87271</v>
          </cell>
          <cell r="E6190">
            <v>62.64</v>
          </cell>
        </row>
        <row r="6191">
          <cell r="A6191">
            <v>87272</v>
          </cell>
          <cell r="B6191" t="str">
            <v>REVESTIMENTO CERÂMICO PARA PAREDES INTERNAS COM PLACAS TIPO ESMALTADA EXTRA  DE DIMENSÕES 33X45 CM APLICADAS EM AMBIENTES DE ÁREA MENOR QUE 5 M² NA ALTURA INTEIRA DAS PAREDES. AF_06/2014</v>
          </cell>
          <cell r="D6191">
            <v>87272</v>
          </cell>
          <cell r="E6191">
            <v>67.94</v>
          </cell>
        </row>
        <row r="6192">
          <cell r="A6192">
            <v>87273</v>
          </cell>
          <cell r="B6192" t="str">
            <v>REVESTIMENTO CERÂMICO PARA PAREDES INTERNAS COM PLACAS TIPO ESMALTADA EXTRA DE DIMENSÕES 33X45 CM APLICADAS EM AMBIENTES DE ÁREA MAIOR QUE 5 M² NA ALTURA INTEIRA DAS PAREDES. AF_06/2014</v>
          </cell>
          <cell r="D6192">
            <v>87273</v>
          </cell>
          <cell r="E6192">
            <v>59.53</v>
          </cell>
        </row>
        <row r="6193">
          <cell r="A6193">
            <v>87274</v>
          </cell>
          <cell r="B6193" t="str">
            <v>REVESTIMENTO CERÂMICO PARA PAREDES INTERNAS COM PLACAS TIPO ESMALTADA EXTRA DE DIMENSÕES 33X45 CM APLICADAS EM AMBIENTES DE ÁREA MENOR QUE 5 M² A MEIA ALTURA DAS PAREDES. AF_06/2014</v>
          </cell>
          <cell r="D6193">
            <v>87274</v>
          </cell>
          <cell r="E6193">
            <v>69.260000000000005</v>
          </cell>
        </row>
        <row r="6194">
          <cell r="A6194">
            <v>87275</v>
          </cell>
          <cell r="B6194" t="str">
            <v>REVESTIMENTO CERÂMICO PARA PAREDES INTERNAS COM PLACAS TIPO ESMALTADA EXTRA  DE DIMENSÕES 33X45 CM APLICADAS EM AMBIENTES DE ÁREA MAIOR QUE 5 M² A MEIA ALTURA DAS PAREDES. AF_06/2014</v>
          </cell>
          <cell r="D6194">
            <v>87275</v>
          </cell>
          <cell r="E6194">
            <v>66.42</v>
          </cell>
        </row>
        <row r="6195">
          <cell r="A6195">
            <v>88786</v>
          </cell>
          <cell r="B6195" t="str">
            <v>REVESTIMENTO CERÂMICO PARA PAREDES EXTERNAS EM PASTILHAS DE PORCELANA 2,5 X 2,5 CM (PLACAS DE 30 X 30 CM), ALINHADAS A PRUMO, APLICADO EM PANOS COM VÃOS. AF_10/2014</v>
          </cell>
          <cell r="D6195">
            <v>88786</v>
          </cell>
          <cell r="E6195">
            <v>292.58</v>
          </cell>
        </row>
        <row r="6196">
          <cell r="A6196">
            <v>88787</v>
          </cell>
          <cell r="B6196" t="str">
            <v>REVESTIMENTO CERÂMICO PARA PAREDES EXTERNAS EM PASTILHAS DE PORCELANA 2,5 X 2,5 CM (PLACAS DE 30 X 30 CM), ALINHADAS A PRUMO, APLICADO EM PANOS SEM VÃOS. AF_10/2014</v>
          </cell>
          <cell r="D6196">
            <v>88787</v>
          </cell>
          <cell r="E6196">
            <v>271.39999999999998</v>
          </cell>
        </row>
        <row r="6197">
          <cell r="A6197">
            <v>88788</v>
          </cell>
          <cell r="B6197" t="str">
            <v>REVESTIMENTO CERÂMICO PARA PAREDES EXTERNAS EM PASTILHAS DE PORCELANA 2,5 X 2,5 CM (PLACAS DE 30 X 30 CM), ALINHADAS A PRUMO, APLICADO EM SUPERFÍCIES EXTERNAS DA SACADA. AF_10/2014</v>
          </cell>
          <cell r="D6197">
            <v>88788</v>
          </cell>
          <cell r="E6197">
            <v>281.25</v>
          </cell>
        </row>
        <row r="6198">
          <cell r="A6198">
            <v>88789</v>
          </cell>
          <cell r="B6198" t="str">
            <v>REVESTIMENTO CERÂMICO PARA PAREDES EXTERNAS EM PASTILHAS DE PORCELANA 2,5 X 2,5 CM (PLACAS DE 30 X 30 CM), ALINHADAS A PRUMO, APLICADO EM SUPERFÍCIES INTERNAS DA SACADA. AF_10/2014</v>
          </cell>
          <cell r="D6198">
            <v>88789</v>
          </cell>
          <cell r="E6198">
            <v>337.37</v>
          </cell>
        </row>
        <row r="6199">
          <cell r="A6199">
            <v>89045</v>
          </cell>
          <cell r="B6199" t="str">
            <v>(COMPOSIÇÃO REPRESENTATIVA) DO SERVIÇO DE REVESTIMENTO CERÂMICO PARA AMBIENTES DE ÁREAS MOLHADAS, MEIA PAREDE OU PAREDE INTEIRA, COM PLACAS TIPO ESMALTADA EXTRA, DIMENSÕES 20X20 CM, PARA EDIFICAÇÃO HABITACIONAL MULTIFAMILIAR (PRÉDIO). AF_11/2014</v>
          </cell>
          <cell r="D6199">
            <v>89045</v>
          </cell>
          <cell r="E6199">
            <v>60.17</v>
          </cell>
        </row>
        <row r="6200">
          <cell r="A6200">
            <v>89170</v>
          </cell>
          <cell r="B6200" t="str">
            <v>(COMPOSIÇÃO REPRESENTATIVA) DO SERVIÇO DE REVESTIMENTO CERÂMICO PARA PAREDES INTERNAS, MEIA OU PAREDE INTEIRA, PLACAS TIPO ESMALTADA EXTRA DE 20X20 CM, PARA EDIFICAÇÕES HABITACIONAIS UNIFAMILIAR (CASAS) E EDIFICAÇÕES PÚBLICAS PADRÃO. AF_11/2014</v>
          </cell>
          <cell r="D6200">
            <v>89170</v>
          </cell>
          <cell r="E6200">
            <v>58.56</v>
          </cell>
        </row>
        <row r="6201">
          <cell r="A6201">
            <v>93392</v>
          </cell>
          <cell r="B6201" t="str">
            <v>REVESTIMENTO CERÂMICO PARA PAREDES INTERNAS COM PLACAS TIPO ESMALTADA PADRÃO POPULAR DE DIMENSÕES 20X20 CM, ARGAMASSA TIPO AC I, APLICADAS EM AMBIENTES DE ÁREA MENOR QUE 5 M2 NA ALTURA INTEIRA DAS PAREDES. AF_06/2014</v>
          </cell>
          <cell r="D6201">
            <v>93392</v>
          </cell>
          <cell r="E6201">
            <v>51.25</v>
          </cell>
        </row>
        <row r="6202">
          <cell r="A6202">
            <v>93393</v>
          </cell>
          <cell r="B6202" t="str">
            <v>REVESTIMENTO CERÂMICO PARA PAREDES INTERNAS COM PLACAS TIPO ESMALTADA PADRÃO POPULAR DE DIMENSÕES 20X20 CM, ARGAMASSA TIPO AC I, APLICADAS EM AMBIENTES DE ÁREA MAIOR QUE 5 M2 NA ALTURA INTEIRA DAS PAREDES. AF_06/2014</v>
          </cell>
          <cell r="D6202">
            <v>93393</v>
          </cell>
          <cell r="E6202">
            <v>45.01</v>
          </cell>
        </row>
        <row r="6203">
          <cell r="A6203">
            <v>93394</v>
          </cell>
          <cell r="B6203" t="str">
            <v>REVESTIMENTO CERÂMICO PARA PAREDES INTERNAS COM PLACAS TIPO ESMALTADA PADRÃO POPULAR DE DIMENSÕES 20X20 CM, ARGAMASSA TIPO AC I, APLICADAS EM AMBIENTES DE ÁREA MENOR QUE 5 M2 A MEIA ALTURA DAS PAREDES. AF_06/2014</v>
          </cell>
          <cell r="D6203">
            <v>93394</v>
          </cell>
          <cell r="E6203">
            <v>53.49</v>
          </cell>
        </row>
        <row r="6204">
          <cell r="A6204">
            <v>93395</v>
          </cell>
          <cell r="B6204" t="str">
            <v>REVESTIMENTO CERÂMICO PARA PAREDES INTERNAS COM PLACAS TIPO ESMALTADA PADRÃO POPULAR DE DIMENSÕES 20X20 CM, ARGAMASSA TIPO AC I, APLICADAS EM AMBIENTES DE ÁREA MAIOR QUE 5 M2 A MEIA ALTURA DAS PAREDES. AF_06/2014</v>
          </cell>
          <cell r="D6204">
            <v>93395</v>
          </cell>
          <cell r="E6204">
            <v>50.7</v>
          </cell>
        </row>
        <row r="6205">
          <cell r="A6205">
            <v>99194</v>
          </cell>
          <cell r="B6205" t="str">
            <v>REVESTIMENTO CERÂMICO PARA PAREDES INTERNAS COM PLACAS TIPO ESMALTADA PADRÃO POPULAR DE DIMENSÕES 20X20 CM, ARGAMASSA TIPO AC III, APLICADAS EM AMBIENTES DE ÁREA MENOR QUE 5 M2 NA ALTURA INTEIRA DAS PAREDES. AF_06/2014</v>
          </cell>
          <cell r="D6205">
            <v>99194</v>
          </cell>
          <cell r="E6205">
            <v>59.51</v>
          </cell>
        </row>
        <row r="6206">
          <cell r="A6206">
            <v>99195</v>
          </cell>
          <cell r="B6206" t="str">
            <v>REVESTIMENTO CERÂMICO PARA PAREDES INTERNAS COM PLACAS TIPO ESMALTADA PADRÃO POPULAR DE DIMENSÕES 20X20 CM, ARGAMASSA TIPO AC III, APLICADAS EM AMBIENTES DE ÁREA MAIOR QUE 5 M2 NA ALTURA INTEIRA DAS PAREDES. AF_06/2014</v>
          </cell>
          <cell r="D6206">
            <v>99195</v>
          </cell>
          <cell r="E6206">
            <v>53.27</v>
          </cell>
        </row>
        <row r="6207">
          <cell r="A6207">
            <v>99196</v>
          </cell>
          <cell r="B6207" t="str">
            <v>REVESTIMENTO CERÂMICO PARA PAREDES INTERNAS COM PLACAS TIPO ESMALTADA PADRÃO POPULAR DE DIMENSÕES 20X20 CM, ARGAMASSA TIPO AC III, APLICADAS EM AMBIENTES DE ÁREA MENOR QUE 5 M2 A MEIA ALTURA DAS PAREDES. AF_06/2014</v>
          </cell>
          <cell r="D6207">
            <v>99196</v>
          </cell>
          <cell r="E6207">
            <v>61.75</v>
          </cell>
        </row>
        <row r="6208">
          <cell r="A6208">
            <v>99198</v>
          </cell>
          <cell r="B6208" t="str">
            <v>REVESTIMENTO CERÂMICO PARA PAREDES INTERNAS COM PLACAS TIPO ESMALTADA PADRÃO POPULAR DE DIMENSÕES 20X20 CM, ARGAMASSA TIPO AC III, APLICADAS EM AMBIENTES DE ÁREA MAIOR QUE 5 M2 A MEIA ALTURA DAS PAREDES. AF_06/2014</v>
          </cell>
          <cell r="D6208">
            <v>99198</v>
          </cell>
          <cell r="E6208">
            <v>58.96</v>
          </cell>
        </row>
        <row r="6209">
          <cell r="A6209">
            <v>101965</v>
          </cell>
          <cell r="B6209" t="str">
            <v>PEITORIL LINEAR EM GRANITO OU MÁRMORE, L = 15CM, COMPRIMENTO DE ATÉ 2M, ASSENTADO COM ARGAMASSA 1:6 COM ADITIVO. AF_11/2020</v>
          </cell>
          <cell r="D6209">
            <v>101965</v>
          </cell>
          <cell r="E6209">
            <v>123.61</v>
          </cell>
        </row>
        <row r="6210">
          <cell r="A6210">
            <v>101966</v>
          </cell>
          <cell r="B6210" t="str">
            <v>CHAPIM SOBRE MUROS LINEARES, EM GRANITO OU MÁRMORE, L = 25 CM, ASSENTADO COM ARGAMASSA 1:6 COM ADITIVO. AF_11/2020</v>
          </cell>
          <cell r="D6210">
            <v>101966</v>
          </cell>
          <cell r="E6210">
            <v>164.01</v>
          </cell>
        </row>
        <row r="6211">
          <cell r="A6211">
            <v>101979</v>
          </cell>
          <cell r="B6211" t="str">
            <v>CHAPIM (RUFO CAPA) EM AÇO GALVANIZADO, CORTE 33. AF_11/2020</v>
          </cell>
          <cell r="D6211">
            <v>101979</v>
          </cell>
          <cell r="E6211">
            <v>55.13</v>
          </cell>
        </row>
        <row r="6212">
          <cell r="A6212">
            <v>96112</v>
          </cell>
          <cell r="B6212" t="str">
            <v>FORRO EM MADEIRA PINUS, PARA AMBIENTES RESIDENCIAIS, INCLUSIVE ESTRUTURA DE FIXAÇÃO. AF_05/2017</v>
          </cell>
          <cell r="D6212">
            <v>96112</v>
          </cell>
          <cell r="E6212">
            <v>118.79</v>
          </cell>
        </row>
        <row r="6213">
          <cell r="A6213">
            <v>96117</v>
          </cell>
          <cell r="B6213" t="str">
            <v>FORRO EM MADEIRA PINUS, PARA AMBIENTES COMERCIAIS, INCLUSIVE ESTRUTURA DE FIXAÇÃO. AF_05/2017</v>
          </cell>
          <cell r="D6213">
            <v>96117</v>
          </cell>
          <cell r="E6213">
            <v>151.38999999999999</v>
          </cell>
        </row>
        <row r="6214">
          <cell r="A6214">
            <v>96122</v>
          </cell>
          <cell r="B6214" t="str">
            <v>ACABAMENTOS PARA FORRO (RODA-FORRO EM MADEIRA PINUS). AF_05/2017</v>
          </cell>
          <cell r="D6214">
            <v>96122</v>
          </cell>
          <cell r="E6214">
            <v>35.64</v>
          </cell>
        </row>
        <row r="6215">
          <cell r="A6215">
            <v>96109</v>
          </cell>
          <cell r="B6215" t="str">
            <v>FORRO EM PLACAS DE GESSO, PARA AMBIENTES RESIDENCIAIS. AF_05/2017_P</v>
          </cell>
          <cell r="D6215">
            <v>96109</v>
          </cell>
          <cell r="E6215">
            <v>38.17</v>
          </cell>
        </row>
        <row r="6216">
          <cell r="A6216">
            <v>96110</v>
          </cell>
          <cell r="B6216" t="str">
            <v>FORRO EM DRYWALL, PARA AMBIENTES RESIDENCIAIS, INCLUSIVE ESTRUTURA DE FIXAÇÃO. AF_05/2017_P</v>
          </cell>
          <cell r="D6216">
            <v>96110</v>
          </cell>
          <cell r="E6216">
            <v>74.38</v>
          </cell>
        </row>
        <row r="6217">
          <cell r="A6217">
            <v>96113</v>
          </cell>
          <cell r="B6217" t="str">
            <v>FORRO EM PLACAS DE GESSO, PARA AMBIENTES COMERCIAIS. AF_05/2017_P</v>
          </cell>
          <cell r="D6217">
            <v>96113</v>
          </cell>
          <cell r="E6217">
            <v>34.25</v>
          </cell>
        </row>
        <row r="6218">
          <cell r="A6218">
            <v>96114</v>
          </cell>
          <cell r="B6218" t="str">
            <v>FORRO EM DRYWALL, PARA AMBIENTES COMERCIAIS, INCLUSIVE ESTRUTURA DE FIXAÇÃO. AF_05/2017_P</v>
          </cell>
          <cell r="D6218">
            <v>96114</v>
          </cell>
          <cell r="E6218">
            <v>80.37</v>
          </cell>
        </row>
        <row r="6219">
          <cell r="A6219">
            <v>96120</v>
          </cell>
          <cell r="B6219" t="str">
            <v>ACABAMENTOS PARA FORRO (MOLDURA DE GESSO). AF_05/2017</v>
          </cell>
          <cell r="D6219">
            <v>96120</v>
          </cell>
          <cell r="E6219">
            <v>2.81</v>
          </cell>
        </row>
        <row r="6220">
          <cell r="A6220">
            <v>96123</v>
          </cell>
          <cell r="B6220" t="str">
            <v>ACABAMENTOS PARA FORRO (MOLDURA EM DRYWALL, COM LARGURA DE 15 CM). AF_05/2017_P</v>
          </cell>
          <cell r="D6220">
            <v>96123</v>
          </cell>
          <cell r="E6220">
            <v>35.270000000000003</v>
          </cell>
        </row>
        <row r="6221">
          <cell r="A6221">
            <v>99054</v>
          </cell>
          <cell r="B6221" t="str">
            <v>ACABAMENTOS PARA FORRO (SANCA DE GESSO MONTADA NA OBRA). AF_05/2017_P</v>
          </cell>
          <cell r="D6221">
            <v>99054</v>
          </cell>
          <cell r="E6221">
            <v>46.4</v>
          </cell>
        </row>
        <row r="6222">
          <cell r="A6222">
            <v>96111</v>
          </cell>
          <cell r="B6222" t="str">
            <v>FORRO EM RÉGUAS DE PVC, FRISADO, PARA AMBIENTES RESIDENCIAIS, INCLUSIVE ESTRUTURA DE FIXAÇÃO. AF_05/2017_P</v>
          </cell>
          <cell r="D6222">
            <v>96111</v>
          </cell>
          <cell r="E6222">
            <v>67.44</v>
          </cell>
        </row>
        <row r="6223">
          <cell r="A6223">
            <v>96116</v>
          </cell>
          <cell r="B6223" t="str">
            <v>FORRO EM RÉGUAS DE PVC, FRISADO, PARA AMBIENTES COMERCIAIS, INCLUSIVE ESTRUTURA DE FIXAÇÃO. AF_05/2017_P</v>
          </cell>
          <cell r="D6223">
            <v>96116</v>
          </cell>
          <cell r="E6223">
            <v>76.430000000000007</v>
          </cell>
        </row>
        <row r="6224">
          <cell r="A6224">
            <v>96121</v>
          </cell>
          <cell r="B6224" t="str">
            <v>ACABAMENTOS PARA FORRO (RODA-FORRO EM PERFIL METÁLICO E PLÁSTICO). AF_05/2017</v>
          </cell>
          <cell r="D6224">
            <v>96121</v>
          </cell>
          <cell r="E6224">
            <v>11.63</v>
          </cell>
        </row>
        <row r="6225">
          <cell r="A6225">
            <v>96485</v>
          </cell>
          <cell r="B6225" t="str">
            <v>FORRO EM RÉGUAS DE PVC, LISO, PARA AMBIENTES RESIDENCIAIS, INCLUSIVE ESTRUTURA DE FIXAÇÃO. AF_05/2017_P</v>
          </cell>
          <cell r="D6225">
            <v>96485</v>
          </cell>
          <cell r="E6225">
            <v>79.53</v>
          </cell>
        </row>
        <row r="6226">
          <cell r="A6226">
            <v>96486</v>
          </cell>
          <cell r="B6226" t="str">
            <v>FORRO DE PVC, LISO, PARA AMBIENTES COMERCIAIS, INCLUSIVE ESTRUTURA DE FIXAÇÃO. AF_05/2017_P</v>
          </cell>
          <cell r="D6226">
            <v>96486</v>
          </cell>
          <cell r="E6226">
            <v>89.26</v>
          </cell>
        </row>
        <row r="6227">
          <cell r="A6227">
            <v>91514</v>
          </cell>
          <cell r="B6227" t="str">
            <v>ESTUCAMENTO DE PANOS DE FACHADA SEM VÃOS DO SISTEMA DE PAREDES DE CONCRETO EM EDIFICAÇÕES DE MÚLTIPLOS PAVIMENTOS. AF_06/2015</v>
          </cell>
          <cell r="D6227">
            <v>91514</v>
          </cell>
          <cell r="E6227">
            <v>5.28</v>
          </cell>
        </row>
        <row r="6228">
          <cell r="A6228">
            <v>91515</v>
          </cell>
          <cell r="B6228" t="str">
            <v>ESTUCAMENTO DE PANOS DE FACHADA COM VÃOS DO SISTEMA DE PAREDES DE CONCRETO EM EDIFICAÇÕES DE MÚLTIPLOS PAVIMENTOS. AF_06/2015</v>
          </cell>
          <cell r="D6228">
            <v>91515</v>
          </cell>
          <cell r="E6228">
            <v>6.98</v>
          </cell>
        </row>
        <row r="6229">
          <cell r="A6229">
            <v>91516</v>
          </cell>
          <cell r="B6229" t="str">
            <v>ESTUCAMENTO DE SUPERFÍCIE EXTERNA DA SACADA DO SISTEMA DE PAREDES DE CONCRETO EM EDIFICAÇÕES DE MÚLTIPLOS PAVIMENTOS. AF_06/2015</v>
          </cell>
          <cell r="D6229">
            <v>91516</v>
          </cell>
          <cell r="E6229">
            <v>10.18</v>
          </cell>
        </row>
        <row r="6230">
          <cell r="A6230">
            <v>91517</v>
          </cell>
          <cell r="B6230" t="str">
            <v>ESTUCAMENTO DE PANOS DE FACHADA SEM VÃOS DO SISTEMA DE PAREDES DE CONCRETO EM EDIFICAÇÕES DE PAVIMENTO ÚNICO. AF_06/2015</v>
          </cell>
          <cell r="D6230">
            <v>91517</v>
          </cell>
          <cell r="E6230">
            <v>11.33</v>
          </cell>
        </row>
        <row r="6231">
          <cell r="A6231">
            <v>91519</v>
          </cell>
          <cell r="B6231" t="str">
            <v>ESTUCAMENTO DE PANOS DE FACHADA COM VÃOS DO SISTEMA DE PAREDES DE CONCRETO EM EDIFICAÇÕES DE PAVIMENTO ÚNICO. AF_06/2015</v>
          </cell>
          <cell r="D6231">
            <v>91519</v>
          </cell>
          <cell r="E6231">
            <v>13</v>
          </cell>
        </row>
        <row r="6232">
          <cell r="A6232">
            <v>91520</v>
          </cell>
          <cell r="B6232" t="str">
            <v>ESTUCAMENTO DE DENSIDADE BAIXA NAS FACES INTERNAS DE PAREDES DO SISTEMA DE PAREDES DE CONCRETO. AF_06/2015</v>
          </cell>
          <cell r="D6232">
            <v>91520</v>
          </cell>
          <cell r="E6232">
            <v>1.93</v>
          </cell>
        </row>
        <row r="6233">
          <cell r="A6233">
            <v>91522</v>
          </cell>
          <cell r="B6233" t="str">
            <v>ESTUCAMENTO, PARA QUALQUER REVESTIMENTO, EM TETO DO SISTEMA DE PAREDES DE CONCRETO. AF_06/2015</v>
          </cell>
          <cell r="D6233">
            <v>91522</v>
          </cell>
          <cell r="E6233">
            <v>2.31</v>
          </cell>
        </row>
        <row r="6234">
          <cell r="A6234">
            <v>91525</v>
          </cell>
          <cell r="B6234" t="str">
            <v>ESTUCAMENTO DE DENSIDADE ALTA, NAS FACES INTERNAS DE PAREDES DO SISTEMA DE PAREDES DE CONCRETO. AF_06/2015</v>
          </cell>
          <cell r="D6234">
            <v>91525</v>
          </cell>
          <cell r="E6234">
            <v>4.41</v>
          </cell>
        </row>
        <row r="6235">
          <cell r="A6235">
            <v>87280</v>
          </cell>
          <cell r="B6235" t="str">
            <v>ARGAMASSA TRAÇO 1:7 (EM VOLUME DE CIMENTO E AREIA MÉDIA ÚMIDA) COM ADIÇÃO DE PLASTIFICANTE PARA EMBOÇO/MASSA ÚNICA/ASSENTAMENTO DE ALVENARIA DE VEDAÇÃO, PREPARO MECÂNICO COM BETONEIRA 400 L. AF_08/2019</v>
          </cell>
          <cell r="D6235">
            <v>87280</v>
          </cell>
          <cell r="E6235">
            <v>374.13</v>
          </cell>
        </row>
        <row r="6236">
          <cell r="A6236">
            <v>87281</v>
          </cell>
          <cell r="B6236" t="str">
            <v>ARGAMASSA TRAÇO 1:7 (EM VOLUME DE CIMENTO E AREIA MÉDIA ÚMIDA) COM ADIÇÃO DE PLASTIFICANTE PARA EMBOÇO/MASSA ÚNICA/ASSENTAMENTO DE ALVENARIA DE VEDAÇÃO, PREPARO MECÂNICO COM BETONEIRA 600 L. AF_08/2019</v>
          </cell>
          <cell r="D6236">
            <v>87281</v>
          </cell>
          <cell r="E6236">
            <v>372.88</v>
          </cell>
        </row>
        <row r="6237">
          <cell r="A6237">
            <v>87283</v>
          </cell>
          <cell r="B6237" t="str">
            <v>ARGAMASSA TRAÇO 1:6 (EM VOLUME DE CIMENTO E AREIA MÉDIA ÚMIDA) COM ADIÇÃO DE PLASTIFICANTE PARA EMBOÇO/MASSA ÚNICA/ASSENTAMENTO DE ALVENARIA DE VEDAÇÃO, PREPARO MECÂNICO COM BETONEIRA 400 L. AF_08/2019</v>
          </cell>
          <cell r="D6237">
            <v>87283</v>
          </cell>
          <cell r="E6237">
            <v>392.21</v>
          </cell>
        </row>
        <row r="6238">
          <cell r="A6238">
            <v>87284</v>
          </cell>
          <cell r="B6238" t="str">
            <v>ARGAMASSA TRAÇO 1:6 (EM VOLUME DE CIMENTO E AREIA MÉDIA ÚMIDA) COM ADIÇÃO DE PLASTIFICANTE PARA EMBOÇO/MASSA ÚNICA/ASSENTAMENTO DE ALVENARIA DE VEDAÇÃO, PREPARO MECÂNICO COM BETONEIRA 600 L. AF_08/2019</v>
          </cell>
          <cell r="D6238">
            <v>87284</v>
          </cell>
          <cell r="E6238">
            <v>389.26</v>
          </cell>
        </row>
        <row r="6239">
          <cell r="A6239">
            <v>87286</v>
          </cell>
          <cell r="B6239" t="str">
            <v>ARGAMASSA TRAÇO 1:1:6 (EM VOLUME DE CIMENTO, CAL E AREIA MÉDIA ÚMIDA) PARA EMBOÇO/MASSA ÚNICA/ASSENTAMENTO DE ALVENARIA DE VEDAÇÃO, PREPARO MECÂNICO COM BETONEIRA 400 L. AF_08/2019</v>
          </cell>
          <cell r="D6239">
            <v>87286</v>
          </cell>
          <cell r="E6239">
            <v>478.51</v>
          </cell>
        </row>
        <row r="6240">
          <cell r="A6240">
            <v>87287</v>
          </cell>
          <cell r="B6240" t="str">
            <v>ARGAMASSA TRAÇO 1:1:6 (EM VOLUME DE CIMENTO, CAL E AREIA MÉDIA ÚMIDA) PARA EMBOÇO/MASSA ÚNICA/ASSENTAMENTO DE ALVENARIA DE VEDAÇÃO, PREPARO MECÂNICO COM BETONEIRA 600 L. AF_08/2019</v>
          </cell>
          <cell r="D6240">
            <v>87287</v>
          </cell>
          <cell r="E6240">
            <v>470.49</v>
          </cell>
        </row>
        <row r="6241">
          <cell r="A6241">
            <v>87289</v>
          </cell>
          <cell r="B6241" t="str">
            <v>ARGAMASSA TRAÇO 1:1,5:7,5 (EM VOLUME DE CIMENTO, CAL E AREIA MÉDIA ÚMIDA) PARA EMBOÇO/MASSA ÚNICA/ASSENTAMENTO DE ALVENARIA DE VEDAÇÃO, PREPARO MECÂNICO COM BETONEIRA 400 L. AF_08/2019</v>
          </cell>
          <cell r="D6241">
            <v>87289</v>
          </cell>
          <cell r="E6241">
            <v>457.77</v>
          </cell>
        </row>
        <row r="6242">
          <cell r="A6242">
            <v>87290</v>
          </cell>
          <cell r="B6242" t="str">
            <v>ARGAMASSA TRAÇO 1:1,5:7,5 (EM VOLUME DE CIMENTO, CAL E AREIA MÉDIA ÚMIDA) PARA EMBOÇO/MASSA ÚNICA/ASSENTAMENTO DE ALVENARIA DE VEDAÇÃO, PREPARO MECÂNICO COM BETONEIRA 600 L. AF_08/2019</v>
          </cell>
          <cell r="D6242">
            <v>87290</v>
          </cell>
          <cell r="E6242">
            <v>454.44</v>
          </cell>
        </row>
        <row r="6243">
          <cell r="A6243">
            <v>87292</v>
          </cell>
          <cell r="B6243" t="str">
            <v>ARGAMASSA TRAÇO 1:2:8 (EM VOLUME DE CIMENTO, CAL E AREIA MÉDIA ÚMIDA) PARA EMBOÇO/MASSA ÚNICA/ASSENTAMENTO DE ALVENARIA DE VEDAÇÃO, PREPARO MECÂNICO COM BETONEIRA 400 L. AF_08/2019</v>
          </cell>
          <cell r="D6243">
            <v>87292</v>
          </cell>
          <cell r="E6243">
            <v>467</v>
          </cell>
        </row>
        <row r="6244">
          <cell r="A6244">
            <v>87294</v>
          </cell>
          <cell r="B6244" t="str">
            <v>ARGAMASSA TRAÇO 1:2:9 (EM VOLUME DE CIMENTO, CAL E AREIA MÉDIA ÚMIDA) PARA EMBOÇO/MASSA ÚNICA/ASSENTAMENTO DE ALVENARIA DE VEDAÇÃO, PREPARO MECÂNICO COM BETONEIRA 600 L. AF_08/2019</v>
          </cell>
          <cell r="D6244">
            <v>87294</v>
          </cell>
          <cell r="E6244">
            <v>447.05</v>
          </cell>
        </row>
        <row r="6245">
          <cell r="A6245">
            <v>87295</v>
          </cell>
          <cell r="B6245" t="str">
            <v>ARGAMASSA TRAÇO 1:3:12 (EM VOLUME DE CIMENTO, CAL E AREIA MÉDIA ÚMIDA) PARA EMBOÇO/MASSA ÚNICA/ASSENTAMENTO DE ALVENARIA DE VEDAÇÃO, PREPARO MECÂNICO COM BETONEIRA 400 L. AF_08/2019</v>
          </cell>
          <cell r="D6245">
            <v>87295</v>
          </cell>
          <cell r="E6245">
            <v>447.22</v>
          </cell>
        </row>
        <row r="6246">
          <cell r="A6246">
            <v>87296</v>
          </cell>
          <cell r="B6246" t="str">
            <v>ARGAMASSA TRAÇO 1:3:12 (EM VOLUME DE CIMENTO, CAL E AREIA MÉDIA ÚMIDA) PARA EMBOÇO/MASSA ÚNICA/ASSENTAMENTO DE ALVENARIA DE VEDAÇÃO, PREPARO MECÂNICO COM BETONEIRA 600 L. AF_08/2019</v>
          </cell>
          <cell r="D6246">
            <v>87296</v>
          </cell>
          <cell r="E6246">
            <v>431.81</v>
          </cell>
        </row>
        <row r="6247">
          <cell r="A6247">
            <v>87298</v>
          </cell>
          <cell r="B6247" t="str">
            <v>ARGAMASSA TRAÇO 1:3 (EM VOLUME DE CIMENTO E AREIA MÉDIA ÚMIDA) PARA CONTRAPISO, PREPARO MECÂNICO COM BETONEIRA 400 L. AF_08/2019</v>
          </cell>
          <cell r="D6247">
            <v>87298</v>
          </cell>
          <cell r="E6247">
            <v>600.16999999999996</v>
          </cell>
        </row>
        <row r="6248">
          <cell r="A6248">
            <v>87299</v>
          </cell>
          <cell r="B6248" t="str">
            <v>ARGAMASSA TRAÇO 1:3 (EM VOLUME DE CIMENTO E AREIA MÉDIA ÚMIDA) PARA CONTRAPISO, PREPARO MECÂNICO COM BETONEIRA 600 L. AF_08/2019</v>
          </cell>
          <cell r="D6248">
            <v>87299</v>
          </cell>
          <cell r="E6248">
            <v>385.18</v>
          </cell>
        </row>
        <row r="6249">
          <cell r="A6249">
            <v>87301</v>
          </cell>
          <cell r="B6249" t="str">
            <v>ARGAMASSA TRAÇO 1:4 (EM VOLUME DE CIMENTO E AREIA MÉDIA ÚMIDA) PARA CONTRAPISO, PREPARO MECÂNICO COM BETONEIRA 400 L. AF_08/2019</v>
          </cell>
          <cell r="D6249">
            <v>87301</v>
          </cell>
          <cell r="E6249">
            <v>533.30999999999995</v>
          </cell>
        </row>
        <row r="6250">
          <cell r="A6250">
            <v>87302</v>
          </cell>
          <cell r="B6250" t="str">
            <v>ARGAMASSA TRAÇO 1:4 (EM VOLUME DE CIMENTO E AREIA MÉDIA ÚMIDA) PARA CONTRAPISO, PREPARO MECÂNICO COM BETONEIRA 600 L. AF_08/2019</v>
          </cell>
          <cell r="D6250">
            <v>87302</v>
          </cell>
          <cell r="E6250">
            <v>530.28</v>
          </cell>
        </row>
        <row r="6251">
          <cell r="A6251">
            <v>87304</v>
          </cell>
          <cell r="B6251" t="str">
            <v>ARGAMASSA TRAÇO 1:5 (EM VOLUME DE CIMENTO E AREIA MÉDIA ÚMIDA) PARA CONTRAPISO, PREPARO MECÂNICO COM BETONEIRA 400 L. AF_08/2019</v>
          </cell>
          <cell r="D6251">
            <v>87304</v>
          </cell>
          <cell r="E6251">
            <v>480.77</v>
          </cell>
        </row>
        <row r="6252">
          <cell r="A6252">
            <v>87305</v>
          </cell>
          <cell r="B6252" t="str">
            <v>ARGAMASSA TRAÇO 1:5 (EM VOLUME DE CIMENTO E AREIA MÉDIA ÚMIDA) PARA CONTRAPISO, PREPARO MECÂNICO COM BETONEIRA 600 L. AF_08/2019</v>
          </cell>
          <cell r="D6252">
            <v>87305</v>
          </cell>
          <cell r="E6252">
            <v>485.16</v>
          </cell>
        </row>
        <row r="6253">
          <cell r="A6253">
            <v>87307</v>
          </cell>
          <cell r="B6253" t="str">
            <v>ARGAMASSA TRAÇO 1:6 (EM VOLUME DE CIMENTO E AREIA MÉDIA ÚMIDA) PARA CONTRAPISO, PREPARO MECÂNICO COM BETONEIRA 400 L. AF_08/2019</v>
          </cell>
          <cell r="D6253">
            <v>87307</v>
          </cell>
          <cell r="E6253">
            <v>452.87</v>
          </cell>
        </row>
        <row r="6254">
          <cell r="A6254">
            <v>87308</v>
          </cell>
          <cell r="B6254" t="str">
            <v>ARGAMASSA TRAÇO 1:6 (EM VOLUME DE CIMENTO E AREIA MÉDIA ÚMIDA) PARA CONTRAPISO, PREPARO MECÂNICO COM BETONEIRA 600 L. AF_08/2019</v>
          </cell>
          <cell r="D6254">
            <v>87308</v>
          </cell>
          <cell r="E6254">
            <v>448.58</v>
          </cell>
        </row>
        <row r="6255">
          <cell r="A6255">
            <v>87310</v>
          </cell>
          <cell r="B6255" t="str">
            <v>ARGAMASSA TRAÇO 1:5 (EM VOLUME DE CIMENTO E AREIA GROSSA ÚMIDA) PARA CHAPISCO CONVENCIONAL, PREPARO MECÂNICO COM BETONEIRA 400 L. AF_08/2019</v>
          </cell>
          <cell r="D6255">
            <v>87310</v>
          </cell>
          <cell r="E6255">
            <v>376.09</v>
          </cell>
        </row>
        <row r="6256">
          <cell r="A6256">
            <v>87311</v>
          </cell>
          <cell r="B6256" t="str">
            <v>ARGAMASSA TRAÇO 1:5 (EM VOLUME DE CIMENTO E AREIA GROSSA ÚMIDA) PARA CHAPISCO CONVENCIONAL, PREPARO MECÂNICO COM BETONEIRA 600 L. AF_08/2019</v>
          </cell>
          <cell r="D6256">
            <v>87311</v>
          </cell>
          <cell r="E6256">
            <v>371.59</v>
          </cell>
        </row>
        <row r="6257">
          <cell r="A6257">
            <v>87313</v>
          </cell>
          <cell r="B6257" t="str">
            <v>ARGAMASSA TRAÇO 1:3 (EM VOLUME DE CIMENTO E AREIA GROSSA ÚMIDA) PARA CHAPISCO CONVENCIONAL, PREPARO MECÂNICO COM BETONEIRA 400 L. AF_08/2019</v>
          </cell>
          <cell r="D6257">
            <v>87313</v>
          </cell>
          <cell r="E6257">
            <v>463.67</v>
          </cell>
        </row>
        <row r="6258">
          <cell r="A6258">
            <v>87314</v>
          </cell>
          <cell r="B6258" t="str">
            <v>ARGAMASSA TRAÇO 1:3 (EM VOLUME DE CIMENTO E AREIA GROSSA ÚMIDA) PARA CHAPISCO CONVENCIONAL, PREPARO MECÂNICO COM BETONEIRA 600 L. AF_08/2019</v>
          </cell>
          <cell r="D6258">
            <v>87314</v>
          </cell>
          <cell r="E6258">
            <v>460.93</v>
          </cell>
        </row>
        <row r="6259">
          <cell r="A6259">
            <v>87316</v>
          </cell>
          <cell r="B6259" t="str">
            <v>ARGAMASSA TRAÇO 1:4 (EM VOLUME DE CIMENTO E AREIA GROSSA ÚMIDA) PARA CHAPISCO CONVENCIONAL, PREPARO MECÂNICO COM BETONEIRA 400 L. AF_08/2019</v>
          </cell>
          <cell r="D6259">
            <v>87316</v>
          </cell>
          <cell r="E6259">
            <v>415.49</v>
          </cell>
        </row>
        <row r="6260">
          <cell r="A6260">
            <v>87317</v>
          </cell>
          <cell r="B6260" t="str">
            <v>ARGAMASSA TRAÇO 1:4 (EM VOLUME DE CIMENTO E AREIA GROSSA ÚMIDA) PARA CHAPISCO CONVENCIONAL, PREPARO MECÂNICO COM BETONEIRA 600 L. AF_08/2019</v>
          </cell>
          <cell r="D6260">
            <v>87317</v>
          </cell>
          <cell r="E6260">
            <v>408.11</v>
          </cell>
        </row>
        <row r="6261">
          <cell r="A6261">
            <v>87319</v>
          </cell>
          <cell r="B6261" t="str">
            <v>ARGAMASSA TRAÇO 1:5 (EM VOLUME DE CIMENTO E AREIA GROSSA ÚMIDA) COM ADIÇÃO DE EMULSÃO POLIMÉRICA PARA CHAPISCO ROLADO, PREPARO MECÂNICO COM BETONEIRA 400 L. AF_08/2019</v>
          </cell>
          <cell r="D6261">
            <v>87319</v>
          </cell>
          <cell r="E6261">
            <v>5488.59</v>
          </cell>
        </row>
        <row r="6262">
          <cell r="A6262">
            <v>87320</v>
          </cell>
          <cell r="B6262" t="str">
            <v>ARGAMASSA TRAÇO 1:5 (EM VOLUME DE CIMENTO E AREIA GROSSA ÚMIDA) COM ADIÇÃO DE EMULSÃO POLIMÉRICA PARA CHAPISCO ROLADO, PREPARO MECÂNICO COM BETONEIRA 600 L. AF_08/2019</v>
          </cell>
          <cell r="D6262">
            <v>87320</v>
          </cell>
          <cell r="E6262">
            <v>5506.58</v>
          </cell>
        </row>
        <row r="6263">
          <cell r="A6263">
            <v>87322</v>
          </cell>
          <cell r="B6263" t="str">
            <v>ARGAMASSA TRAÇO 1:3 (EM VOLUME DE CIMENTO E AREIA GROSSA ÚMIDA) COM ADIÇÃO DE EMULSÃO POLIMÉRICA PARA CHAPISCO ROLADO, PREPARO MECÂNICO COM BETONEIRA 400 L. AF_08/2019</v>
          </cell>
          <cell r="D6263">
            <v>87322</v>
          </cell>
          <cell r="E6263">
            <v>5611.41</v>
          </cell>
        </row>
        <row r="6264">
          <cell r="A6264">
            <v>87323</v>
          </cell>
          <cell r="B6264" t="str">
            <v>ARGAMASSA TRAÇO 1:3 (EM VOLUME DE CIMENTO E AREIA GROSSA ÚMIDA) COM ADIÇÃO DE EMULSÃO POLIMÉRICA PARA CHAPISCO ROLADO, PREPARO MECÂNICO COM BETONEIRA 600 L. AF_08/2019</v>
          </cell>
          <cell r="D6264">
            <v>87323</v>
          </cell>
          <cell r="E6264">
            <v>5627.01</v>
          </cell>
        </row>
        <row r="6265">
          <cell r="A6265">
            <v>87325</v>
          </cell>
          <cell r="B6265" t="str">
            <v>ARGAMASSA TRAÇO 1:4 (EM VOLUME DE CIMENTO E AREIA GROSSA ÚMIDA) COM ADIÇÃO DE EMULSÃO POLIMÉRICA PARA CHAPISCO ROLADO, PREPARO MECÂNICO COM BETONEIRA 400 L. AF_08/2019</v>
          </cell>
          <cell r="D6265">
            <v>87325</v>
          </cell>
          <cell r="E6265">
            <v>5506.97</v>
          </cell>
        </row>
        <row r="6266">
          <cell r="A6266">
            <v>87326</v>
          </cell>
          <cell r="B6266" t="str">
            <v>ARGAMASSA TRAÇO 1:4 (EM VOLUME DE CIMENTO E AREIA GROSSA ÚMIDA) COM ADIÇÃO DE EMULSÃO POLIMÉRICA PARA CHAPISCO ROLADO, PREPARO MECÂNICO COM BETONEIRA 600 L. AF_08/2019</v>
          </cell>
          <cell r="D6266">
            <v>87326</v>
          </cell>
          <cell r="E6266">
            <v>5544.98</v>
          </cell>
        </row>
        <row r="6267">
          <cell r="A6267">
            <v>87327</v>
          </cell>
          <cell r="B6267" t="str">
            <v>ARGAMASSA TRAÇO 1:7 (EM VOLUME DE CIMENTO E AREIA MÉDIA ÚMIDA) COM ADIÇÃO DE PLASTIFICANTE PARA EMBOÇO/MASSA ÚNICA/ASSENTAMENTO DE ALVENARIA DE VEDAÇÃO, PREPARO MECÂNICO COM MISTURADOR DE EIXO HORIZONTAL DE 300 KG. AF_08/2019</v>
          </cell>
          <cell r="D6267">
            <v>87327</v>
          </cell>
          <cell r="E6267">
            <v>389.64</v>
          </cell>
        </row>
        <row r="6268">
          <cell r="A6268">
            <v>87328</v>
          </cell>
          <cell r="B6268" t="str">
            <v>ARGAMASSA TRAÇO 1:7 (EM VOLUME DE CIMENTO E AREIA MÉDIA ÚMIDA) COM ADIÇÃO DE PLASTIFICANTE PARA EMBOÇO/MASSA ÚNICA/ASSENTAMENTO DE ALVENARIA DE VEDAÇÃO, PREPARO MECÂNICO COM MISTURADOR DE EIXO HORIZONTAL DE 600 KG. AF_08/2019</v>
          </cell>
          <cell r="D6268">
            <v>87328</v>
          </cell>
          <cell r="E6268">
            <v>351.45</v>
          </cell>
        </row>
        <row r="6269">
          <cell r="A6269">
            <v>87329</v>
          </cell>
          <cell r="B6269" t="str">
            <v>ARGAMASSA TRAÇO 1:6 (EM VOLUME DE CIMENTO E AREIA MÉDIA ÚMIDA) COM ADIÇÃO DE PLASTIFICANTE PARA EMBOÇO/MASSA ÚNICA/ASSENTAMENTO DE ALVENARIA DE VEDAÇÃO, PREPARO MECÂNICO COM MISTURADOR DE EIXO HORIZONTAL DE 300 KG. AF_08/2019</v>
          </cell>
          <cell r="D6269">
            <v>87329</v>
          </cell>
          <cell r="E6269">
            <v>418.75</v>
          </cell>
        </row>
        <row r="6270">
          <cell r="A6270">
            <v>87330</v>
          </cell>
          <cell r="B6270" t="str">
            <v>ARGAMASSA TRAÇO 1:6 (EM VOLUME DE CIMENTO E AREIA MÉDIA ÚMIDA) COM ADIÇÃO DE PLASTIFICANTE PARA EMBOÇO/MASSA ÚNICA/ASSENTAMENTO DE ALVENARIA DE VEDAÇÃO, PREPARO MECÂNICO COM MISTURADOR DE EIXO HORIZONTAL DE 600 KG. AF_08/2019</v>
          </cell>
          <cell r="D6270">
            <v>87330</v>
          </cell>
          <cell r="E6270">
            <v>375.18</v>
          </cell>
        </row>
        <row r="6271">
          <cell r="A6271">
            <v>87331</v>
          </cell>
          <cell r="B6271" t="str">
            <v>ARGAMASSA TRAÇO 1:1:6 (EM VOLUME DE CIMENTO, CAL E AREIA MÉDIA ÚMIDA) PARA EMBOÇO/MASSA ÚNICA/ASSENTAMENTO DE ALVENARIA DE VEDAÇÃO, PREPARO MECÂNICO COM MISTURADOR DE EIXO HORIZONTAL DE 300 KG. AF_08/2019</v>
          </cell>
          <cell r="D6271">
            <v>87331</v>
          </cell>
          <cell r="E6271">
            <v>493.23</v>
          </cell>
        </row>
        <row r="6272">
          <cell r="A6272">
            <v>87332</v>
          </cell>
          <cell r="B6272" t="str">
            <v>ARGAMASSA TRAÇO 1:1:6 (EM VOLUME DE CIMENTO, CAL E AREIA MÉDIA ÚMIDA) PARA EMBOÇO/MASSA ÚNICA/ASSENTAMENTO DE ALVENARIA DE VEDAÇÃO, PREPARO MECÂNICO COM MISTURADOR DE EIXO HORIZONTAL DE 600 KG. AF_08/2019</v>
          </cell>
          <cell r="D6272">
            <v>87332</v>
          </cell>
          <cell r="E6272">
            <v>453.78</v>
          </cell>
        </row>
        <row r="6273">
          <cell r="A6273">
            <v>87333</v>
          </cell>
          <cell r="B6273" t="str">
            <v>ARGAMASSA TRAÇO 1:1,5:7,5 (EM VOLUME DE CIMENTO, CAL E AREIA MÉDIA ÚMIDA) PARA EMBOÇO/MASSA ÚNICA/ASSENTAMENTO DE ALVENARIA DE VEDAÇÃO, PREPARO MECÂNICO COM MISTURADOR DE EIXO HORIZONTAL DE 300 KG. AF_08/2019</v>
          </cell>
          <cell r="D6273">
            <v>87333</v>
          </cell>
          <cell r="E6273">
            <v>459.73</v>
          </cell>
        </row>
        <row r="6274">
          <cell r="A6274">
            <v>87334</v>
          </cell>
          <cell r="B6274" t="str">
            <v>ARGAMASSA TRAÇO 1:1,5:7,5 (EM VOLUME DE CIMENTO, CAL E AREIA MÉDIA ÚMIDA) PARA EMBOÇO/MASSA ÚNICA/ASSENTAMENTO DE ALVENARIA DE VEDAÇÃO, PREPARO MECÂNICO COM MISTURADOR DE EIXO HORIZONTAL DE 600 KG. AF_08/2019</v>
          </cell>
          <cell r="D6274">
            <v>87334</v>
          </cell>
          <cell r="E6274">
            <v>436.18</v>
          </cell>
        </row>
        <row r="6275">
          <cell r="A6275">
            <v>87335</v>
          </cell>
          <cell r="B6275" t="str">
            <v>ARGAMASSA TRAÇO 1:2:8 (EM VOLUME DE CIMENTO, CAL E AREIA MÉDIA ÚMIDA) PARA EMBOÇO/MASSA ÚNICA/ASSENTAMENTO DE ALVENARIA DE VEDAÇÃO, PREPARO MECÂNICO COM MISTURADOR DE EIXO HORIZONTAL DE 300 KG. AF_08/2019</v>
          </cell>
          <cell r="D6275">
            <v>87335</v>
          </cell>
          <cell r="E6275">
            <v>455.28</v>
          </cell>
        </row>
        <row r="6276">
          <cell r="A6276">
            <v>87336</v>
          </cell>
          <cell r="B6276" t="str">
            <v>ARGAMASSA TRAÇO 1:2:8 (EM VOLUME DE CIMENTO, CAL E AREIA MÉDIA ÚMIDA) PARA EMBOÇO/MASSA ÚNICA/ASSENTAMENTO DE ALVENARIA DE VEDAÇÃO, PREPARO MECÂNICO COM MISTURADOR DE EIXO HORIZONTAL DE 600 KG. AF_08/2019</v>
          </cell>
          <cell r="D6276">
            <v>87336</v>
          </cell>
          <cell r="E6276">
            <v>448.44</v>
          </cell>
        </row>
        <row r="6277">
          <cell r="A6277">
            <v>87337</v>
          </cell>
          <cell r="B6277" t="str">
            <v>ARGAMASSA TRAÇO 1:2:9 (EM VOLUME DE CIMENTO, CAL E AREIA MÉDIA ÚMIDA) PARA EMBOÇO/MASSA ÚNICA/ASSENTAMENTO DE ALVENARIA DE VEDAÇÃO, PREPARO MECÂNICO COM MISTURADOR DE EIXO HORIZONTAL DE 300 KG. AF_08/2019</v>
          </cell>
          <cell r="D6277">
            <v>87337</v>
          </cell>
          <cell r="E6277">
            <v>445.73</v>
          </cell>
        </row>
        <row r="6278">
          <cell r="A6278">
            <v>87338</v>
          </cell>
          <cell r="B6278" t="str">
            <v>ARGAMASSA TRAÇO 1:3:12 (EM VOLUME DE CIMENTO, CAL E AREIA MÉDIA ÚMIDA) PARA EMBOÇO/MASSA ÚNICA/ASSENTAMENTO DE ALVENARIA DE VEDAÇÃO, PREPARO MECÂNICO COM MISTURADOR DE EIXO HORIZONTAL DE 600 KG. AF_08/2019</v>
          </cell>
          <cell r="D6278">
            <v>87338</v>
          </cell>
          <cell r="E6278">
            <v>428.26</v>
          </cell>
        </row>
        <row r="6279">
          <cell r="A6279">
            <v>87339</v>
          </cell>
          <cell r="B6279" t="str">
            <v>ARGAMASSA TRAÇO 1:3 (EM VOLUME DE CIMENTO E AREIA MÉDIA ÚMIDA) PARA CONTRAPISO, PREPARO MECÂNICO COM MISTURADOR DE EIXO HORIZONTAL DE 160 KG. AF_08/2019</v>
          </cell>
          <cell r="D6279">
            <v>87339</v>
          </cell>
          <cell r="E6279">
            <v>678.06</v>
          </cell>
        </row>
        <row r="6280">
          <cell r="A6280">
            <v>87340</v>
          </cell>
          <cell r="B6280" t="str">
            <v>ARGAMASSA TRAÇO 1:3 (EM VOLUME DE CIMENTO E AREIA MÉDIA ÚMIDA) PARA CONTRAPISO, PREPARO MECÂNICO COM MISTURADOR DE EIXO HORIZONTAL DE 300 KG. AF_08/2019</v>
          </cell>
          <cell r="D6280">
            <v>87340</v>
          </cell>
          <cell r="E6280">
            <v>596.07000000000005</v>
          </cell>
        </row>
        <row r="6281">
          <cell r="A6281">
            <v>87341</v>
          </cell>
          <cell r="B6281" t="str">
            <v>ARGAMASSA TRAÇO 1:3 (EM VOLUME DE CIMENTO E AREIA MÉDIA ÚMIDA) PARA CONTRAPISO, PREPARO MECÂNICO COM MISTURADOR DE EIXO HORIZONTAL DE 600 KG. AF_08/2019</v>
          </cell>
          <cell r="D6281">
            <v>87341</v>
          </cell>
          <cell r="E6281">
            <v>576.67999999999995</v>
          </cell>
        </row>
        <row r="6282">
          <cell r="A6282">
            <v>87342</v>
          </cell>
          <cell r="B6282" t="str">
            <v>ARGAMASSA TRAÇO 1:4 (EM VOLUME DE CIMENTO E AREIA MÉDIA ÚMIDA) PARA CONTRAPISO, PREPARO MECÂNICO COM MISTURADOR DE EIXO HORIZONTAL DE 160 KG. AF_08/2019</v>
          </cell>
          <cell r="D6282">
            <v>87342</v>
          </cell>
          <cell r="E6282">
            <v>578.69000000000005</v>
          </cell>
        </row>
        <row r="6283">
          <cell r="A6283">
            <v>87343</v>
          </cell>
          <cell r="B6283" t="str">
            <v>ARGAMASSA TRAÇO 1:4 (EM VOLUME DE CIMENTO E AREIA MÉDIA ÚMIDA) PARA CONTRAPISO, PREPARO MECÂNICO COM MISTURADOR DE EIXO HORIZONTAL DE 300 KG. AF_08/2019</v>
          </cell>
          <cell r="D6283">
            <v>87343</v>
          </cell>
          <cell r="E6283">
            <v>532.37</v>
          </cell>
        </row>
        <row r="6284">
          <cell r="A6284">
            <v>87344</v>
          </cell>
          <cell r="B6284" t="str">
            <v>ARGAMASSA TRAÇO 1:4 (EM VOLUME DE CIMENTO E AREIA MÉDIA ÚMIDA) PARA CONTRAPISO, PREPARO MECÂNICO COM MISTURADOR DE EIXO HORIZONTAL DE 600 KG. AF_08/2019</v>
          </cell>
          <cell r="D6284">
            <v>87344</v>
          </cell>
          <cell r="E6284">
            <v>508.38</v>
          </cell>
        </row>
        <row r="6285">
          <cell r="A6285">
            <v>87345</v>
          </cell>
          <cell r="B6285" t="str">
            <v>ARGAMASSA TRAÇO 1:5 (EM VOLUME DE CIMENTO E AREIA MÉDIA ÚMIDA) PARA CONTRAPISO, PREPARO MECÂNICO COM MISTURADOR DE EIXO HORIZONTAL DE 160 KG. AF_08/2019</v>
          </cell>
          <cell r="D6285">
            <v>87345</v>
          </cell>
          <cell r="E6285">
            <v>518.35</v>
          </cell>
        </row>
        <row r="6286">
          <cell r="A6286">
            <v>87346</v>
          </cell>
          <cell r="B6286" t="str">
            <v>ARGAMASSA TRAÇO 1:5 (EM VOLUME DE CIMENTO E AREIA MÉDIA ÚMIDA) PARA CONTRAPISO, PREPARO MECÂNICO COM MISTURADOR DE EIXO HORIZONTAL DE 300 KG. AF_08/2019</v>
          </cell>
          <cell r="D6286">
            <v>87346</v>
          </cell>
          <cell r="E6286">
            <v>480.36</v>
          </cell>
        </row>
        <row r="6287">
          <cell r="A6287">
            <v>87347</v>
          </cell>
          <cell r="B6287" t="str">
            <v>ARGAMASSA TRAÇO 1:5 (EM VOLUME DE CIMENTO E AREIA MÉDIA ÚMIDA) PARA CONTRAPISO, PREPARO MECÂNICO COM MISTURADOR DE EIXO HORIZONTAL DE 600 KG. AF_08/2019</v>
          </cell>
          <cell r="D6287">
            <v>87347</v>
          </cell>
          <cell r="E6287">
            <v>461.18</v>
          </cell>
        </row>
        <row r="6288">
          <cell r="A6288">
            <v>87348</v>
          </cell>
          <cell r="B6288" t="str">
            <v>ARGAMASSA TRAÇO 1:6 (EM VOLUME DE CIMENTO E AREIA MÉDIA ÚMIDA) PARA CONTRAPISO, PREPARO MECÂNICO COM MISTURADOR DE EIXO HORIZONTAL DE 160 KG. AF_08/2019</v>
          </cell>
          <cell r="D6288">
            <v>87348</v>
          </cell>
          <cell r="E6288">
            <v>473.71</v>
          </cell>
        </row>
        <row r="6289">
          <cell r="A6289">
            <v>87349</v>
          </cell>
          <cell r="B6289" t="str">
            <v>ARGAMASSA TRAÇO 1:6 (EM VOLUME DE CIMENTO E AREIA MÉDIA ÚMIDA) PARA CONTRAPISO, PREPARO MECÂNICO COM MISTURADOR DE EIXO HORIZONTAL DE 600 KG. AF_08/2019</v>
          </cell>
          <cell r="D6289">
            <v>87349</v>
          </cell>
          <cell r="E6289">
            <v>425.33</v>
          </cell>
        </row>
        <row r="6290">
          <cell r="A6290">
            <v>87350</v>
          </cell>
          <cell r="B6290" t="str">
            <v>ARGAMASSA TRAÇO 1:5 (EM VOLUME DE CIMENTO E AREIA GROSSA ÚMIDA) PARA CHAPISCO CONVENCIONAL, PREPARO MECÂNICO COM MISTURADOR DE EIXO HORIZONTAL DE 300 KG. AF_08/2019</v>
          </cell>
          <cell r="D6290">
            <v>87350</v>
          </cell>
          <cell r="E6290">
            <v>406.12</v>
          </cell>
        </row>
        <row r="6291">
          <cell r="A6291">
            <v>87351</v>
          </cell>
          <cell r="B6291" t="str">
            <v>ARGAMASSA TRAÇO 1:5 (EM VOLUME DE CIMENTO E AREIA GROSSA ÚMIDA) PARA CHAPISCO CONVENCIONAL, PREPARO MECÂNICO COM MISTURADOR DE EIXO HORIZONTAL DE 600 KG. AF_08/2019</v>
          </cell>
          <cell r="D6291">
            <v>87351</v>
          </cell>
          <cell r="E6291">
            <v>358.96</v>
          </cell>
        </row>
        <row r="6292">
          <cell r="A6292">
            <v>87352</v>
          </cell>
          <cell r="B6292" t="str">
            <v>ARGAMASSA TRAÇO 1:3 (EM VOLUME DE CIMENTO E AREIA GROSSA ÚMIDA) PARA CHAPISCO CONVENCIONAL, PREPARO MECÂNICO COM MISTURADOR DE EIXO HORIZONTAL DE 160 KG. AF_08/2019</v>
          </cell>
          <cell r="D6292">
            <v>87352</v>
          </cell>
          <cell r="E6292">
            <v>516.39</v>
          </cell>
        </row>
        <row r="6293">
          <cell r="A6293">
            <v>87353</v>
          </cell>
          <cell r="B6293" t="str">
            <v>ARGAMASSA TRAÇO 1:3 (EM VOLUME DE CIMENTO E AREIA GROSSA ÚMIDA) PARA CHAPISCO CONVENCIONAL, PREPARO MECÂNICO COM MISTURADOR DE EIXO HORIZONTAL DE 300 KG. AF_08/2019</v>
          </cell>
          <cell r="D6293">
            <v>87353</v>
          </cell>
          <cell r="E6293">
            <v>465.13</v>
          </cell>
        </row>
        <row r="6294">
          <cell r="A6294">
            <v>87354</v>
          </cell>
          <cell r="B6294" t="str">
            <v>ARGAMASSA TRAÇO 1:3 (EM VOLUME DE CIMENTO E AREIA GROSSA ÚMIDA) PARA CHAPISCO CONVENCIONAL, PREPARO MECÂNICO COM MISTURADOR DE EIXO HORIZONTAL DE 600 KG. AF_08/2019</v>
          </cell>
          <cell r="D6294">
            <v>87354</v>
          </cell>
          <cell r="E6294">
            <v>444.03</v>
          </cell>
        </row>
        <row r="6295">
          <cell r="A6295">
            <v>87355</v>
          </cell>
          <cell r="B6295" t="str">
            <v>ARGAMASSA TRAÇO 1:4 (EM VOLUME DE CIMENTO E AREIA GROSSA ÚMIDA) PARA CHAPISCO CONVENCIONAL, PREPARO MECÂNICO COM MISTURADOR DE EIXO HORIZONTAL DE 160 KG. AF_08/2019</v>
          </cell>
          <cell r="D6295">
            <v>87355</v>
          </cell>
          <cell r="E6295">
            <v>439.78</v>
          </cell>
        </row>
        <row r="6296">
          <cell r="A6296">
            <v>87356</v>
          </cell>
          <cell r="B6296" t="str">
            <v>ARGAMASSA TRAÇO 1:4 (EM VOLUME DE CIMENTO E AREIA GROSSA ÚMIDA) PARA CHAPISCO CONVENCIONAL, PREPARO MECÂNICO COM MISTURADOR DE EIXO HORIZONTAL DE 300 KG. AF_08/2019</v>
          </cell>
          <cell r="D6296">
            <v>87356</v>
          </cell>
          <cell r="E6296">
            <v>405.81</v>
          </cell>
        </row>
        <row r="6297">
          <cell r="A6297">
            <v>87357</v>
          </cell>
          <cell r="B6297" t="str">
            <v>ARGAMASSA TRAÇO 1:4 (EM VOLUME DE CIMENTO E AREIA GROSSA ÚMIDA) PARA CHAPISCO CONVENCIONAL, PREPARO MECÂNICO COM MISTURADOR DE EIXO HORIZONTAL DE 600 KG. AF_08/2019</v>
          </cell>
          <cell r="D6297">
            <v>87357</v>
          </cell>
          <cell r="E6297">
            <v>390.24</v>
          </cell>
        </row>
        <row r="6298">
          <cell r="A6298">
            <v>87358</v>
          </cell>
          <cell r="B6298" t="str">
            <v>ARGAMASSA TRAÇO 1:5 (EM VOLUME DE CIMENTO E AREIA GROSSA ÚMIDA) COM ADIÇÃO DE EMULSÃO POLIMÉRICA PARA CHAPISCO ROLADO, PREPARO MECÂNICO COM MISTURADOR DE EIXO HORIZONTAL DE 300 KG. AF_08/2019</v>
          </cell>
          <cell r="D6298">
            <v>87358</v>
          </cell>
          <cell r="E6298">
            <v>5400.49</v>
          </cell>
        </row>
        <row r="6299">
          <cell r="A6299">
            <v>87359</v>
          </cell>
          <cell r="B6299" t="str">
            <v>ARGAMASSA TRAÇO 1:5 (EM VOLUME DE CIMENTO E AREIA GROSSA ÚMIDA) COM ADIÇÃO DE EMULSÃO POLIMÉRICA PARA CHAPISCO ROLADO, PREPARO MECÂNICO COM MISTURADOR DE EIXO HORIZONTAL DE 600 KG. AF_08/2019</v>
          </cell>
          <cell r="D6299">
            <v>87359</v>
          </cell>
          <cell r="E6299">
            <v>5395.51</v>
          </cell>
        </row>
        <row r="6300">
          <cell r="A6300">
            <v>87360</v>
          </cell>
          <cell r="B6300" t="str">
            <v>ARGAMASSA TRAÇO 1:3 (EM VOLUME DE CIMENTO E AREIA GROSSA ÚMIDA) COM ADIÇÃO DE EMULSÃO POLIMÉRICA PARA CHAPISCO ROLADO, PREPARO MECÂNICO COM MISTURADOR DE EIXO HORIZONTAL DE 160 KG. AF_08/2019</v>
          </cell>
          <cell r="D6300">
            <v>87360</v>
          </cell>
          <cell r="E6300">
            <v>5493.89</v>
          </cell>
        </row>
        <row r="6301">
          <cell r="A6301">
            <v>87361</v>
          </cell>
          <cell r="B6301" t="str">
            <v>ARGAMASSA TRAÇO 1:3 (EM VOLUME DE CIMENTO E AREIA GROSSA ÚMIDA) COM ADIÇÃO DE EMULSÃO POLIMÉRICA PARA CHAPISCO ROLADO, PREPARO MECÂNICO COM MISTURADOR DE EIXO HORIZONTAL DE 300 KG. AF_08/2019</v>
          </cell>
          <cell r="D6301">
            <v>87361</v>
          </cell>
          <cell r="E6301">
            <v>5482.75</v>
          </cell>
        </row>
        <row r="6302">
          <cell r="A6302">
            <v>87362</v>
          </cell>
          <cell r="B6302" t="str">
            <v>ARGAMASSA TRAÇO 1:3 (EM VOLUME DE CIMENTO E AREIA GROSSA ÚMIDA) COM ADIÇÃO DE EMULSÃO POLIMÉRICA PARA CHAPISCO ROLADO, PREPARO MECÂNICO COM MISTURADOR DE EIXO HORIZONTAL DE 600 KG. AF_08/2019</v>
          </cell>
          <cell r="D6302">
            <v>87362</v>
          </cell>
          <cell r="E6302">
            <v>5506.07</v>
          </cell>
        </row>
        <row r="6303">
          <cell r="A6303">
            <v>87363</v>
          </cell>
          <cell r="B6303" t="str">
            <v>ARGAMASSA TRAÇO 1:4 (EM VOLUME DE CIMENTO E AREIA GROSSA ÚMIDA) COM ADIÇÃO DE EMULSÃO POLIMÉRICA PARA CHAPISCO ROLADO, PREPARO MECÂNICO COM MISTURADOR DE EIXO HORIZONTAL DE 300 KG. AF_08/2019</v>
          </cell>
          <cell r="D6303">
            <v>87363</v>
          </cell>
          <cell r="E6303">
            <v>5431.4</v>
          </cell>
        </row>
        <row r="6304">
          <cell r="A6304">
            <v>87364</v>
          </cell>
          <cell r="B6304" t="str">
            <v>ARGAMASSA TRAÇO 1:4 (EM VOLUME DE CIMENTO E AREIA GROSSA ÚMIDA) COM ADIÇÃO DE EMULSÃO POLIMÉRICA PARA CHAPISCO ROLADO, PREPARO MECÂNICO COM MISTURADOR DE EIXO HORIZONTAL DE 600 KG. AF_08/2019</v>
          </cell>
          <cell r="D6304">
            <v>87364</v>
          </cell>
          <cell r="E6304">
            <v>5446.67</v>
          </cell>
        </row>
        <row r="6305">
          <cell r="A6305">
            <v>87365</v>
          </cell>
          <cell r="B6305" t="str">
            <v>ARGAMASSA TRAÇO 1:7 (EM VOLUME DE CIMENTO E AREIA MÉDIA ÚMIDA) COM ADIÇÃO DE PLASTIFICANTE PARA EMBOÇO/MASSA ÚNICA/ASSENTAMENTO DE ALVENARIA DE VEDAÇÃO, PREPARO MANUAL. AF_08/2019</v>
          </cell>
          <cell r="D6305">
            <v>87365</v>
          </cell>
          <cell r="E6305">
            <v>471.71</v>
          </cell>
        </row>
        <row r="6306">
          <cell r="A6306">
            <v>87366</v>
          </cell>
          <cell r="B6306" t="str">
            <v>ARGAMASSA TRAÇO 1:6 (EM VOLUME DE CIMENTO E AREIA MÉDIA ÚMIDA) COM ADIÇÃO DE PLASTIFICANTE PARA EMBOÇO/MASSA ÚNICA/ASSENTAMENTO DE ALVENARIA DE VEDAÇÃO, PREPARO MANUAL. AF_08/2019</v>
          </cell>
          <cell r="D6306">
            <v>87366</v>
          </cell>
          <cell r="E6306">
            <v>499.12</v>
          </cell>
        </row>
        <row r="6307">
          <cell r="A6307">
            <v>87367</v>
          </cell>
          <cell r="B6307" t="str">
            <v>ARGAMASSA TRAÇO 1:1:6 (EM VOLUME DE CIMENTO, CAL E AREIA MÉDIA ÚMIDA) PARA EMBOÇO/MASSA ÚNICA/ASSENTAMENTO DE ALVENARIA DE VEDAÇÃO, PREPARO MANUAL. AF_08/2019</v>
          </cell>
          <cell r="D6307">
            <v>87367</v>
          </cell>
          <cell r="E6307">
            <v>576.96</v>
          </cell>
        </row>
        <row r="6308">
          <cell r="A6308">
            <v>87368</v>
          </cell>
          <cell r="B6308" t="str">
            <v>ARGAMASSA TRAÇO 1:1,5:7,5 (EM VOLUME DE CIMENTO, CAL E AREIA MÉDIA ÚMIDA) PARA EMBOÇO/MASSA ÚNICA/ASSENTAMENTO DE ALVENARIA DE VEDAÇÃO, PREPARO MANUAL. AF_08/2019</v>
          </cell>
          <cell r="D6308">
            <v>87368</v>
          </cell>
          <cell r="E6308">
            <v>558.52</v>
          </cell>
        </row>
        <row r="6309">
          <cell r="A6309">
            <v>87369</v>
          </cell>
          <cell r="B6309" t="str">
            <v>ARGAMASSA TRAÇO 1:2:8 (EM VOLUME DE CIMENTO, CAL E AREIA MÉDIA ÚMIDA) PARA EMBOÇO/MASSA ÚNICA/ASSENTAMENTO DE ALVENARIA DE VEDAÇÃO, PREPARO MANUAL. AF_08/2019</v>
          </cell>
          <cell r="D6309">
            <v>87369</v>
          </cell>
          <cell r="E6309">
            <v>569.55999999999995</v>
          </cell>
        </row>
        <row r="6310">
          <cell r="A6310">
            <v>87370</v>
          </cell>
          <cell r="B6310" t="str">
            <v>ARGAMASSA TRAÇO 1:2:9 (EM VOLUME DE CIMENTO, CAL E AREIA MÉDIA ÚMIDA) PARA EMBOÇO/MASSA ÚNICA/ASSENTAMENTO DE ALVENARIA DE VEDAÇÃO, PREPARO MANUAL. AF_08/2019</v>
          </cell>
          <cell r="D6310">
            <v>87370</v>
          </cell>
          <cell r="E6310">
            <v>548.16</v>
          </cell>
        </row>
        <row r="6311">
          <cell r="A6311">
            <v>87371</v>
          </cell>
          <cell r="B6311" t="str">
            <v>ARGAMASSA TRAÇO 1:3:12 (EM VOLUME DE CIMENTO, CAL E AREIA MÉDIA ÚMIDA) PARA EMBOÇO/MASSA ÚNICA/ASSENTAMENTO DE ALVENARIA DE VEDAÇÃO, PREPARO MANUAL. AF_08/2019</v>
          </cell>
          <cell r="D6311">
            <v>87371</v>
          </cell>
          <cell r="E6311">
            <v>533.98</v>
          </cell>
        </row>
        <row r="6312">
          <cell r="A6312">
            <v>87372</v>
          </cell>
          <cell r="B6312" t="str">
            <v>ARGAMASSA TRAÇO 1:3 (EM VOLUME DE CIMENTO E AREIA MÉDIA ÚMIDA) PARA CONTRAPISO, PREPARO MANUAL. AF_08/2019</v>
          </cell>
          <cell r="D6312">
            <v>87372</v>
          </cell>
          <cell r="E6312">
            <v>710.47</v>
          </cell>
        </row>
        <row r="6313">
          <cell r="A6313">
            <v>87373</v>
          </cell>
          <cell r="B6313" t="str">
            <v>ARGAMASSA TRAÇO 1:4 (EM VOLUME DE CIMENTO E AREIA MÉDIA ÚMIDA) PARA CONTRAPISO, PREPARO MANUAL. AF_08/2019</v>
          </cell>
          <cell r="D6313">
            <v>87373</v>
          </cell>
          <cell r="E6313">
            <v>631.33000000000004</v>
          </cell>
        </row>
        <row r="6314">
          <cell r="A6314">
            <v>87374</v>
          </cell>
          <cell r="B6314" t="str">
            <v>ARGAMASSA TRAÇO 1:5 (EM VOLUME DE CIMENTO E AREIA MÉDIA ÚMIDA) PARA CONTRAPISO, PREPARO MANUAL. AF_08/2019</v>
          </cell>
          <cell r="D6314">
            <v>87374</v>
          </cell>
          <cell r="E6314">
            <v>585.23</v>
          </cell>
        </row>
        <row r="6315">
          <cell r="A6315">
            <v>87375</v>
          </cell>
          <cell r="B6315" t="str">
            <v>ARGAMASSA TRAÇO 1:6 (EM VOLUME DE CIMENTO E AREIA MÉDIA ÚMIDA) PARA CONTRAPISO, PREPARO MANUAL. AF_08/2019</v>
          </cell>
          <cell r="D6315">
            <v>87375</v>
          </cell>
          <cell r="E6315">
            <v>555.07000000000005</v>
          </cell>
        </row>
        <row r="6316">
          <cell r="A6316">
            <v>87376</v>
          </cell>
          <cell r="B6316" t="str">
            <v>ARGAMASSA TRAÇO 1:5 (EM VOLUME DE CIMENTO E AREIA GROSSA ÚMIDA) PARA CHAPISCO CONVENCIONAL, PREPARO MANUAL. AF_08/2019</v>
          </cell>
          <cell r="D6316">
            <v>87376</v>
          </cell>
          <cell r="E6316">
            <v>479.6</v>
          </cell>
        </row>
        <row r="6317">
          <cell r="A6317">
            <v>87377</v>
          </cell>
          <cell r="B6317" t="str">
            <v>ARGAMASSA TRAÇO 1:3 (EM VOLUME DE CIMENTO E AREIA GROSSA ÚMIDA) PARA CHAPISCO CONVENCIONAL, PREPARO MANUAL. AF_08/2019</v>
          </cell>
          <cell r="D6317">
            <v>87377</v>
          </cell>
          <cell r="E6317">
            <v>570.76</v>
          </cell>
        </row>
        <row r="6318">
          <cell r="A6318">
            <v>87378</v>
          </cell>
          <cell r="B6318" t="str">
            <v>ARGAMASSA TRAÇO 1:4 (EM VOLUME DE CIMENTO E AREIA GROSSA ÚMIDA) PARA CHAPISCO CONVENCIONAL, PREPARO MANUAL. AF_08/2019</v>
          </cell>
          <cell r="D6318">
            <v>87378</v>
          </cell>
          <cell r="E6318">
            <v>512.49</v>
          </cell>
        </row>
        <row r="6319">
          <cell r="A6319">
            <v>87379</v>
          </cell>
          <cell r="B6319" t="str">
            <v>ARGAMASSA TRAÇO 1:5 (EM VOLUME DE CIMENTO E AREIA GROSSA ÚMIDA) COM ADIÇÃO DE EMULSÃO POLIMÉRICA PARA CHAPISCO ROLADO, PREPARO MANUAL. AF_08/2019</v>
          </cell>
          <cell r="D6319">
            <v>87379</v>
          </cell>
          <cell r="E6319">
            <v>5558.03</v>
          </cell>
        </row>
        <row r="6320">
          <cell r="A6320">
            <v>87380</v>
          </cell>
          <cell r="B6320" t="str">
            <v>ARGAMASSA TRAÇO 1:3 (EM VOLUME DE CIMENTO E AREIA GROSSA ÚMIDA) COM ADIÇÃO DE EMULSÃO POLIMÉRICA PARA CHAPISCO ROLADO, PREPARO MANUAL. AF_08/2019</v>
          </cell>
          <cell r="D6320">
            <v>87380</v>
          </cell>
          <cell r="E6320">
            <v>5659</v>
          </cell>
        </row>
        <row r="6321">
          <cell r="A6321">
            <v>87381</v>
          </cell>
          <cell r="B6321" t="str">
            <v>ARGAMASSA TRAÇO 1:4 (EM VOLUME DE CIMENTO E AREIA GROSSA ÚMIDA) COM ADIÇÃO DE EMULSÃO POLIMÉRICA PARA CHAPISCO ROLADO, PREPARO MANUAL. AF_08/2019</v>
          </cell>
          <cell r="D6321">
            <v>87381</v>
          </cell>
          <cell r="E6321">
            <v>5594.66</v>
          </cell>
        </row>
        <row r="6322">
          <cell r="A6322">
            <v>87382</v>
          </cell>
          <cell r="B6322" t="str">
            <v>ARGAMASSA INDUSTRIALIZADA MULTIUSO PARA REVESTIMENTOS E ASSENTAMENTO DA ALVENARIA, PREPARO COM MISTURADOR DE EIXO HORIZONTAL DE 160 KG. AF_08/2019</v>
          </cell>
          <cell r="D6322">
            <v>87382</v>
          </cell>
          <cell r="E6322">
            <v>1708.81</v>
          </cell>
        </row>
        <row r="6323">
          <cell r="A6323">
            <v>87383</v>
          </cell>
          <cell r="B6323" t="str">
            <v>ARGAMASSA INDUSTRIALIZADA MULTIUSO PARA REVESTIMENTOS E ASSENTAMENTO DA ALVENARIA, PREPARO COM MISTURADOR DE EIXO HORIZONTAL DE 300 KG. AF_08/2019</v>
          </cell>
          <cell r="D6323">
            <v>87383</v>
          </cell>
          <cell r="E6323">
            <v>1711.1</v>
          </cell>
        </row>
        <row r="6324">
          <cell r="A6324">
            <v>87384</v>
          </cell>
          <cell r="B6324" t="str">
            <v>ARGAMASSA INDUSTRIALIZADA MULTIUSO PARA REVESTIMENTOS E ASSENTAMENTO DA ALVENARIA, PREPARO COM MISTURADOR DE EIXO HORIZONTAL DE 600 KG. AF_08/2019</v>
          </cell>
          <cell r="D6324">
            <v>87384</v>
          </cell>
          <cell r="E6324">
            <v>1709.91</v>
          </cell>
        </row>
        <row r="6325">
          <cell r="A6325">
            <v>87385</v>
          </cell>
          <cell r="B6325" t="str">
            <v>ARGAMASSA PRONTA PARA CONTRAPISO, PREPARO COM MISTURADOR DE EIXO HORIZONTAL DE 160 KG. AF_08/2019</v>
          </cell>
          <cell r="D6325">
            <v>87385</v>
          </cell>
          <cell r="E6325">
            <v>2000.57</v>
          </cell>
        </row>
        <row r="6326">
          <cell r="A6326">
            <v>87386</v>
          </cell>
          <cell r="B6326" t="str">
            <v>ARGAMASSA PRONTA PARA CONTRAPISO, PREPARO COM MISTURADOR DE EIXO HORIZONTAL DE 300 KG. AF_08/2019</v>
          </cell>
          <cell r="D6326">
            <v>87386</v>
          </cell>
          <cell r="E6326">
            <v>2000.32</v>
          </cell>
        </row>
        <row r="6327">
          <cell r="A6327">
            <v>87387</v>
          </cell>
          <cell r="B6327" t="str">
            <v>ARGAMASSA PRONTA PARA CONTRAPISO, PREPARO COM MISTURADOR DE EIXO HORIZONTAL DE 600 KG. AF_08/2019</v>
          </cell>
          <cell r="D6327">
            <v>87387</v>
          </cell>
          <cell r="E6327">
            <v>2001.96</v>
          </cell>
        </row>
        <row r="6328">
          <cell r="A6328">
            <v>87388</v>
          </cell>
          <cell r="B6328" t="str">
            <v>ARGAMASSA PARA REVESTIMENTO DECORATIVO MONOCAMADA (MONOCAPA), PREPARO COM MISTURADOR DE EIXO HORIZONTAL DE 160 KG. AF_08/2019</v>
          </cell>
          <cell r="D6328">
            <v>87388</v>
          </cell>
          <cell r="E6328">
            <v>4815.24</v>
          </cell>
        </row>
        <row r="6329">
          <cell r="A6329">
            <v>87389</v>
          </cell>
          <cell r="B6329" t="str">
            <v>ARGAMASSA PARA REVESTIMENTO DECORATIVO MONOCAMADA (MONOCAPA), PREPARO COM MISTURADOR DE EIXO HORIZONTAL DE 300 KG. AF_08/2019</v>
          </cell>
          <cell r="D6329">
            <v>87389</v>
          </cell>
          <cell r="E6329">
            <v>4840</v>
          </cell>
        </row>
        <row r="6330">
          <cell r="A6330">
            <v>87390</v>
          </cell>
          <cell r="B6330" t="str">
            <v>ARGAMASSA PARA REVESTIMENTO DECORATIVO MONOCAMADA (MONOCAPA), PREPARO COM MISTURADOR DE EIXO HORIZONTAL DE 600 KG. AF_08/2019</v>
          </cell>
          <cell r="D6330">
            <v>87390</v>
          </cell>
          <cell r="E6330">
            <v>4870.7</v>
          </cell>
        </row>
        <row r="6331">
          <cell r="A6331">
            <v>87391</v>
          </cell>
          <cell r="B6331" t="str">
            <v>ARGAMASSA INDUSTRIALIZADA PARA CHAPISCO ROLADO, PREPARO COM MISTURADOR DE EIXO HORIZONTAL DE 160 KG. AF_08/2019</v>
          </cell>
          <cell r="D6331">
            <v>87391</v>
          </cell>
          <cell r="E6331">
            <v>5352.23</v>
          </cell>
        </row>
        <row r="6332">
          <cell r="A6332">
            <v>87393</v>
          </cell>
          <cell r="B6332" t="str">
            <v>ARGAMASSA INDUSTRIALIZADA PARA CHAPISCO ROLADO, PREPARO COM MISTURADOR DE EIXO HORIZONTAL DE 300 KG. AF_08/2019</v>
          </cell>
          <cell r="D6332">
            <v>87393</v>
          </cell>
          <cell r="E6332">
            <v>5406.65</v>
          </cell>
        </row>
        <row r="6333">
          <cell r="A6333">
            <v>87394</v>
          </cell>
          <cell r="B6333" t="str">
            <v>ARGAMASSA INDUSTRIALIZADA PARA CHAPISCO ROLADO, PREPARO COM MISTURADOR DE EIXO HORIZONTAL DE 600 KG. AF_08/2019</v>
          </cell>
          <cell r="D6333">
            <v>87394</v>
          </cell>
          <cell r="E6333">
            <v>5461.25</v>
          </cell>
        </row>
        <row r="6334">
          <cell r="A6334">
            <v>87395</v>
          </cell>
          <cell r="B6334" t="str">
            <v>ARGAMASSA INDUSTRIALIZADA PARA CHAPISCO COLANTE, PREPARO COM MISTURADOR DE EIXO HORIZONTAL DE 160 KG. AF_08/2019</v>
          </cell>
          <cell r="D6334">
            <v>87395</v>
          </cell>
          <cell r="E6334">
            <v>3358.16</v>
          </cell>
        </row>
        <row r="6335">
          <cell r="A6335">
            <v>87396</v>
          </cell>
          <cell r="B6335" t="str">
            <v>ARGAMASSA INDUSTRIALIZADA PARA CHAPISCO COLANTE, PREPARO COM MISTURADOR DE EIXO HORIZONTAL DE 300 KG. AF_08/2019</v>
          </cell>
          <cell r="D6335">
            <v>87396</v>
          </cell>
          <cell r="E6335">
            <v>3385.8</v>
          </cell>
        </row>
        <row r="6336">
          <cell r="A6336">
            <v>87397</v>
          </cell>
          <cell r="B6336" t="str">
            <v>ARGAMASSA INDUSTRIALIZADA PARA CHAPISCO COLANTE, PREPARO COM MISTURADOR DE EIXO HORIZONTAL DE 600 KG. AF_08/2019</v>
          </cell>
          <cell r="D6336">
            <v>87397</v>
          </cell>
          <cell r="E6336">
            <v>3414.81</v>
          </cell>
        </row>
        <row r="6337">
          <cell r="A6337">
            <v>87398</v>
          </cell>
          <cell r="B6337" t="str">
            <v>ARGAMASSA INDUSTRIALIZADA MULTIUSO PARA REVESTIMENTOS E ASSENTAMENTO DA ALVENARIA, PREPARO MANUAL. AF_08/2019</v>
          </cell>
          <cell r="D6337">
            <v>87398</v>
          </cell>
          <cell r="E6337">
            <v>1883.79</v>
          </cell>
        </row>
        <row r="6338">
          <cell r="A6338">
            <v>87399</v>
          </cell>
          <cell r="B6338" t="str">
            <v>ARGAMASSA PRONTA PARA CONTRAPISO, PREPARO MANUAL. AF_08/2019</v>
          </cell>
          <cell r="D6338">
            <v>87399</v>
          </cell>
          <cell r="E6338">
            <v>2180.25</v>
          </cell>
        </row>
        <row r="6339">
          <cell r="A6339">
            <v>87401</v>
          </cell>
          <cell r="B6339" t="str">
            <v>ARGAMASSA INDUSTRIALIZADA PARA CHAPISCO ROLADO, PREPARO MANUAL. AF_08/2019</v>
          </cell>
          <cell r="D6339">
            <v>87401</v>
          </cell>
          <cell r="E6339">
            <v>5619.34</v>
          </cell>
        </row>
        <row r="6340">
          <cell r="A6340">
            <v>87402</v>
          </cell>
          <cell r="B6340" t="str">
            <v>ARGAMASSA INDUSTRIALIZADA PARA CHAPISCO COLANTE, PREPARO MANUAL. AF_08/2019</v>
          </cell>
          <cell r="D6340">
            <v>87402</v>
          </cell>
          <cell r="E6340">
            <v>3584.44</v>
          </cell>
        </row>
        <row r="6341">
          <cell r="A6341">
            <v>87404</v>
          </cell>
          <cell r="B6341" t="str">
            <v>ARGAMASSA PARA REVESTIMENTO DECORATIVO MONOCAMADA (MONOCAPA), MISTURA E PROJEÇÃO DE 1,5 M3/H DE ARGAMASSA. AF_08/2019</v>
          </cell>
          <cell r="D6341">
            <v>87404</v>
          </cell>
          <cell r="E6341">
            <v>4994.4399999999996</v>
          </cell>
        </row>
        <row r="6342">
          <cell r="A6342">
            <v>87405</v>
          </cell>
          <cell r="B6342" t="str">
            <v>ARGAMASSA PARA REVESTIMENTO DECORATIVO MONOCAMADA (MONOCAPA), MISTURA E PROJEÇÃO DE 2 M3/H DE ARGAMASSA. AF_06/2014</v>
          </cell>
          <cell r="D6342">
            <v>87405</v>
          </cell>
          <cell r="E6342">
            <v>5015.83</v>
          </cell>
        </row>
        <row r="6343">
          <cell r="A6343">
            <v>87407</v>
          </cell>
          <cell r="B6343" t="str">
            <v>ARGAMASSA INDUSTRIALIZADA PARA REVESTIMENTOS, MISTURA E PROJEÇÃO DE 1,5 M³/H DE ARGAMASSA. AF_08/2019</v>
          </cell>
          <cell r="D6343">
            <v>87407</v>
          </cell>
          <cell r="E6343">
            <v>1745.73</v>
          </cell>
        </row>
        <row r="6344">
          <cell r="A6344">
            <v>87408</v>
          </cell>
          <cell r="B6344" t="str">
            <v>ARGAMASSA INDUSTRIALIZADA PARA REVESTIMENTOS, MISTURA E PROJEÇÃO DE 2 M³/H DE ARGAMASSA. AF_06/2014</v>
          </cell>
          <cell r="D6344">
            <v>87408</v>
          </cell>
          <cell r="E6344">
            <v>1740.4</v>
          </cell>
        </row>
        <row r="6345">
          <cell r="A6345">
            <v>87410</v>
          </cell>
          <cell r="B6345" t="str">
            <v>ARGAMASSA À BASE DE GESSO, MISTURA E PROJEÇÃO DE 1,5 M³/H DE ARGAMASSA. AF_08/2019</v>
          </cell>
          <cell r="D6345">
            <v>87410</v>
          </cell>
          <cell r="E6345">
            <v>937.46</v>
          </cell>
        </row>
        <row r="6346">
          <cell r="A6346">
            <v>88626</v>
          </cell>
          <cell r="B6346" t="str">
            <v>ARGAMASSA TRAÇO 1:0,5:4,5 (EM VOLUME DE CIMENTO, CAL E AREIA MÉDIA ÚMIDA), PREPARO MECÂNICO COM BETONEIRA 400 L. AF_08/2019</v>
          </cell>
          <cell r="D6346">
            <v>88626</v>
          </cell>
          <cell r="E6346">
            <v>474.38</v>
          </cell>
        </row>
        <row r="6347">
          <cell r="A6347">
            <v>88627</v>
          </cell>
          <cell r="B6347" t="str">
            <v>ARGAMASSA TRAÇO 1:0,5:4,5 (EM VOLUME DE CIMENTO, CAL E AREIA MÉDIA ÚMIDA) PARA ASSENTAMENTO DE ALVENARIA, PREPARO MANUAL. AF_08/2019</v>
          </cell>
          <cell r="D6347">
            <v>88627</v>
          </cell>
          <cell r="E6347">
            <v>556.03</v>
          </cell>
        </row>
        <row r="6348">
          <cell r="A6348">
            <v>88628</v>
          </cell>
          <cell r="B6348" t="str">
            <v>ARGAMASSA TRAÇO 1:3 (EM VOLUME DE CIMENTO E AREIA MÉDIA ÚMIDA), PREPARO MECÂNICO COM BETONEIRA 400 L. AF_08/2019</v>
          </cell>
          <cell r="D6348">
            <v>88628</v>
          </cell>
          <cell r="E6348">
            <v>501.34</v>
          </cell>
        </row>
        <row r="6349">
          <cell r="A6349">
            <v>88629</v>
          </cell>
          <cell r="B6349" t="str">
            <v>ARGAMASSA TRAÇO 1:3 (EM VOLUME DE CIMENTO E AREIA MÉDIA ÚMIDA), PREPARO MANUAL. AF_08/2019</v>
          </cell>
          <cell r="D6349">
            <v>88629</v>
          </cell>
          <cell r="E6349">
            <v>586.08000000000004</v>
          </cell>
        </row>
        <row r="6350">
          <cell r="A6350">
            <v>88630</v>
          </cell>
          <cell r="B6350" t="str">
            <v>ARGAMASSA TRAÇO 1:4 (CIMENTO E AREIA MÉDIA), PREPARO MECÂNICO COM BETONEIRA 400 L. AF_08/2014</v>
          </cell>
          <cell r="D6350">
            <v>88630</v>
          </cell>
          <cell r="E6350">
            <v>422.89</v>
          </cell>
        </row>
        <row r="6351">
          <cell r="A6351">
            <v>88631</v>
          </cell>
          <cell r="B6351" t="str">
            <v>ARGAMASSA TRAÇO 1:4 (EM VOLUME DE CIMENTO E AREIA MÉDIA ÚMIDA), PREPARO MANUAL. AF_08/2019</v>
          </cell>
          <cell r="D6351">
            <v>88631</v>
          </cell>
          <cell r="E6351">
            <v>521.87</v>
          </cell>
        </row>
        <row r="6352">
          <cell r="A6352">
            <v>88715</v>
          </cell>
          <cell r="B6352" t="str">
            <v>ARGAMASSA TRAÇO 1:2:9 (EM VOLUME DE CIMENTO, CAL E AREIA MÉDIA ÚMIDA) PARA EMBOÇO/MASSA ÚNICA/ASSENTAMENTO DE ALVENARIA DE VEDAÇÃO, PREPARO MECÂNICO COM BETONEIRA 400 L. AF_08/2019</v>
          </cell>
          <cell r="D6352">
            <v>88715</v>
          </cell>
          <cell r="E6352">
            <v>441.03</v>
          </cell>
        </row>
        <row r="6353">
          <cell r="A6353">
            <v>95563</v>
          </cell>
          <cell r="B6353" t="str">
            <v>ARGAMASSA TRAÇO 1:1,93 (EM VOLUME DE CIMENTO E AREIA MÉDIA ÚMIDA), FCK 20 MPA, PREPARO MECÂNICO COM MISTURADOR DUPLO HORIZONTAL DE ALTA TURBULÊNCIA. AF_03/2020</v>
          </cell>
          <cell r="D6353">
            <v>95563</v>
          </cell>
          <cell r="E6353">
            <v>730.36</v>
          </cell>
        </row>
        <row r="6354">
          <cell r="A6354">
            <v>100464</v>
          </cell>
          <cell r="B6354" t="str">
            <v>ARGAMASSA TRAÇO 1:0,5:4,5  (EM VOLUME DE CIMENTO, CAL E AREIA MÉDIA ÚMIDA), PREPARO MECÂNICO COM MISTURADOR DE EIXO HORIZONTAL DE 160 KG. AF_08/2019</v>
          </cell>
          <cell r="D6354">
            <v>100464</v>
          </cell>
          <cell r="E6354">
            <v>489.92</v>
          </cell>
        </row>
        <row r="6355">
          <cell r="A6355">
            <v>100465</v>
          </cell>
          <cell r="B6355" t="str">
            <v>ARGAMASSA TRAÇO 1:0,5:4,5  (EM VOLUME DE CIMENTO, CAL E AREIA MÉDIA ÚMIDA), PREPARO MECÂNICO COM MISTURADOR DE EIXO HORIZONTAL DE 300 KG. AF_08/2019</v>
          </cell>
          <cell r="D6355">
            <v>100465</v>
          </cell>
          <cell r="E6355">
            <v>465.02</v>
          </cell>
        </row>
        <row r="6356">
          <cell r="A6356">
            <v>100466</v>
          </cell>
          <cell r="B6356" t="str">
            <v>ARGAMASSA TRAÇO 1:0,5:4,5  (EM VOLUME DE CIMENTO, CAL E AREIA MÉDIA ÚMIDA), PREPARO MECÂNICO COM MISTURADOR DE EIXO HORIZONTAL DE 600 KG. AF_08/2019</v>
          </cell>
          <cell r="D6356">
            <v>100466</v>
          </cell>
          <cell r="E6356">
            <v>453.8</v>
          </cell>
        </row>
        <row r="6357">
          <cell r="A6357">
            <v>100468</v>
          </cell>
          <cell r="B6357" t="str">
            <v>ARGAMASSA TRAÇO 1:3 (EM VOLUME DE CIMENTO E AREIA MÉDIA ÚMIDA), PREPARO MECÂNICO COM MISTURADOR DE EIXO HORIZONTAL DE 160 KG. AF_08/2019</v>
          </cell>
          <cell r="D6357">
            <v>100468</v>
          </cell>
          <cell r="E6357">
            <v>589.65</v>
          </cell>
        </row>
        <row r="6358">
          <cell r="A6358">
            <v>100469</v>
          </cell>
          <cell r="B6358" t="str">
            <v>ARGAMASSA TRAÇO 1:3 (EM VOLUME DE CIMENTO E AREIA MÉDIA ÚMIDA), PREPARO MECÂNICO COM MISTURADOR DE EIXO HORIZONTAL DE 300 KG. AF_08/2019</v>
          </cell>
          <cell r="D6358">
            <v>100469</v>
          </cell>
          <cell r="E6358">
            <v>493.21</v>
          </cell>
        </row>
        <row r="6359">
          <cell r="A6359">
            <v>100470</v>
          </cell>
          <cell r="B6359" t="str">
            <v>ARGAMASSA TRAÇO 1:3 (EM VOLUME DE CIMENTO E AREIA MÉDIA ÚMIDA), PREPARO MECÂNICO COM MISTURADOR DE EIXO HORIZONTAL DE 600 KG. AF_08/2019</v>
          </cell>
          <cell r="D6359">
            <v>100470</v>
          </cell>
          <cell r="E6359">
            <v>438.14</v>
          </cell>
        </row>
        <row r="6360">
          <cell r="A6360">
            <v>100472</v>
          </cell>
          <cell r="B6360" t="str">
            <v>ARGAMASSA TRAÇO 1:4 (EM VOLUME DE CIMENTO E AREIA MÉDIA ÚMIDA), PREPARO MECÂNICO COM MISTURADOR DE EIXO HORIZONTAL DE 160 KG. AF_08/2019</v>
          </cell>
          <cell r="D6360">
            <v>100472</v>
          </cell>
          <cell r="E6360">
            <v>470.72</v>
          </cell>
        </row>
        <row r="6361">
          <cell r="A6361">
            <v>100473</v>
          </cell>
          <cell r="B6361" t="str">
            <v>ARGAMASSA TRAÇO 1:4 (EM VOLUME DE CIMENTO E AREIA MÉDIA ÚMIDA), PREPARO MECÂNICO COM MISTURADOR DE EIXO HORIZONTAL DE 300 KG. AF_08/2019</v>
          </cell>
          <cell r="D6361">
            <v>100473</v>
          </cell>
          <cell r="E6361">
            <v>438.59</v>
          </cell>
        </row>
        <row r="6362">
          <cell r="A6362">
            <v>100474</v>
          </cell>
          <cell r="B6362" t="str">
            <v>ARGAMASSA TRAÇO 1:4 (EM VOLUME DE CIMENTO E AREIA MÉDIA ÚMIDA), PREPARO MECÂNICO COM MISTURADOR DE EIXO HORIZONTAL DE 600 KG. AF_08/2019</v>
          </cell>
          <cell r="D6362">
            <v>100474</v>
          </cell>
          <cell r="E6362">
            <v>426.16</v>
          </cell>
        </row>
        <row r="6363">
          <cell r="A6363">
            <v>100475</v>
          </cell>
          <cell r="B6363" t="str">
            <v>ARGAMASSA TRAÇO 1:3 (EM VOLUME DE CIMENTO E AREIA MÉDIA ÚMIDA) COM ADIÇÃO DE IMPERMEABILIZANTE, PREPARO MECÂNICO COM BETONEIRA 400 L. AF_08/2019</v>
          </cell>
          <cell r="D6363">
            <v>100475</v>
          </cell>
          <cell r="E6363">
            <v>615.09</v>
          </cell>
        </row>
        <row r="6364">
          <cell r="A6364">
            <v>100477</v>
          </cell>
          <cell r="B6364" t="str">
            <v>ARGAMASSA TRAÇO 1:3 (EM VOLUME DE CIMENTO E AREIA MÉDIA ÚMIDA) COM ADIÇÃO DE IMPERMEABILIZANTE, PREPARO MECÂNICO COM MISTURADOR DE EIXO HORIZONTAL DE 160 KG. AF_08/2019</v>
          </cell>
          <cell r="D6364">
            <v>100477</v>
          </cell>
          <cell r="E6364">
            <v>653.33000000000004</v>
          </cell>
        </row>
        <row r="6365">
          <cell r="A6365">
            <v>100478</v>
          </cell>
          <cell r="B6365" t="str">
            <v>ARGAMASSA TRAÇO 1:3 (EM VOLUME DE CIMENTO E AREIA MÉDIA ÚMIDA) COM ADIÇÃO DE IMPERMEABILIZANTE, PREPARO MECÂNICO COM MISTURADOR DE EIXO HORIZONTAL DE 300 KG. AF_08/2019</v>
          </cell>
          <cell r="D6365">
            <v>100478</v>
          </cell>
          <cell r="E6365">
            <v>604.19000000000005</v>
          </cell>
        </row>
        <row r="6366">
          <cell r="A6366">
            <v>100479</v>
          </cell>
          <cell r="B6366" t="str">
            <v>ARGAMASSA TRAÇO 1:3 (EM VOLUME DE CIMENTO E AREIA MÉDIA ÚMIDA) COM ADIÇÃO DE IMPERMEABILIZANTE, PREPARO MECÂNICO COM MISTURADOR DE EIXO HORIZONTAL DE 600 KG. AF_08/2019</v>
          </cell>
          <cell r="D6366">
            <v>100479</v>
          </cell>
          <cell r="E6366">
            <v>595.17999999999995</v>
          </cell>
        </row>
        <row r="6367">
          <cell r="A6367">
            <v>100480</v>
          </cell>
          <cell r="B6367" t="str">
            <v>ARGAMASSA TRAÇO 1:3 (EM VOLUME DE CIMENTO E AREIA MÉDIA ÚMIDA) COM ADIÇÃO DE IMPERMEABILIZANTE, PREPARO MANUAL. AF_08/2019</v>
          </cell>
          <cell r="D6367">
            <v>100480</v>
          </cell>
          <cell r="E6367">
            <v>699.39</v>
          </cell>
        </row>
        <row r="6368">
          <cell r="A6368">
            <v>100481</v>
          </cell>
          <cell r="B6368" t="str">
            <v>ARGAMASSA TRAÇO 1:4 (EM VOLUME DE CIMENTO E AREIA MÉDIA ÚMIDA) COM ADIÇÃO DE IMPERMEABILIZANTE, PREPARO MECÂNICO COM BETONEIRA 400 L. AF_08/2019</v>
          </cell>
          <cell r="D6368">
            <v>100481</v>
          </cell>
          <cell r="E6368">
            <v>529.39</v>
          </cell>
        </row>
        <row r="6369">
          <cell r="A6369">
            <v>100483</v>
          </cell>
          <cell r="B6369" t="str">
            <v>ARGAMASSA TRAÇO 1:4 (EM VOLUME DE CIMENTO E AREIA MÉDIA ÚMIDA) COM ADIÇÃO DE IMPERMEABILIZANTE, PREPARO MECÂNICO COM MISTURADOR DE EIXO HORIZONTAL DE 160 KG. AF_08/2019</v>
          </cell>
          <cell r="D6369">
            <v>100483</v>
          </cell>
          <cell r="E6369">
            <v>558.13</v>
          </cell>
        </row>
        <row r="6370">
          <cell r="A6370">
            <v>100484</v>
          </cell>
          <cell r="B6370" t="str">
            <v>ARGAMASSA TRAÇO 1:4 (EM VOLUME DE CIMENTO E AREIA MÉDIA ÚMIDA) COM ADIÇÃO DE IMPERMEABILIZANTE, PREPARO MECÂNICO COM MISTURADOR DE EIXO HORIZONTAL DE 300 KG. AF_08/2019</v>
          </cell>
          <cell r="D6370">
            <v>100484</v>
          </cell>
          <cell r="E6370">
            <v>526.87</v>
          </cell>
        </row>
        <row r="6371">
          <cell r="A6371">
            <v>100485</v>
          </cell>
          <cell r="B6371" t="str">
            <v>ARGAMASSA TRAÇO 1:4 (EM VOLUME DE CIMENTO E AREIA MÉDIA ÚMIDA) COM ADIÇÃO DE IMPERMEABILIZANTE, PREPARO MECÂNICO COM MISTURADOR DE EIXO HORIZONTAL DE 600 KG. AF_08/2019</v>
          </cell>
          <cell r="D6371">
            <v>100485</v>
          </cell>
          <cell r="E6371">
            <v>516.20000000000005</v>
          </cell>
        </row>
        <row r="6372">
          <cell r="A6372">
            <v>100486</v>
          </cell>
          <cell r="B6372" t="str">
            <v>ARGAMASSA TRAÇO 1:4 (EM VOLUME DE CIMENTO E AREIA MÉDIA ÚMIDA) COM ADIÇÃO DE IMPERMEABILIZANTE, PREPARO MANUAL. AF_08/2019</v>
          </cell>
          <cell r="D6372">
            <v>100486</v>
          </cell>
          <cell r="E6372">
            <v>617.9</v>
          </cell>
        </row>
        <row r="6373">
          <cell r="A6373">
            <v>100487</v>
          </cell>
          <cell r="B6373" t="str">
            <v>ARGAMASSA TRAÇO 1:2:9 (EM VOLUME DE CIMENTO, CAL E AREIA MÉDIA ÚMIDA) PARA EMBOÇO/MASSA ÚNICA/ASSENTAMENTO DE ALVENARIA DE VEDAÇÃO, PREPARO MECÂNICO COM MISTURADOR DE EIXO HORIZONTAL DE 600 KG. AF_08/2019</v>
          </cell>
          <cell r="D6373">
            <v>100487</v>
          </cell>
          <cell r="E6373">
            <v>424.42</v>
          </cell>
        </row>
        <row r="6374">
          <cell r="A6374">
            <v>100488</v>
          </cell>
          <cell r="B6374" t="str">
            <v>ARGAMASSA TRAÇO 1:0,5:4,5 (EM VOLUME DE CIMENTO, CAL E AREIA MÉDIA ÚMIDA), PREPARO MECÂNICO COM BETONEIRA 600 L. AF_08/2019</v>
          </cell>
          <cell r="D6374">
            <v>100488</v>
          </cell>
          <cell r="E6374">
            <v>471.66</v>
          </cell>
        </row>
        <row r="6375">
          <cell r="A6375">
            <v>100489</v>
          </cell>
          <cell r="B6375" t="str">
            <v>ARGAMASSA TRAÇO 1:3 (EM VOLUME DE CIMENTO E AREIA MÉDIA ÚMIDA), PREPARO MECÂNICO COM BETONEIRA 600 L. AF_08/2019</v>
          </cell>
          <cell r="D6375">
            <v>100489</v>
          </cell>
          <cell r="E6375">
            <v>502.53</v>
          </cell>
        </row>
        <row r="6376">
          <cell r="A6376">
            <v>100490</v>
          </cell>
          <cell r="B6376" t="str">
            <v>ARGAMASSA TRAÇO 1:4 (EM VOLUME DE CIMENTO E AREIA MÉDIA ÚMIDA), PREPARO MECÂNICO COM BETONEIRA 600 L. AF_08/2019</v>
          </cell>
          <cell r="D6376">
            <v>100490</v>
          </cell>
          <cell r="E6376">
            <v>440.68</v>
          </cell>
        </row>
        <row r="6377">
          <cell r="A6377">
            <v>100491</v>
          </cell>
          <cell r="B6377" t="str">
            <v>ARGAMASSA TRAÇO 1:3 (EM VOLUME DE CIMENTO E AREIA MÉDIA ÚMIDA) COM ADIÇÃO DE IMPERMEABILIZANTE, PREPARO MECÂNICO COM BETONEIRA 600 L. AF_08/2019</v>
          </cell>
          <cell r="D6377">
            <v>100491</v>
          </cell>
          <cell r="E6377">
            <v>617.37</v>
          </cell>
        </row>
        <row r="6378">
          <cell r="A6378">
            <v>100492</v>
          </cell>
          <cell r="B6378" t="str">
            <v>ARGAMASSA TRAÇO 1:4 (EM VOLUME DE CIMENTO E AREIA MÉDIA ÚMIDA) COM ADIÇÃO DE IMPERMEABILIZANTE, PREPARO MECÂNICO COM BETONEIRA 600 L. AF_08/2019</v>
          </cell>
          <cell r="D6378">
            <v>100492</v>
          </cell>
          <cell r="E6378">
            <v>532.09</v>
          </cell>
        </row>
        <row r="6379">
          <cell r="A6379">
            <v>92121</v>
          </cell>
          <cell r="B6379" t="str">
            <v>PENEIRAMENTO DE AREIA COM PENEIRA ELÉTRICA. AF_11/2015</v>
          </cell>
          <cell r="D6379">
            <v>92121</v>
          </cell>
          <cell r="E6379">
            <v>23.37</v>
          </cell>
        </row>
        <row r="6380">
          <cell r="A6380">
            <v>92122</v>
          </cell>
          <cell r="B6380" t="str">
            <v>PENEIRAMENTO DE AREIA COM PENEIRA MANUAL. AF_11/2015</v>
          </cell>
          <cell r="D6380">
            <v>92122</v>
          </cell>
          <cell r="E6380">
            <v>38.409999999999997</v>
          </cell>
        </row>
        <row r="6381">
          <cell r="A6381">
            <v>92123</v>
          </cell>
          <cell r="B6381" t="str">
            <v>ENSACAMENTO DE AREIA. AF_11/2015</v>
          </cell>
          <cell r="D6381">
            <v>92123</v>
          </cell>
          <cell r="E6381">
            <v>42.13</v>
          </cell>
        </row>
        <row r="6382">
          <cell r="A6382">
            <v>100195</v>
          </cell>
          <cell r="B6382" t="str">
            <v>TRANSPORTE HORIZONTAL MANUAL, DE SACOS DE 50 KG (UNIDADE: KGXKM). AF_07/2019</v>
          </cell>
          <cell r="D6382">
            <v>100195</v>
          </cell>
          <cell r="E6382">
            <v>0.57999999999999996</v>
          </cell>
        </row>
        <row r="6383">
          <cell r="A6383">
            <v>100196</v>
          </cell>
          <cell r="B6383" t="str">
            <v>TRANSPORTE HORIZONTAL MANUAL, DE SACOS DE 30 KG (UNIDADE: KGXKM). AF_07/2019</v>
          </cell>
          <cell r="D6383">
            <v>100196</v>
          </cell>
          <cell r="E6383">
            <v>0.98</v>
          </cell>
        </row>
        <row r="6384">
          <cell r="A6384">
            <v>100197</v>
          </cell>
          <cell r="B6384" t="str">
            <v>TRANSPORTE HORIZONTAL MANUAL, DE SACOS DE 20 KG (UNIDADE: KGXKM). AF_07/2019</v>
          </cell>
          <cell r="D6384">
            <v>100197</v>
          </cell>
          <cell r="E6384">
            <v>1.47</v>
          </cell>
        </row>
        <row r="6385">
          <cell r="A6385">
            <v>100198</v>
          </cell>
          <cell r="B6385" t="str">
            <v>TRANSPORTE HORIZONTAL COM CARRINHO PLATAFORMA, DE SACOS DE 50 KG (UNIDADE: KGXKM). AF_07/2019</v>
          </cell>
          <cell r="D6385">
            <v>100198</v>
          </cell>
          <cell r="E6385">
            <v>0.2</v>
          </cell>
        </row>
        <row r="6386">
          <cell r="A6386">
            <v>100199</v>
          </cell>
          <cell r="B6386" t="str">
            <v>TRANSPORTE HORIZONTAL COM CARRINHO PLATAFORMA, DE SACOS DE 30 KG (UNIDADE: KGXKM). AF_07/2019</v>
          </cell>
          <cell r="D6386">
            <v>100199</v>
          </cell>
          <cell r="E6386">
            <v>0.24</v>
          </cell>
        </row>
        <row r="6387">
          <cell r="A6387">
            <v>100200</v>
          </cell>
          <cell r="B6387" t="str">
            <v>TRANSPORTE HORIZONTAL COM CARRINHO PLATAFORMA, DE SACOS DE 20 KG (UNIDADE: KGXKM). AF_07/2019</v>
          </cell>
          <cell r="D6387">
            <v>100200</v>
          </cell>
          <cell r="E6387">
            <v>0.3</v>
          </cell>
        </row>
        <row r="6388">
          <cell r="A6388">
            <v>100201</v>
          </cell>
          <cell r="B6388" t="str">
            <v>TRANSPORTE HORIZONTAL COM CARRINHO DE MÃO, DE SACOS DE 50 KG (UNIDADE: KGXKM). AF_07/2019</v>
          </cell>
          <cell r="D6388">
            <v>100201</v>
          </cell>
          <cell r="E6388">
            <v>0.59</v>
          </cell>
        </row>
        <row r="6389">
          <cell r="A6389">
            <v>100202</v>
          </cell>
          <cell r="B6389" t="str">
            <v>TRANSPORTE HORIZONTAL COM CARRINHO DE MÃO, DE SACOS DE 30 KG (UNIDADE: KGXKM). AF_07/2019</v>
          </cell>
          <cell r="D6389">
            <v>100202</v>
          </cell>
          <cell r="E6389">
            <v>0.69</v>
          </cell>
        </row>
        <row r="6390">
          <cell r="A6390">
            <v>100203</v>
          </cell>
          <cell r="B6390" t="str">
            <v>TRANSPORTE HORIZONTAL COM CARRINHO DE MÃO, DE SACOS DE 20 KG (UNIDADE: KGXKM). AF_07/2019</v>
          </cell>
          <cell r="D6390">
            <v>100203</v>
          </cell>
          <cell r="E6390">
            <v>0.82</v>
          </cell>
        </row>
        <row r="6391">
          <cell r="A6391">
            <v>100204</v>
          </cell>
          <cell r="B6391" t="str">
            <v>TRANSPORTE HORIZONTAL COM MANIPULADOR TELESCÓPICO, DE PÁLETE DE SACOS (UNIDADE: KGXKM). AF_07/2019</v>
          </cell>
          <cell r="D6391">
            <v>100204</v>
          </cell>
          <cell r="E6391">
            <v>0.1</v>
          </cell>
        </row>
        <row r="6392">
          <cell r="A6392">
            <v>100205</v>
          </cell>
          <cell r="B6392" t="str">
            <v>TRANSPORTE HORIZONTAL COM JERICA DE 60 L, DE MASSA/ GRANEL (UNIDADE: M3XKM). AF_07/2019</v>
          </cell>
          <cell r="D6392">
            <v>100205</v>
          </cell>
          <cell r="E6392">
            <v>1094.27</v>
          </cell>
        </row>
        <row r="6393">
          <cell r="A6393">
            <v>100206</v>
          </cell>
          <cell r="B6393" t="str">
            <v>TRANSPORTE HORIZONTAL COM JERICA DE 90 L, DE MASSA/ GRANEL (UNIDADE: M3XKM). AF_07/2019</v>
          </cell>
          <cell r="D6393">
            <v>100206</v>
          </cell>
          <cell r="E6393">
            <v>790.97</v>
          </cell>
        </row>
        <row r="6394">
          <cell r="A6394">
            <v>100207</v>
          </cell>
          <cell r="B6394" t="str">
            <v>TRANSPORTE HORIZONTAL COM CARREGADEIRA, DE MASSA/ GRANEL (UNIDADE: M3XKM). AF_07/2019</v>
          </cell>
          <cell r="D6394">
            <v>100207</v>
          </cell>
          <cell r="E6394">
            <v>350.41</v>
          </cell>
        </row>
        <row r="6395">
          <cell r="A6395">
            <v>100208</v>
          </cell>
          <cell r="B6395" t="str">
            <v>TRANSPORTE HORIZONTAL MANUAL, DE BLOCOS VAZADOS DE CONCRETO OU CERÂMICO DE 19X19X39CM (UNIDADE: BLOCOXKM). AF_07/2019</v>
          </cell>
          <cell r="D6395">
            <v>100208</v>
          </cell>
          <cell r="E6395">
            <v>14.47</v>
          </cell>
        </row>
        <row r="6396">
          <cell r="A6396">
            <v>100209</v>
          </cell>
          <cell r="B6396" t="str">
            <v>TRANSPORTE HORIZONTAL MANUAL, DE BLOCOS CERÂMICOS FURADOS NA HORIZONTAL DE 9X19X19CM (UNIDADE: BLOCOXKM). AF_07/2019</v>
          </cell>
          <cell r="D6396">
            <v>100209</v>
          </cell>
          <cell r="E6396">
            <v>7.23</v>
          </cell>
        </row>
        <row r="6397">
          <cell r="A6397">
            <v>100210</v>
          </cell>
          <cell r="B6397" t="str">
            <v>TRANSPORTE HORIZONTAL COM CARRINHO DE MÃO, DE BLOCOS VAZADOS DE CONCRETO OU CERÂMICO DE 19X19X39CM (UNIDADE: BLOCOXKM). AF_07/2019</v>
          </cell>
          <cell r="D6397">
            <v>100210</v>
          </cell>
          <cell r="E6397">
            <v>13.33</v>
          </cell>
        </row>
        <row r="6398">
          <cell r="A6398">
            <v>100211</v>
          </cell>
          <cell r="B6398" t="str">
            <v>TRANSPORTE HORIZONTAL COM CARRINHO DE MÃO, DE BLOCOS CERÂMICOS FURADOS NA HORIZONTAL DE 9X19X19CM (UNIDADE: BLOCOXKM). AF_07/2019</v>
          </cell>
          <cell r="D6398">
            <v>100211</v>
          </cell>
          <cell r="E6398">
            <v>5.14</v>
          </cell>
        </row>
        <row r="6399">
          <cell r="A6399">
            <v>100212</v>
          </cell>
          <cell r="B6399" t="str">
            <v>TRANSPORTE HORIZONTAL COM CARRINHO PLATAFORMA, DE BLOCOS VAZADOS DE CONCRETO OU CERÂMICO DE 19X19X39CM (UNIDADE: BLOCOXKM). AF_07/2019</v>
          </cell>
          <cell r="D6399">
            <v>100212</v>
          </cell>
          <cell r="E6399">
            <v>5.68</v>
          </cell>
        </row>
        <row r="6400">
          <cell r="A6400">
            <v>100213</v>
          </cell>
          <cell r="B6400" t="str">
            <v>TRANSPORTE HORIZONTAL COM CARRINHO PLATAFORMA, DE BLOCOS CERÂMICOS FURADOS NA HORIZONTAL DE 9X19X19CM (UNIDADE: BLOCOXKM). AF_07/2019</v>
          </cell>
          <cell r="D6400">
            <v>100213</v>
          </cell>
          <cell r="E6400">
            <v>2.04</v>
          </cell>
        </row>
        <row r="6401">
          <cell r="A6401">
            <v>100214</v>
          </cell>
          <cell r="B6401" t="str">
            <v>TRANSPORTE HORIZONTAL COM CARRINHO MINI PÁLETES, DE BLOCOS VAZADOS DE CONCRETO DE 19X19X39CM (UNIDADE: BLOCOXKM). AF_07/2019</v>
          </cell>
          <cell r="D6401">
            <v>100214</v>
          </cell>
          <cell r="E6401">
            <v>3.13</v>
          </cell>
        </row>
        <row r="6402">
          <cell r="A6402">
            <v>100215</v>
          </cell>
          <cell r="B6402" t="str">
            <v>TRANSPORTE HORIZONTAL COM CARRINHO MINI PÁLETES, DE BLOCOS CERÂMICOS FURADOS NA VERTICAL DE 19X19X39CM (UNIDADE: BLOCOXKM). AF_07/2019</v>
          </cell>
          <cell r="D6402">
            <v>100215</v>
          </cell>
          <cell r="E6402">
            <v>2.68</v>
          </cell>
        </row>
        <row r="6403">
          <cell r="A6403">
            <v>100216</v>
          </cell>
          <cell r="B6403" t="str">
            <v>TRANSPORTE HORIZONTAL COM CARRINHO MINI PÁLETES, DE BLOCOS CERÂMICOS FURADOS NA HORIZONTAL DE 9X19X19CM (UNIDADE: BLOCOXKM). AF_07/2019</v>
          </cell>
          <cell r="D6403">
            <v>100216</v>
          </cell>
          <cell r="E6403">
            <v>0.72</v>
          </cell>
        </row>
        <row r="6404">
          <cell r="A6404">
            <v>100217</v>
          </cell>
          <cell r="B6404" t="str">
            <v>TRANSPORTE HORIZONTAL COM MANIPULADOR TELESCÓPICO, DE BLOCOS VAZADOS DE CONCRETO DE 19X19X39CM (UNIDADE: BLOCOXKM). AF_07/2019</v>
          </cell>
          <cell r="D6404">
            <v>100217</v>
          </cell>
          <cell r="E6404">
            <v>2.66</v>
          </cell>
        </row>
        <row r="6405">
          <cell r="A6405">
            <v>100218</v>
          </cell>
          <cell r="B6405" t="str">
            <v>TRANSPORTE HORIZONTAL COM MANIPULADOR TELESCÓPICO, DE BLOCOS CERÂMICOS FURADOS NA VERTICAL DE 19X19X39CM (UNIDADE: BLOCOXKM). AF_07/2019</v>
          </cell>
          <cell r="D6405">
            <v>100218</v>
          </cell>
          <cell r="E6405">
            <v>1.81</v>
          </cell>
        </row>
        <row r="6406">
          <cell r="A6406">
            <v>100219</v>
          </cell>
          <cell r="B6406" t="str">
            <v>TRANSPORTE HORIZONTAL COM MANIPULADOR TELESCÓPICO, DE BLOCOS CERÂMICOS FURADOS NA HORIZONTAL DE 9X19X19CM (UNIDADE: BLOCOXKM). AF_07/2019</v>
          </cell>
          <cell r="D6406">
            <v>100219</v>
          </cell>
          <cell r="E6406">
            <v>0.4</v>
          </cell>
        </row>
        <row r="6407">
          <cell r="A6407">
            <v>100220</v>
          </cell>
          <cell r="B6407" t="str">
            <v>TRANSPORTE HORIZONTAL MANUAL, DE CAIXA COM REVESTIMENTO CERÂMICO (UNIDADE: M2XKM). AF_07/2019</v>
          </cell>
          <cell r="D6407">
            <v>100220</v>
          </cell>
          <cell r="E6407">
            <v>20.79</v>
          </cell>
        </row>
        <row r="6408">
          <cell r="A6408">
            <v>100221</v>
          </cell>
          <cell r="B6408" t="str">
            <v>TRANSPORTE HORIZONTAL COM CARRINHO DE MÃO, DE CAIXA COM REVESTIMENTO CERÂMICO (UNIDADE: M2XKM). AF_07/2019</v>
          </cell>
          <cell r="D6408">
            <v>100221</v>
          </cell>
          <cell r="E6408">
            <v>23.57</v>
          </cell>
        </row>
        <row r="6409">
          <cell r="A6409">
            <v>100222</v>
          </cell>
          <cell r="B6409" t="str">
            <v>TRANSPORTE HORIZONTAL COM CARRINHO PLATAFORMA, DE CAIXA COM REVESTIMENTO CERÂMICO (UNIDADE: M2XKM). AF_07/2019</v>
          </cell>
          <cell r="D6409">
            <v>100222</v>
          </cell>
          <cell r="E6409">
            <v>8.93</v>
          </cell>
        </row>
        <row r="6410">
          <cell r="A6410">
            <v>100223</v>
          </cell>
          <cell r="B6410" t="str">
            <v>TRANSPORTE HORIZONTAL COM CARRINHO MINI PÁLETES, DE CAIXA COM REVESTIMENTO CERÂMICO (UNIDADE: M2XKM). AF_07/2019</v>
          </cell>
          <cell r="D6410">
            <v>100223</v>
          </cell>
          <cell r="E6410">
            <v>4.17</v>
          </cell>
        </row>
        <row r="6411">
          <cell r="A6411">
            <v>100224</v>
          </cell>
          <cell r="B6411" t="str">
            <v>TRANSPORTE HORIZONTAL COM MANIPULADOR TELESCÓPICO, DE CAIXA COM REVESTIMENTO CERÂMICO (UNIDADE: M2XKM). AF_07/2019</v>
          </cell>
          <cell r="D6411">
            <v>100224</v>
          </cell>
          <cell r="E6411">
            <v>2.66</v>
          </cell>
        </row>
        <row r="6412">
          <cell r="A6412">
            <v>100225</v>
          </cell>
          <cell r="B6412" t="str">
            <v>TRANSPORTE HORIZONTAL MANUAL, DE LATA DE 18 LITROS (UNIDADE: LXKM). AF_07/2019</v>
          </cell>
          <cell r="D6412">
            <v>100225</v>
          </cell>
          <cell r="E6412">
            <v>1.63</v>
          </cell>
        </row>
        <row r="6413">
          <cell r="A6413">
            <v>100226</v>
          </cell>
          <cell r="B6413" t="str">
            <v>TRANSPORTE HORIZONTAL COM CARRINHO PLATAFORMA, DE LATA DE 18 LITROS (UNIDADE: LXKM). AF_07/2019</v>
          </cell>
          <cell r="D6413">
            <v>100226</v>
          </cell>
          <cell r="E6413">
            <v>0.51</v>
          </cell>
        </row>
        <row r="6414">
          <cell r="A6414">
            <v>100227</v>
          </cell>
          <cell r="B6414" t="str">
            <v>TRANSPORTE HORIZONTAL COM CARRINHO RACIONAL, DE LATA DE 18 LITROS (UNIDADE: LXKM). AF_07/2019</v>
          </cell>
          <cell r="D6414">
            <v>100227</v>
          </cell>
          <cell r="E6414">
            <v>0.75</v>
          </cell>
        </row>
        <row r="6415">
          <cell r="A6415">
            <v>100228</v>
          </cell>
          <cell r="B6415" t="str">
            <v>TRANSPORTE HORIZONTAL COM MANIPULADOR TELESCÓPICO, DE LATA DE 18 LITROS (UNIDADE: LXKM). AF_07/2019</v>
          </cell>
          <cell r="D6415">
            <v>100228</v>
          </cell>
          <cell r="E6415">
            <v>0.26</v>
          </cell>
        </row>
        <row r="6416">
          <cell r="A6416">
            <v>100229</v>
          </cell>
          <cell r="B6416" t="str">
            <v>TRANSPORTE VERTICAL MANUAL, 1 PAVIMENTO, DE SACOS DE 50 KG (UNIDADE: KG). AF_07/2019</v>
          </cell>
          <cell r="D6416">
            <v>100229</v>
          </cell>
          <cell r="E6416">
            <v>0.01</v>
          </cell>
        </row>
        <row r="6417">
          <cell r="A6417">
            <v>100230</v>
          </cell>
          <cell r="B6417" t="str">
            <v>TRANSPORTE VERTICAL MANUAL, 1 PAVIMENTO, DE SACOS DE 30 KG (UNIDADE: KG). AF_07/2019</v>
          </cell>
          <cell r="D6417">
            <v>100230</v>
          </cell>
          <cell r="E6417">
            <v>0.01</v>
          </cell>
        </row>
        <row r="6418">
          <cell r="A6418">
            <v>100231</v>
          </cell>
          <cell r="B6418" t="str">
            <v>TRANSPORTE VERTICAL MANUAL, 1 PAVIMENTO, DE SACOS DE 20 KG (UNIDADE: KG). AF_07/2019</v>
          </cell>
          <cell r="D6418">
            <v>100231</v>
          </cell>
          <cell r="E6418">
            <v>0.02</v>
          </cell>
        </row>
        <row r="6419">
          <cell r="A6419">
            <v>100232</v>
          </cell>
          <cell r="B6419" t="str">
            <v>TRANSPORTE VERTICAL MANUAL, 1 PAVIMENTO, DE BLOCOS VAZADOS DE CONCRETO OU CERÂMICO DE 19X19X39CM (UNIDADE: BLOCO). AF_07/2019</v>
          </cell>
          <cell r="D6419">
            <v>100232</v>
          </cell>
          <cell r="E6419">
            <v>0.27</v>
          </cell>
        </row>
        <row r="6420">
          <cell r="A6420">
            <v>100233</v>
          </cell>
          <cell r="B6420" t="str">
            <v>TRANSPORTE VERTICAL MANUAL, 1 PAVIMENTO, DE BLOCOS CERÂMICOS FURADOS NA HORIZONTAL DE 9X19X19CM (UNIDADE: BLOCO). AF_07/2019</v>
          </cell>
          <cell r="D6420">
            <v>100233</v>
          </cell>
          <cell r="E6420">
            <v>0.13</v>
          </cell>
        </row>
        <row r="6421">
          <cell r="A6421">
            <v>100234</v>
          </cell>
          <cell r="B6421" t="str">
            <v>TRANSPORTE VERTICAL MANUAL, 1 PAVIMENTO, DE CAIXA COM REVESTIMENTO CERÂMICO (UNIDADE: M2). AF_07/2019</v>
          </cell>
          <cell r="D6421">
            <v>100234</v>
          </cell>
          <cell r="E6421">
            <v>0.41</v>
          </cell>
        </row>
        <row r="6422">
          <cell r="A6422">
            <v>100235</v>
          </cell>
          <cell r="B6422" t="str">
            <v>TRANSPORTE VERTICAL MANUAL, 1 PAVIMENTO, DE LATA DE 18 LITROS (UNIDADE: L). AF_07/2019</v>
          </cell>
          <cell r="D6422">
            <v>100235</v>
          </cell>
          <cell r="E6422">
            <v>0.03</v>
          </cell>
        </row>
        <row r="6423">
          <cell r="A6423">
            <v>100236</v>
          </cell>
          <cell r="B6423" t="str">
            <v>TRANSPORTE HORIZONTAL MANUAL, DE TUBO DE PVC SOLDÁVEL COM DIÂMETRO MENOR OU IGUAL A 60 MM (UNIDADE: MXKM). AF_07/2019</v>
          </cell>
          <cell r="D6423">
            <v>100236</v>
          </cell>
          <cell r="E6423">
            <v>2.0699999999999998</v>
          </cell>
        </row>
        <row r="6424">
          <cell r="A6424">
            <v>100237</v>
          </cell>
          <cell r="B6424" t="str">
            <v>TRANSPORTE HORIZONTAL MANUAL, DE TUBO DE PVC SOLDÁVEL COM DIÂMETRO MAIOR QUE 60 MM E MENOR OU IGUAL A 85 MM (UNIDADE: MXKM). AF_07/2019</v>
          </cell>
          <cell r="D6424">
            <v>100237</v>
          </cell>
          <cell r="E6424">
            <v>2.48</v>
          </cell>
        </row>
        <row r="6425">
          <cell r="A6425">
            <v>100238</v>
          </cell>
          <cell r="B6425" t="str">
            <v>TRANSPORTE HORIZONTAL MANUAL, DE TUBO DE CPVC COM DIÂMETRO MENOR OU IGUAL A 73 MM (UNIDADE: MXKM). AF_07/2019</v>
          </cell>
          <cell r="D6425">
            <v>100238</v>
          </cell>
          <cell r="E6425">
            <v>3.98</v>
          </cell>
        </row>
        <row r="6426">
          <cell r="A6426">
            <v>100239</v>
          </cell>
          <cell r="B6426" t="str">
            <v>TRANSPORTE HORIZONTAL MANUAL, DE TUBO DE CPVC COM DIÂMETRO MAIOR QUE 73 MM E MENOR OU IGUAL A 89 MM (UNIDADE: MXKM). AF_07/2019</v>
          </cell>
          <cell r="D6426">
            <v>100239</v>
          </cell>
          <cell r="E6426">
            <v>4.97</v>
          </cell>
        </row>
        <row r="6427">
          <cell r="A6427">
            <v>100240</v>
          </cell>
          <cell r="B6427" t="str">
            <v>TRANSPORTE HORIZONTAL MANUAL, DE TUBO DE PPR - PN12 OU PN25 - COM DIÂMETRO MENOR OU IGUAL A 50 MM (UNIDADE: MXKM). AF_07/2019</v>
          </cell>
          <cell r="D6427">
            <v>100240</v>
          </cell>
          <cell r="E6427">
            <v>2.98</v>
          </cell>
        </row>
        <row r="6428">
          <cell r="A6428">
            <v>100241</v>
          </cell>
          <cell r="B6428" t="str">
            <v>TRANSPORTE HORIZONTAL MANUAL, DE TUBO DE PPR - PN12 OU PN25 - COM DIÂMETRO MAIOR QUE 50 MM E MENOR OU IGUAL A 75 MM (UNIDADE: MXKM). AF_07/2019</v>
          </cell>
          <cell r="D6428">
            <v>100241</v>
          </cell>
          <cell r="E6428">
            <v>4.97</v>
          </cell>
        </row>
        <row r="6429">
          <cell r="A6429">
            <v>100242</v>
          </cell>
          <cell r="B6429" t="str">
            <v>TRANSPORTE HORIZONTAL MANUAL, DE TUBO DE PPR - PN12 OU PN25 - COM DIÂMETRO MAIOR QUE 75 MM E MENOR OU IGUAL A 110 MM (UNIDADE: MXKM). AF_07/2019</v>
          </cell>
          <cell r="D6429">
            <v>100242</v>
          </cell>
          <cell r="E6429">
            <v>14.7</v>
          </cell>
        </row>
        <row r="6430">
          <cell r="A6430">
            <v>100243</v>
          </cell>
          <cell r="B6430" t="str">
            <v>TRANSPORTE HORIZONTAL MANUAL, DE TUBO DE COBRE - CLASSE E - COM DIÂMETRO MENOR OU IGUAL A 54 MM (UNIDADE: MXKM). AF_07/2019</v>
          </cell>
          <cell r="D6430">
            <v>100243</v>
          </cell>
          <cell r="E6430">
            <v>2.38</v>
          </cell>
        </row>
        <row r="6431">
          <cell r="A6431">
            <v>100244</v>
          </cell>
          <cell r="B6431" t="str">
            <v>TRANSPORTE HORIZONTAL MANUAL, DE TUBO DE COBRE - CLASSE E - COM DIÂMETRO MAIOR QUE 54 MM E MENOR OU IGUAL A 79 MM (UNIDADE: MXKM). AF_07/2019</v>
          </cell>
          <cell r="D6431">
            <v>100244</v>
          </cell>
          <cell r="E6431">
            <v>2.98</v>
          </cell>
        </row>
        <row r="6432">
          <cell r="A6432">
            <v>100245</v>
          </cell>
          <cell r="B6432" t="str">
            <v>TRANSPORTE HORIZONTAL MANUAL, DE TUBO DE COBRE - CLASSE E - COM DIÂMETRO MAIOR QUE 79 MM E MENOR OU IGUAL A 104 MM (UNIDADE: MXKM). AF_07/2019</v>
          </cell>
          <cell r="D6432">
            <v>100245</v>
          </cell>
          <cell r="E6432">
            <v>5.97</v>
          </cell>
        </row>
        <row r="6433">
          <cell r="A6433">
            <v>100246</v>
          </cell>
          <cell r="B6433" t="str">
            <v>TRANSPORTE HORIZONTAL MANUAL, DE TUBO DE PVC SÉRIE NORMAL - ESGOTO PREDIAL, OU REFORÇADO PARA ESGOTO OU ÁGUAS PLUVIAIS PREDIAL, COM DIÂMETRO MENOR OU IGUAL A 75 MM (UNIDADE: MXKM). AF_07/2019</v>
          </cell>
          <cell r="D6433">
            <v>100246</v>
          </cell>
          <cell r="E6433">
            <v>1.98</v>
          </cell>
        </row>
        <row r="6434">
          <cell r="A6434">
            <v>100247</v>
          </cell>
          <cell r="B6434" t="str">
            <v>TRANSPORTE HORIZONTAL MANUAL, DE TUBO DE PVC SÉRIE NORMAL - ESGOTO PREDIAL, OU REFORÇADO PARA ESGOTO OU ÁGUAS PLUVIAIS PREDIAL, COM DIÂMETRO MAIOR QUE 75 MM E MENOR OU IGUAL A 100 MM (UNIDADE: MXKM). AF_07/2019</v>
          </cell>
          <cell r="D6434">
            <v>100247</v>
          </cell>
          <cell r="E6434">
            <v>2.48</v>
          </cell>
        </row>
        <row r="6435">
          <cell r="A6435">
            <v>100248</v>
          </cell>
          <cell r="B6435" t="str">
            <v>TRANSPORTE HORIZONTAL MANUAL, DE TUBO DE PVC SÉRIE NORMAL - ESGOTO PREDIAL, OU REFORÇADO PARA ESGOTO OU ÁGUAS PLUVIAIS PREDIAL, COM DIÂMETRO MAIOR QUE 100 MM E MENOR OU IGUAL A 150 MM (UNIDADE: MXKM). AF_07/2019</v>
          </cell>
          <cell r="D6435">
            <v>100248</v>
          </cell>
          <cell r="E6435">
            <v>9.8000000000000007</v>
          </cell>
        </row>
        <row r="6436">
          <cell r="A6436">
            <v>100249</v>
          </cell>
          <cell r="B6436" t="str">
            <v>TRANSPORTE HORIZONTAL MANUAL, DE TUBO DE AÇO CARBONO LEVE OU MÉDIO, PRETO OU GALVANIZADO, COM DIÂMETRO MENOR OU IGUAL A 20 MM (UNIDADE: MXKM). AF_07/2019</v>
          </cell>
          <cell r="D6436">
            <v>100249</v>
          </cell>
          <cell r="E6436">
            <v>1.98</v>
          </cell>
        </row>
        <row r="6437">
          <cell r="A6437">
            <v>100250</v>
          </cell>
          <cell r="B6437" t="str">
            <v>TRANSPORTE HORIZONTAL MANUAL, DE TUBO DE AÇO CARBONO LEVE OU MÉDIO, PRETO OU GALVANIZADO, COM DIÂMETRO MAIOR QUE 20 MM E MENOR OU IGUAL A 32 MM (UNIDADE: MXKM). AF_07/2019</v>
          </cell>
          <cell r="D6437">
            <v>100250</v>
          </cell>
          <cell r="E6437">
            <v>3.31</v>
          </cell>
        </row>
        <row r="6438">
          <cell r="A6438">
            <v>100251</v>
          </cell>
          <cell r="B6438" t="str">
            <v>TRANSPORTE HORIZONTAL MANUAL, DE TUBO DE AÇO CARBONO LEVE OU MÉDIO, PRETO OU GALVANIZADO, COM DIÂMETRO MAIOR QUE 32 MM E MENOR OU IGUAL A 65 MM (UNIDADE: MXKM). AF_07/2019</v>
          </cell>
          <cell r="D6438">
            <v>100251</v>
          </cell>
          <cell r="E6438">
            <v>9.8000000000000007</v>
          </cell>
        </row>
        <row r="6439">
          <cell r="A6439">
            <v>100252</v>
          </cell>
          <cell r="B6439" t="str">
            <v>TRANSPORTE HORIZONTAL MANUAL, DE TUBO DE AÇO CARBONO LEVE OU MÉDIO, PRETO OU GALVANIZADO, COM DIÂMETRO MAIOR QUE 65 MM E MENOR OU IGUAL A 90 MM (UNIDADE: MXKM). AF_07/2019</v>
          </cell>
          <cell r="D6439">
            <v>100252</v>
          </cell>
          <cell r="E6439">
            <v>14.7</v>
          </cell>
        </row>
        <row r="6440">
          <cell r="A6440">
            <v>100253</v>
          </cell>
          <cell r="B6440" t="str">
            <v>TRANSPORTE HORIZONTAL MANUAL, DE TUBO DE AÇO CARBONO LEVE OU MÉDIO, PRETO OU GALVANIZADO, COM DIÂMETRO MAIOR QUE 90 MM E MENOR OU IGUAL A 125 MM (UNIDADE: MXKM). AF_07/2019</v>
          </cell>
          <cell r="D6440">
            <v>100253</v>
          </cell>
          <cell r="E6440">
            <v>19.600000000000001</v>
          </cell>
        </row>
        <row r="6441">
          <cell r="A6441">
            <v>100254</v>
          </cell>
          <cell r="B6441" t="str">
            <v>TRANSPORTE HORIZONTAL MANUAL, DE TUBO DE AÇO CARBONO LEVE OU MÉDIO, PRETO OU GALVANIZADO, COM DIÂMETRO MAIOR QUE 125 MM E MENOR OU IGUAL A 150 MM (UNIDADE: MXKM). AF_07/2019</v>
          </cell>
          <cell r="D6441">
            <v>100254</v>
          </cell>
          <cell r="E6441">
            <v>29.4</v>
          </cell>
        </row>
        <row r="6442">
          <cell r="A6442">
            <v>100255</v>
          </cell>
          <cell r="B6442" t="str">
            <v>TRANSPORTE HORIZONTAL MANUAL, DE TÁBUAS DE MADEIRA COM SEÇÃO TRANSVERSAL DE 2,5 X 25 CM E 2,5 X 30 CM (UNIDADE: MXKM). AF_07/2019</v>
          </cell>
          <cell r="D6442">
            <v>100255</v>
          </cell>
          <cell r="E6442">
            <v>9.9499999999999993</v>
          </cell>
        </row>
        <row r="6443">
          <cell r="A6443">
            <v>100256</v>
          </cell>
          <cell r="B6443" t="str">
            <v>TRANSPORTE HORIZONTAL MANUAL, DE CAIBROS DE MADEIRA COM SEÇÃO TRANSVERSAL DE 7,5 X 6 CM E 6 X 8 CM (UNIDADE: MXKM). AF_07/2019</v>
          </cell>
          <cell r="D6443">
            <v>100256</v>
          </cell>
          <cell r="E6443">
            <v>6.63</v>
          </cell>
        </row>
        <row r="6444">
          <cell r="A6444">
            <v>100257</v>
          </cell>
          <cell r="B6444" t="str">
            <v>TRANSPORTE HORIZONTAL MANUAL, DE RIPAS DE MADEIRA COM SEÇÃO TRANSVERSAL DE 1 X 5 CM E 2 X 5 CM (UNIDADE: MXKM). AF_07/2019</v>
          </cell>
          <cell r="D6444">
            <v>100257</v>
          </cell>
          <cell r="E6444">
            <v>3.98</v>
          </cell>
        </row>
        <row r="6445">
          <cell r="A6445">
            <v>100258</v>
          </cell>
          <cell r="B6445" t="str">
            <v>TRANSPORTE HORIZONTAL MANUAL, DE VIGAS DE MADEIRA COM SEÇÃO TRANSVERSAL DE 5 X 12 CM (UNIDADE: MXKM). AF_07/2019</v>
          </cell>
          <cell r="D6445">
            <v>100258</v>
          </cell>
          <cell r="E6445">
            <v>9.9499999999999993</v>
          </cell>
        </row>
        <row r="6446">
          <cell r="A6446">
            <v>100259</v>
          </cell>
          <cell r="B6446" t="str">
            <v>TRANSPORTE HORIZONTAL MANUAL, DE VIGAS DE MADEIRA COM SEÇÃO TRANSVERSAL DE 6 X 16 CM (UNIDADE: MXKM). AF_07/2019</v>
          </cell>
          <cell r="D6446">
            <v>100259</v>
          </cell>
          <cell r="E6446">
            <v>19.600000000000001</v>
          </cell>
        </row>
        <row r="6447">
          <cell r="A6447">
            <v>100260</v>
          </cell>
          <cell r="B6447" t="str">
            <v>TRANSPORTE HORIZONTAL MANUAL, DE VERGALHÕES DE AÇO COM DIÂMETRO DE 5 MM (UNIDADE: KGXKM). AF_07/2019</v>
          </cell>
          <cell r="D6447">
            <v>100260</v>
          </cell>
          <cell r="E6447">
            <v>6.46</v>
          </cell>
        </row>
        <row r="6448">
          <cell r="A6448">
            <v>100261</v>
          </cell>
          <cell r="B6448" t="str">
            <v>TRANSPORTE HORIZONTAL MANUAL, DE VERGALHÕES DE AÇO COM DIÂMETRO DE 6,3 MM (UNIDADE: KGXKM). AF_07/2019</v>
          </cell>
          <cell r="D6448">
            <v>100261</v>
          </cell>
          <cell r="E6448">
            <v>4.0599999999999996</v>
          </cell>
        </row>
        <row r="6449">
          <cell r="A6449">
            <v>100262</v>
          </cell>
          <cell r="B6449" t="str">
            <v>TRANSPORTE HORIZONTAL MANUAL, DE VERGALHÕES DE AÇO COM DIÂMETRO DE 8 MM (UNIDADE: KGXKM). AF_07/2019</v>
          </cell>
          <cell r="D6449">
            <v>100262</v>
          </cell>
          <cell r="E6449">
            <v>2.5099999999999998</v>
          </cell>
        </row>
        <row r="6450">
          <cell r="A6450">
            <v>100263</v>
          </cell>
          <cell r="B6450" t="str">
            <v>TRANSPORTE HORIZONTAL MANUAL, DE VERGALHÕES DE AÇO COM DIÂMETRO DE 10 MM; 12,5 MM; 16 MM; 20 MM; 25 MM OU 32 MM (UNIDADE: KGXKM). AF_07/2019</v>
          </cell>
          <cell r="D6450">
            <v>100263</v>
          </cell>
          <cell r="E6450">
            <v>1.61</v>
          </cell>
        </row>
        <row r="6451">
          <cell r="A6451">
            <v>100264</v>
          </cell>
          <cell r="B6451" t="str">
            <v>TRANSPORTE HORIZONTAL MANUAL, DE JANELA (UNIDADE: M2XKM). AF_07/2019</v>
          </cell>
          <cell r="D6451">
            <v>100264</v>
          </cell>
          <cell r="E6451">
            <v>29.35</v>
          </cell>
        </row>
        <row r="6452">
          <cell r="A6452">
            <v>100265</v>
          </cell>
          <cell r="B6452" t="str">
            <v>TRANSPORTE VERTICAL MANUAL, 1 PAVIMENTO, DE JANELA (UNIDADE: M2). AF_07/2019</v>
          </cell>
          <cell r="D6452">
            <v>100265</v>
          </cell>
          <cell r="E6452">
            <v>0.61</v>
          </cell>
        </row>
        <row r="6453">
          <cell r="A6453">
            <v>100266</v>
          </cell>
          <cell r="B6453" t="str">
            <v>TRANSPORTE HORIZONTAL MANUAL, DE PORTA (UNIDADE: UNIDXKM). AF_07/2019</v>
          </cell>
          <cell r="D6453">
            <v>100266</v>
          </cell>
          <cell r="E6453">
            <v>62.39</v>
          </cell>
        </row>
        <row r="6454">
          <cell r="A6454">
            <v>100267</v>
          </cell>
          <cell r="B6454" t="str">
            <v>TRANSPORTE VERTICAL MANUAL, 1 PAVIMENTO, DE PORTA (UNIDADE: UNID). AF_07/2019</v>
          </cell>
          <cell r="D6454">
            <v>100267</v>
          </cell>
          <cell r="E6454">
            <v>1.23</v>
          </cell>
        </row>
        <row r="6455">
          <cell r="A6455">
            <v>100268</v>
          </cell>
          <cell r="B6455" t="str">
            <v>TRANSPORTE HORIZONTAL MANUAL, DE BANCADA DE MÁRMORE OU GRANITO PARA COZINHA/LAVATÓRIO OU MÁRMORE SINTÉTICO COM CUBA INTEGRADA (UNIDADE: UNIDXKM). AF_07/2019</v>
          </cell>
          <cell r="D6455">
            <v>100268</v>
          </cell>
          <cell r="E6455">
            <v>62.39</v>
          </cell>
        </row>
        <row r="6456">
          <cell r="A6456">
            <v>100269</v>
          </cell>
          <cell r="B6456" t="str">
            <v>TRANSPORTE VERTICAL, BANCADA DE MÁRMORE OU GRANITO PARA COZINHA/LAVATÓRIO OU MÁRMORE SINTÉTICO COM CUBA INTEGRADA, MANUAL, 1 PAVIMENTO, (UNIDADE: UNID). AF_07/2019</v>
          </cell>
          <cell r="D6456">
            <v>100269</v>
          </cell>
          <cell r="E6456">
            <v>1.23</v>
          </cell>
        </row>
        <row r="6457">
          <cell r="A6457">
            <v>100270</v>
          </cell>
          <cell r="B6457" t="str">
            <v>TRANSPORTE HORIZONTAL COM CARRINHO PLATAFORMA, DE BANCADA DE MÁRMORE OU GRANITO PARA COZINHA/LAVATÓRIO OU MÁRMORE SINTÉTICO COM CUBA INTEGRADA (UNIDADE: UNIDXKM). AF_07/2019</v>
          </cell>
          <cell r="D6457">
            <v>100270</v>
          </cell>
          <cell r="E6457">
            <v>46.76</v>
          </cell>
        </row>
        <row r="6458">
          <cell r="A6458">
            <v>100271</v>
          </cell>
          <cell r="B6458" t="str">
            <v>TRANSPORTE HORIZONTAL MANUAL, DE VIDRO (UNIDADE: M2XKM). AF_07/2019</v>
          </cell>
          <cell r="D6458">
            <v>100271</v>
          </cell>
          <cell r="E6458">
            <v>46.79</v>
          </cell>
        </row>
        <row r="6459">
          <cell r="A6459">
            <v>100272</v>
          </cell>
          <cell r="B6459" t="str">
            <v>TRANSPORTE VERTICAL MANUAL, 1 PAVIMENTO, DE VIDRO (UNIDADE: M2). AF_07/2019</v>
          </cell>
          <cell r="D6459">
            <v>100272</v>
          </cell>
          <cell r="E6459">
            <v>0.92</v>
          </cell>
        </row>
        <row r="6460">
          <cell r="A6460">
            <v>100273</v>
          </cell>
          <cell r="B6460" t="str">
            <v>TRANSPORTE HORIZONTAL MANUAL, DE TELA DE AÇO (UNIDADE: KGXKM). AF_07/2019</v>
          </cell>
          <cell r="D6460">
            <v>100273</v>
          </cell>
          <cell r="E6460">
            <v>2.44</v>
          </cell>
        </row>
        <row r="6461">
          <cell r="A6461">
            <v>100274</v>
          </cell>
          <cell r="B6461" t="str">
            <v>TRANSPORTE HORIZONTAL MANUAL, DE COMPENSADO DE MADEIRA (UNIDADE: M2XKM). AF_07/2019</v>
          </cell>
          <cell r="D6461">
            <v>100274</v>
          </cell>
          <cell r="E6461">
            <v>20.8</v>
          </cell>
        </row>
        <row r="6462">
          <cell r="A6462">
            <v>100275</v>
          </cell>
          <cell r="B6462" t="str">
            <v>TRANSPORTE HORIZONTAL MANUAL, DE TELHA TERMOACÚSTICA OU TELHA DE AÇO ZINCADO (UNIDADE: M2XKM). AF_07/2019</v>
          </cell>
          <cell r="D6462">
            <v>100275</v>
          </cell>
          <cell r="E6462">
            <v>13.45</v>
          </cell>
        </row>
        <row r="6463">
          <cell r="A6463">
            <v>100276</v>
          </cell>
          <cell r="B6463" t="str">
            <v>TRANSPORTE HORIZONTAL MANUAL, DE TELHA DE FIBROCIMENTO OU TELHA ESTRUTURAL DE FIBROCIMENTO, CANALETE 90 OU KALHETÃO (UNIDADE: M2XKM). AF_07/2019</v>
          </cell>
          <cell r="D6463">
            <v>100276</v>
          </cell>
          <cell r="E6463">
            <v>24.55</v>
          </cell>
        </row>
        <row r="6464">
          <cell r="A6464">
            <v>100277</v>
          </cell>
          <cell r="B6464" t="str">
            <v>TRANSPORTE HORIZONTAL COM MANIPULADOR TELESCÓPICO, DE TELHAS TERMOACÚSTICAS, FIBROCIMENTO, AÇO ZINCADO, FIBROCIMENTO ESTRUTURAL, CANALETE 90 OU KALHETÃO (UNIDADE: M2XKM). AF_07/2019</v>
          </cell>
          <cell r="D6464">
            <v>100277</v>
          </cell>
          <cell r="E6464">
            <v>1.7</v>
          </cell>
        </row>
        <row r="6465">
          <cell r="A6465">
            <v>100278</v>
          </cell>
          <cell r="B6465" t="str">
            <v>TRANSPORTE HORIZONTAL MANUAL, DE BACIA SANITÁRIA, CAIXA ACOPLADA, TANQUE OU PIA (UNIDADE: UNIDXKM). AF_07/2019</v>
          </cell>
          <cell r="D6465">
            <v>100278</v>
          </cell>
          <cell r="E6465">
            <v>29.85</v>
          </cell>
        </row>
        <row r="6466">
          <cell r="A6466">
            <v>100279</v>
          </cell>
          <cell r="B6466" t="str">
            <v>TRANSPORTE VERTICAL MANUAL, 1 PAVIMENTO, DE BACIA SANITÁRIA, CAIXA ACOPLADA, TANQUE OU PIA (UNIDADE: UNID). AF_07/2019</v>
          </cell>
          <cell r="D6466">
            <v>100279</v>
          </cell>
          <cell r="E6466">
            <v>0.56999999999999995</v>
          </cell>
        </row>
        <row r="6467">
          <cell r="A6467">
            <v>100280</v>
          </cell>
          <cell r="B6467" t="str">
            <v>TRANSPORTE HORIZONTAL COM CARRINHO PLATAFORMA, DE BACIA SANITÁRIA, CAIXA ACOPLADA, TANQUE OU PIA (UNIDADE: UNIDXKM). AF_07/2019</v>
          </cell>
          <cell r="D6467">
            <v>100280</v>
          </cell>
          <cell r="E6467">
            <v>13.7</v>
          </cell>
        </row>
        <row r="6468">
          <cell r="A6468">
            <v>100281</v>
          </cell>
          <cell r="B6468" t="str">
            <v>TRANSPORTE HORIZONTAL COM MANIPULADOR TELESCÓPICO, DE BACIA SANITÁRIA, CAIXA ACOPLADA, TANQUE OU PIA (UNIDADE: UNIDXKM). AF_07/2019</v>
          </cell>
          <cell r="D6468">
            <v>100281</v>
          </cell>
          <cell r="E6468">
            <v>3.26</v>
          </cell>
        </row>
        <row r="6469">
          <cell r="A6469">
            <v>100282</v>
          </cell>
          <cell r="B6469" t="str">
            <v>TRANSPORTE HORIZONTAL MANUAL, DE TELHA DE CONCRETO OU CERÂMICA (UNIDADE: M2XKM). AF_07/2019</v>
          </cell>
          <cell r="D6469">
            <v>100282</v>
          </cell>
          <cell r="E6469">
            <v>116.89</v>
          </cell>
        </row>
        <row r="6470">
          <cell r="A6470">
            <v>100283</v>
          </cell>
          <cell r="B6470" t="str">
            <v>TRANSPORTE HORIZONTAL COM CARRINHO PLATAFORMA, DE TELHA DE CONCRETO OU CERÂMICA (UNIDADE: M2XKM). AF_07/2019</v>
          </cell>
          <cell r="D6470">
            <v>100283</v>
          </cell>
          <cell r="E6470">
            <v>18.88</v>
          </cell>
        </row>
        <row r="6471">
          <cell r="A6471">
            <v>100284</v>
          </cell>
          <cell r="B6471" t="str">
            <v>TRANSPORTE HORIZONTAL COM MANIPULADOR TELESCÓPICO, DE TELHA DE CONCRETO OU CERÂMICA (UNIDADE: M2XKM). AF_07/2019</v>
          </cell>
          <cell r="D6471">
            <v>100284</v>
          </cell>
          <cell r="E6471">
            <v>9.52</v>
          </cell>
        </row>
        <row r="6472">
          <cell r="A6472">
            <v>100285</v>
          </cell>
          <cell r="B6472" t="str">
            <v>TRANSPORTE HORIZONTAL MANUAL, DE BARRAMENTO BLINDADO (UNIDADE: MXKM). AF_07/2019</v>
          </cell>
          <cell r="D6472">
            <v>100285</v>
          </cell>
          <cell r="E6472">
            <v>31.4</v>
          </cell>
        </row>
        <row r="6473">
          <cell r="A6473">
            <v>100286</v>
          </cell>
          <cell r="B6473" t="str">
            <v>TRANSPORTE HORIZONTAL COM CARRINHO PLATAFORMA, DE BARRAMENTO BLINDADO (UNIDADE: MXKM). AF_07/2019</v>
          </cell>
          <cell r="D6473">
            <v>100286</v>
          </cell>
          <cell r="E6473">
            <v>10.23</v>
          </cell>
        </row>
        <row r="6474">
          <cell r="A6474">
            <v>100287</v>
          </cell>
          <cell r="B6474" t="str">
            <v>TRANSPORTE HORIZONTAL MANUAL, DE CALHA QUADRADA NÚMERO 24  CORTE 33 (UNIDADE: MXKM). AF_07/2019</v>
          </cell>
          <cell r="D6474">
            <v>100287</v>
          </cell>
          <cell r="E6474">
            <v>9.8000000000000007</v>
          </cell>
        </row>
        <row r="6475">
          <cell r="A6475">
            <v>99802</v>
          </cell>
          <cell r="B6475" t="str">
            <v>LIMPEZA DE PISO CERÂMICO OU PORCELANATO COM VASSOURA A SECO. AF_04/2019</v>
          </cell>
          <cell r="D6475">
            <v>99802</v>
          </cell>
          <cell r="E6475">
            <v>0.4</v>
          </cell>
        </row>
        <row r="6476">
          <cell r="A6476">
            <v>99803</v>
          </cell>
          <cell r="B6476" t="str">
            <v>LIMPEZA DE PISO CERÂMICO OU PORCELANATO COM PANO ÚMIDO. AF_04/2019</v>
          </cell>
          <cell r="D6476">
            <v>99803</v>
          </cell>
          <cell r="E6476">
            <v>1.55</v>
          </cell>
        </row>
        <row r="6477">
          <cell r="A6477">
            <v>99804</v>
          </cell>
          <cell r="B6477" t="str">
            <v>LIMPEZA DE PISO CERÂMICO OU PORCELANATO UTILIZANDO DETERGENTE NEUTRO E ESCOVAÇÃO MANUAL. AF_04/2019</v>
          </cell>
          <cell r="D6477">
            <v>99804</v>
          </cell>
          <cell r="E6477">
            <v>4.0199999999999996</v>
          </cell>
        </row>
        <row r="6478">
          <cell r="A6478">
            <v>99805</v>
          </cell>
          <cell r="B6478" t="str">
            <v>LIMPEZA DE PISO CERÂMICO OU COM PEDRAS RÚSTICAS UTILIZANDO ÁCIDO MURIÁTICO. AF_04/2019</v>
          </cell>
          <cell r="D6478">
            <v>99805</v>
          </cell>
          <cell r="E6478">
            <v>8.35</v>
          </cell>
        </row>
        <row r="6479">
          <cell r="A6479">
            <v>99806</v>
          </cell>
          <cell r="B6479" t="str">
            <v>LIMPEZA DE REVESTIMENTO CERÂMICO EM PAREDE COM PANO ÚMIDO AF_04/2019</v>
          </cell>
          <cell r="D6479">
            <v>99806</v>
          </cell>
          <cell r="E6479">
            <v>0.64</v>
          </cell>
        </row>
        <row r="6480">
          <cell r="A6480">
            <v>99807</v>
          </cell>
          <cell r="B6480" t="str">
            <v>LIMPEZA DE REVESTIMENTO CERÂMICO EM PAREDE UTILIZANDO DETERGENTE NEUTRO E ESCOVAÇÃO MANUAL. AF_04/2019</v>
          </cell>
          <cell r="D6480">
            <v>99807</v>
          </cell>
          <cell r="E6480">
            <v>1.21</v>
          </cell>
        </row>
        <row r="6481">
          <cell r="A6481">
            <v>99808</v>
          </cell>
          <cell r="B6481" t="str">
            <v>LIMPEZA DE REVESTIMENTO CERÂMICO EM PAREDE UTILIZANDO ÁCIDO MURIÁTICO. AF_04/2019</v>
          </cell>
          <cell r="D6481">
            <v>99808</v>
          </cell>
          <cell r="E6481">
            <v>2.91</v>
          </cell>
        </row>
        <row r="6482">
          <cell r="A6482">
            <v>99809</v>
          </cell>
          <cell r="B6482" t="str">
            <v>LIMPEZA DE PISO DE LADRILHO HIDRÁULICO COM PANO ÚMIDO. AF_04/2019</v>
          </cell>
          <cell r="D6482">
            <v>99809</v>
          </cell>
          <cell r="E6482">
            <v>4.42</v>
          </cell>
        </row>
        <row r="6483">
          <cell r="A6483">
            <v>99810</v>
          </cell>
          <cell r="B6483" t="str">
            <v>LIMPEZA DE PISO DE MÁRMORE/GRANITO UTILIZANDO DETERGENTE NEUTRO E ESCOVAÇÃO MANUAL. AF_04/2019</v>
          </cell>
          <cell r="D6483">
            <v>99810</v>
          </cell>
          <cell r="E6483">
            <v>5.49</v>
          </cell>
        </row>
        <row r="6484">
          <cell r="A6484">
            <v>99811</v>
          </cell>
          <cell r="B6484" t="str">
            <v>LIMPEZA DE CONTRAPISO COM VASSOURA A SECO. AF_04/2019</v>
          </cell>
          <cell r="D6484">
            <v>99811</v>
          </cell>
          <cell r="E6484">
            <v>2.64</v>
          </cell>
        </row>
        <row r="6485">
          <cell r="A6485">
            <v>99812</v>
          </cell>
          <cell r="B6485" t="str">
            <v>LIMPEZA DE LADRILHO HIDRÁULICO EM PAREDE COM PANO ÚMIDO. AF_04/2019</v>
          </cell>
          <cell r="D6485">
            <v>99812</v>
          </cell>
          <cell r="E6485">
            <v>0.84</v>
          </cell>
        </row>
        <row r="6486">
          <cell r="A6486">
            <v>99813</v>
          </cell>
          <cell r="B6486" t="str">
            <v>LIMPEZA DE MÁRMORE/GRANITO EM PAREDE UTILIZANDO DETERGENTE NEUTRO E ESCOVAÇÃO MANUAL. AF_04/2019</v>
          </cell>
          <cell r="D6486">
            <v>99813</v>
          </cell>
          <cell r="E6486">
            <v>0.72</v>
          </cell>
        </row>
        <row r="6487">
          <cell r="A6487">
            <v>99814</v>
          </cell>
          <cell r="B6487" t="str">
            <v>LIMPEZA DE SUPERFÍCIE COM JATO DE ALTA PRESSÃO. AF_04/2019</v>
          </cell>
          <cell r="D6487">
            <v>99814</v>
          </cell>
          <cell r="E6487">
            <v>1.48</v>
          </cell>
        </row>
        <row r="6488">
          <cell r="A6488">
            <v>99815</v>
          </cell>
          <cell r="B6488" t="str">
            <v>LIMPEZA DE PIA INOX COM BANCADA DE PEDRA, INCLUSIVE METAIS CORRESPONDENTES. AF_04/2019</v>
          </cell>
          <cell r="D6488">
            <v>99815</v>
          </cell>
          <cell r="E6488">
            <v>6.33</v>
          </cell>
        </row>
        <row r="6489">
          <cell r="A6489">
            <v>99816</v>
          </cell>
          <cell r="B6489" t="str">
            <v>LIMPEZA DE TANQUE OU LAVATÓRIO DE LOUÇA ISOLADO, INCLUSIVE METAIS CORRESPONDENTES. AF_04/2019</v>
          </cell>
          <cell r="D6489">
            <v>99816</v>
          </cell>
          <cell r="E6489">
            <v>6.73</v>
          </cell>
        </row>
        <row r="6490">
          <cell r="A6490">
            <v>99817</v>
          </cell>
          <cell r="B6490" t="str">
            <v>LIMPEZA DE LAVATÓRIO DE LOUÇA COM BANCADA DE PEDRA, INCLUSIVE METAIS CORRESPONDENTES. AF_04/2019</v>
          </cell>
          <cell r="D6490">
            <v>99817</v>
          </cell>
          <cell r="E6490">
            <v>3.94</v>
          </cell>
        </row>
        <row r="6491">
          <cell r="A6491">
            <v>99818</v>
          </cell>
          <cell r="B6491" t="str">
            <v>LIMPEZA DE BACIA SANITÁRIA, BIDÊ OU MICTÓRIO EM LOUÇA, INCLUSIVE METAIS CORRESPONDENTES. AF_04/2019</v>
          </cell>
          <cell r="D6491">
            <v>99818</v>
          </cell>
          <cell r="E6491">
            <v>3.94</v>
          </cell>
        </row>
        <row r="6492">
          <cell r="A6492">
            <v>99819</v>
          </cell>
          <cell r="B6492" t="str">
            <v>LIMPEZA DE BANCADA DE PEDRA (MÁRMORE OU GRANITO). AF_04/2019</v>
          </cell>
          <cell r="D6492">
            <v>99819</v>
          </cell>
          <cell r="E6492">
            <v>12.57</v>
          </cell>
        </row>
        <row r="6493">
          <cell r="A6493">
            <v>99820</v>
          </cell>
          <cell r="B6493" t="str">
            <v>LIMPEZA DE JANELA INTEIRAMENTE DE VIDRO. AF_04/2019</v>
          </cell>
          <cell r="D6493">
            <v>99820</v>
          </cell>
          <cell r="E6493">
            <v>1.42</v>
          </cell>
        </row>
        <row r="6494">
          <cell r="A6494">
            <v>99821</v>
          </cell>
          <cell r="B6494" t="str">
            <v>LIMPEZA DE JANELA DE VIDRO COM CAIXILHO EM AÇO/ALUMÍNIO/PVC. AF_04/2019</v>
          </cell>
          <cell r="D6494">
            <v>99821</v>
          </cell>
          <cell r="E6494">
            <v>2.21</v>
          </cell>
        </row>
        <row r="6495">
          <cell r="A6495">
            <v>99822</v>
          </cell>
          <cell r="B6495" t="str">
            <v>LIMPEZA DE PORTA DE MADEIRA. AF_04/2019</v>
          </cell>
          <cell r="D6495">
            <v>99822</v>
          </cell>
          <cell r="E6495">
            <v>0.75</v>
          </cell>
        </row>
        <row r="6496">
          <cell r="A6496">
            <v>99823</v>
          </cell>
          <cell r="B6496" t="str">
            <v>LIMPEZA DE PORTA INTEIRAMENTE DE VIDRO. AF_04/2019</v>
          </cell>
          <cell r="D6496">
            <v>99823</v>
          </cell>
          <cell r="E6496">
            <v>1.68</v>
          </cell>
        </row>
        <row r="6497">
          <cell r="A6497">
            <v>99824</v>
          </cell>
          <cell r="B6497" t="str">
            <v>LIMPEZA DE PORTA EM AÇO/ALUMÍNIO. AF_04/2019</v>
          </cell>
          <cell r="D6497">
            <v>99824</v>
          </cell>
          <cell r="E6497">
            <v>1.85</v>
          </cell>
        </row>
        <row r="6498">
          <cell r="A6498">
            <v>99825</v>
          </cell>
          <cell r="B6498" t="str">
            <v>LIMPEZA DE PORTA DE VIDRO COM CAIXILHO EM AÇO/ ALUMÍNIO/ PVC. AF_04/2019</v>
          </cell>
          <cell r="D6498">
            <v>99825</v>
          </cell>
          <cell r="E6498">
            <v>2.59</v>
          </cell>
        </row>
        <row r="6499">
          <cell r="A6499">
            <v>99826</v>
          </cell>
          <cell r="B6499" t="str">
            <v>LIMPEZA DE FORRO REMOVÍVEL COM PANO ÚMIDO. AF_04/2019</v>
          </cell>
          <cell r="D6499">
            <v>99826</v>
          </cell>
          <cell r="E6499">
            <v>1.1499999999999999</v>
          </cell>
        </row>
        <row r="6500">
          <cell r="A6500">
            <v>97010</v>
          </cell>
          <cell r="B6500" t="str">
            <v>GUARDA-CORPO FIXADO EM FÔRMA DE MADEIRA COM TRAVESSÕES EM MADEIRA PREGADA E FECHAMENTO EM TELA DE POLIPROPILENO PARA EDIFICAÇÕES COM ATÉ 2 PAVIMENTOS. AF_11/2017</v>
          </cell>
          <cell r="D6500">
            <v>97010</v>
          </cell>
          <cell r="E6500">
            <v>55.17</v>
          </cell>
        </row>
        <row r="6501">
          <cell r="A6501">
            <v>97011</v>
          </cell>
          <cell r="B6501" t="str">
            <v>GUARDA-CORPO FIXADO EM FÔRMA DE MADEIRA COM TRAVESSÕES EM MADEIRA PREGADA E FECHAMENTO EM TELA DE POLIPROPILENO PARA EDIFICAÇÕES COM  3 PAVIMENTOS. AF_11/2017</v>
          </cell>
          <cell r="D6501">
            <v>97011</v>
          </cell>
          <cell r="E6501">
            <v>41.97</v>
          </cell>
        </row>
        <row r="6502">
          <cell r="A6502">
            <v>97012</v>
          </cell>
          <cell r="B6502" t="str">
            <v>GUARDA-CORPO FIXADO EM FÔRMA DE MADEIRA COM TRAVESSÕES EM MADEIRA PREGADA E FECHAMENTO EM TELA DE POLIPROPILENO PARA EDIFICAÇÕES COM ALTURA IGUAL OU SUPERIOR A 4 PAVIMENTOS. AF_11/2017</v>
          </cell>
          <cell r="D6502">
            <v>97012</v>
          </cell>
          <cell r="E6502">
            <v>35.380000000000003</v>
          </cell>
        </row>
        <row r="6503">
          <cell r="A6503">
            <v>97013</v>
          </cell>
          <cell r="B6503" t="str">
            <v>GUARDA-CORPO FIXADO EM FÔRMA DE MADEIRA COM TRAVESSÕES EM MADEIRA PREGADA E FECHAMENTO EM PAINEL COMPENSADO PARA EDIFICAÇÕES COM ATÉ 2 PAVIMENTOS. AF_11/2017</v>
          </cell>
          <cell r="D6503">
            <v>97013</v>
          </cell>
          <cell r="E6503">
            <v>102.06</v>
          </cell>
        </row>
        <row r="6504">
          <cell r="A6504">
            <v>97014</v>
          </cell>
          <cell r="B6504" t="str">
            <v>GUARDA-CORPO FIXADO EM FÔRMA DE MADEIRA COM TRAVESSÕES EM MADEIRA PREGADA E FECHAMENTO EM PAINEL COMPENSADO PARA EDIFICAÇÕES COM 3 PAVIMENTOS. AF_11/2017</v>
          </cell>
          <cell r="D6504">
            <v>97014</v>
          </cell>
          <cell r="E6504">
            <v>73.39</v>
          </cell>
        </row>
        <row r="6505">
          <cell r="A6505">
            <v>97015</v>
          </cell>
          <cell r="B6505" t="str">
            <v>GUARDA-CORPO FIXADO EM FÔRMA DE MADEIRA COM TRAVESSÕES EM MADEIRA PREGADA E FECHAMENTO EM PAINEL COMPENSADO PARA EDIFICAÇÕES COM ALTURA IGUAL OU SUPERIOR A 4 PAVIMENTOS. AF_11/2017</v>
          </cell>
          <cell r="D6505">
            <v>97015</v>
          </cell>
          <cell r="E6505">
            <v>58.96</v>
          </cell>
        </row>
        <row r="6506">
          <cell r="A6506">
            <v>97016</v>
          </cell>
          <cell r="B6506" t="str">
            <v>GUARDA-CORPO FIXADO EM FÔRMA DE MADEIRA COM TRAVESSÕES EM MADEIRA PREGADA PRÉ-MONTADA E ENCAIXE NA FÔRMA. PARA EDIFICAÇÕES COM ATÉ 2 PAVIMENTOS. AF_11/2017</v>
          </cell>
          <cell r="D6506">
            <v>97016</v>
          </cell>
          <cell r="E6506">
            <v>49.45</v>
          </cell>
        </row>
        <row r="6507">
          <cell r="A6507">
            <v>97017</v>
          </cell>
          <cell r="B6507" t="str">
            <v>GUARDA-CORPO FIXADO EM FÔRMA DE MADEIRA COM TRAVESSÕES EM MADEIRA PREGADA PRÉ-MONTADA E ENCAIXE NA FÔRMA PARA EDIFICAÇÕES COM 3 PAVIMENTOS. AF_11/2017</v>
          </cell>
          <cell r="D6507">
            <v>97017</v>
          </cell>
          <cell r="E6507">
            <v>36.86</v>
          </cell>
        </row>
        <row r="6508">
          <cell r="A6508">
            <v>97018</v>
          </cell>
          <cell r="B6508" t="str">
            <v>GUARDA-CORPO FIXADO EM FÔRMA DE MADEIRA COM TRAVESSÕES EM MADEIRA PREGADA PRÉ-MONTADA E ENCAIXE NA FÔRMA. PARA EDIFICAÇÕES COM ALTURA IGUAL OU SUPERIOR A 4 PAVIMENTOS. AF_11/2017</v>
          </cell>
          <cell r="D6508">
            <v>97018</v>
          </cell>
          <cell r="E6508">
            <v>30.34</v>
          </cell>
        </row>
        <row r="6509">
          <cell r="A6509">
            <v>97031</v>
          </cell>
          <cell r="B6509" t="str">
            <v>GUARDA-CORPO EM LAJE PÓS-DESFÔRMA, PARA ESTRUTURAS EM CONCRETO, COM ESCORAS DE MADEIRA ESTRONCADAS NA ESTRUTURA, TRAVESSÕES DE MADEIRA PREGADOS E FECHAMENTO EM TELA DE POLIPROPILENO PARA EDIFICAÇÕES COM ALTURA ATÉ 4 PAVIMENTOS (1 MONTAGEM POR OBRA). AF_11/2017</v>
          </cell>
          <cell r="D6509">
            <v>97031</v>
          </cell>
          <cell r="E6509">
            <v>83.26</v>
          </cell>
        </row>
        <row r="6510">
          <cell r="A6510">
            <v>97032</v>
          </cell>
          <cell r="B6510" t="str">
            <v>GUARDA-CORPO EM LAJE PÓS-DESFÔRMA, PARA ESTRUTURAS EM CONCRETO, COM ESCORAS DE MADEIRA ESTRONCADAS NA ESTRUTURA, TRAVESSÕES DE MADEIRA PREGADOS E FECHAMENTO EM TELA DE POLIPROPILENO PARA EDIFICAÇÕES ACIMA DE 4 PAV. (2 MONTAGENS POR OBRA). AF_11/2017</v>
          </cell>
          <cell r="D6510">
            <v>97032</v>
          </cell>
          <cell r="E6510">
            <v>50.08</v>
          </cell>
        </row>
        <row r="6511">
          <cell r="A6511">
            <v>97033</v>
          </cell>
          <cell r="B6511" t="str">
            <v>GUARDA-CORPO EM LAJE PÓS-DESFORMA, PARA ESTRUTURAS EM CONCRETO, COM ESCORAS METÁLICAS ESTRONCADAS NA ESTRUTURA, TRAVESSÕES DE MADEIRA E FECHAMENTO EM TELA DE POLIPROPILENO PARA EDIFICAÇÕES COM ALTURA ATÉ 4 PAVIMENTOS (1 MONTAGEM POR OBRA). AF_11/2017</v>
          </cell>
          <cell r="D6511">
            <v>97033</v>
          </cell>
          <cell r="E6511">
            <v>91.02</v>
          </cell>
        </row>
        <row r="6512">
          <cell r="A6512">
            <v>97034</v>
          </cell>
          <cell r="B6512" t="str">
            <v>GUARDA-CORPO EM LAJE PÓS-DESFORMA, PARA ESTRUTURAS EM CONCRETO, COM ESCORAS METÁLICAS ESTRONCADAS NA ESTRUTURA, TRAVESSÕES DE MADEIRA E FECHAMENTO EM TELA DE POLIPROPILENO PARA EDIFICAÇÕES ACIMA DE 4 PAVIMENTOS (2 MONTAGENS POR OBRA). AF_11/2017</v>
          </cell>
          <cell r="D6512">
            <v>97034</v>
          </cell>
          <cell r="E6512">
            <v>52.89</v>
          </cell>
        </row>
        <row r="6513">
          <cell r="A6513">
            <v>97039</v>
          </cell>
          <cell r="B6513" t="str">
            <v>FECHAMENTO REMOVÍVEL DE VÃO DE PORTAS, EM MADEIRA (VÃO DO ELEVADOR)  1 MONTAGEM EM OBRA. AF_11/2017</v>
          </cell>
          <cell r="D6513">
            <v>97039</v>
          </cell>
          <cell r="E6513">
            <v>50.3</v>
          </cell>
        </row>
        <row r="6514">
          <cell r="A6514">
            <v>97040</v>
          </cell>
          <cell r="B6514" t="str">
            <v>FECHAMENTO REMOVÍVEL DE ABERTURA DE CAIXILHO, EM MADEIRA  4 MONTAGENS EM OBRA. AF_11/2017</v>
          </cell>
          <cell r="D6514">
            <v>97040</v>
          </cell>
          <cell r="E6514">
            <v>14.77</v>
          </cell>
        </row>
        <row r="6515">
          <cell r="A6515">
            <v>97041</v>
          </cell>
          <cell r="B6515" t="str">
            <v>FECHAMENTO REMOVÍVEL DE ABERTURA NO PISO, EM MADEIRA  1 MONTAGEM EM OBRA. AF_11/2017</v>
          </cell>
          <cell r="D6515">
            <v>97041</v>
          </cell>
          <cell r="E6515">
            <v>221.4</v>
          </cell>
        </row>
        <row r="6516">
          <cell r="A6516">
            <v>97046</v>
          </cell>
          <cell r="B6516" t="str">
            <v>PONTEIRAS DE PROTEÇÃO DE VERGALHÕES EXPOSTOS EM FUNDAÇÕES. AF_11/2017</v>
          </cell>
          <cell r="D6516">
            <v>97046</v>
          </cell>
          <cell r="E6516">
            <v>0.34</v>
          </cell>
        </row>
        <row r="6517">
          <cell r="A6517">
            <v>97047</v>
          </cell>
          <cell r="B6517" t="str">
            <v>PONTEIRAS DE PROTEÇÃO DE VERGALHÕES EXPOSTOS EM ESTRUTURAS DE CONCRETO ARMADO CONVENCIONAL. AF_11/2017</v>
          </cell>
          <cell r="D6517">
            <v>97047</v>
          </cell>
          <cell r="E6517">
            <v>0.13</v>
          </cell>
        </row>
        <row r="6518">
          <cell r="A6518">
            <v>97048</v>
          </cell>
          <cell r="B6518" t="str">
            <v>PONTEIRAS DE PROTEÇÃO DE VERGALHÕES EXPOSTOS EM ALVENARIA ESTRUTURAL. AF_11/2017</v>
          </cell>
          <cell r="D6518">
            <v>97048</v>
          </cell>
          <cell r="E6518">
            <v>0.1</v>
          </cell>
        </row>
        <row r="6519">
          <cell r="A6519">
            <v>97054</v>
          </cell>
          <cell r="B6519" t="str">
            <v>INSTALAÇÃO DE SINALIZADOR NOTURNO LED. AF_11/2017</v>
          </cell>
          <cell r="D6519">
            <v>97054</v>
          </cell>
          <cell r="E6519">
            <v>24.98</v>
          </cell>
        </row>
        <row r="6520">
          <cell r="A6520">
            <v>97062</v>
          </cell>
          <cell r="B6520" t="str">
            <v>COLOCAÇÃO DE TELA EM ANDAIME FACHADEIRO. AF_11/2017</v>
          </cell>
          <cell r="D6520">
            <v>97062</v>
          </cell>
          <cell r="E6520">
            <v>6.47</v>
          </cell>
        </row>
        <row r="6521">
          <cell r="A6521">
            <v>97063</v>
          </cell>
          <cell r="B6521" t="str">
            <v>MONTAGEM E DESMONTAGEM DE ANDAIME MODULAR FACHADEIRO, COM PISO METÁLICO, PARA EDIFICAÇÕES COM MÚLTIPLOS PAVIMENTOS (EXCLUSIVE ANDAIME E LIMPEZA). AF_11/2017</v>
          </cell>
          <cell r="D6521">
            <v>97063</v>
          </cell>
          <cell r="E6521">
            <v>6.82</v>
          </cell>
        </row>
        <row r="6522">
          <cell r="A6522">
            <v>97064</v>
          </cell>
          <cell r="B6522" t="str">
            <v>MONTAGEM E DESMONTAGEM DE ANDAIME TUBULAR TIPO TORRE (EXCLUSIVE ANDAIME E LIMPEZA). AF_11/2017</v>
          </cell>
          <cell r="D6522">
            <v>97064</v>
          </cell>
          <cell r="E6522">
            <v>12.74</v>
          </cell>
        </row>
        <row r="6523">
          <cell r="A6523">
            <v>97065</v>
          </cell>
          <cell r="B6523" t="str">
            <v>MONTAGEM E DESMONTAGEM DE ANDAIME MULTIDIRECIONAL (EXCLUSIVE ANDAIME E LIMPEZA). AF_11/2017</v>
          </cell>
          <cell r="D6523">
            <v>97065</v>
          </cell>
          <cell r="E6523">
            <v>4.55</v>
          </cell>
        </row>
        <row r="6524">
          <cell r="A6524">
            <v>97066</v>
          </cell>
          <cell r="B6524" t="str">
            <v>COBERTURA PARA PROTEÇÃO DE PEDESTRES SOBRE ESTRUTURA DE ANDAIME, INCLUSIVE MONTAGEM E DESMONTAGEM. AF_11/2017</v>
          </cell>
          <cell r="D6524">
            <v>97066</v>
          </cell>
          <cell r="E6524">
            <v>116.02</v>
          </cell>
        </row>
        <row r="6525">
          <cell r="A6525">
            <v>97067</v>
          </cell>
          <cell r="B6525" t="str">
            <v>PLATAFORMA DE PROTEÇÃO PRINCIPAL PARA ALVENARIA ESTRUTURAL PARA SER APOIADA EM ANDAIME, INCLUSIVE MONTAGEM E DESMONTAGEM. AF_11/2017</v>
          </cell>
          <cell r="D6525">
            <v>97067</v>
          </cell>
          <cell r="E6525">
            <v>576.6</v>
          </cell>
        </row>
        <row r="6526">
          <cell r="A6526">
            <v>97621</v>
          </cell>
          <cell r="B6526" t="str">
            <v>DEMOLIÇÃO DE ALVENARIA DE BLOCO FURADO, DE FORMA MANUAL, COM REAPROVEITAMENTO. AF_12/2017</v>
          </cell>
          <cell r="D6526">
            <v>97621</v>
          </cell>
          <cell r="E6526">
            <v>85.63</v>
          </cell>
        </row>
        <row r="6527">
          <cell r="A6527">
            <v>97622</v>
          </cell>
          <cell r="B6527" t="str">
            <v>DEMOLIÇÃO DE ALVENARIA DE BLOCO FURADO, DE FORMA MANUAL, SEM REAPROVEITAMENTO. AF_12/2017</v>
          </cell>
          <cell r="D6527">
            <v>97622</v>
          </cell>
          <cell r="E6527">
            <v>41.73</v>
          </cell>
        </row>
        <row r="6528">
          <cell r="A6528">
            <v>97623</v>
          </cell>
          <cell r="B6528" t="str">
            <v>DEMOLIÇÃO DE ALVENARIA DE TIJOLO MACIÇO, DE FORMA MANUAL, COM REAPROVEITAMENTO. AF_12/2017</v>
          </cell>
          <cell r="D6528">
            <v>97623</v>
          </cell>
          <cell r="E6528">
            <v>127.84</v>
          </cell>
        </row>
        <row r="6529">
          <cell r="A6529">
            <v>97624</v>
          </cell>
          <cell r="B6529" t="str">
            <v>DEMOLIÇÃO DE ALVENARIA DE TIJOLO MACIÇO, DE FORMA MANUAL, SEM REAPROVEITAMENTO. AF_12/2017</v>
          </cell>
          <cell r="D6529">
            <v>97624</v>
          </cell>
          <cell r="E6529">
            <v>78.459999999999994</v>
          </cell>
        </row>
        <row r="6530">
          <cell r="A6530">
            <v>97625</v>
          </cell>
          <cell r="B6530" t="str">
            <v>DEMOLIÇÃO DE ALVENARIA PARA QUALQUER TIPO DE BLOCO, DE FORMA MECANIZADA, SEM REAPROVEITAMENTO. AF_12/2017</v>
          </cell>
          <cell r="D6530">
            <v>97625</v>
          </cell>
          <cell r="E6530">
            <v>47.03</v>
          </cell>
        </row>
        <row r="6531">
          <cell r="A6531">
            <v>97626</v>
          </cell>
          <cell r="B6531" t="str">
            <v>DEMOLIÇÃO DE PILARES E VIGAS EM CONCRETO ARMADO, DE FORMA MANUAL, SEM REAPROVEITAMENTO. AF_12/2017</v>
          </cell>
          <cell r="D6531">
            <v>97626</v>
          </cell>
          <cell r="E6531">
            <v>448.25</v>
          </cell>
        </row>
        <row r="6532">
          <cell r="A6532">
            <v>97627</v>
          </cell>
          <cell r="B6532" t="str">
            <v>DEMOLIÇÃO DE PILARES E VIGAS EM CONCRETO ARMADO, DE FORMA MECANIZADA COM MARTELETE, SEM REAPROVEITAMENTO. AF_12/2017</v>
          </cell>
          <cell r="D6532">
            <v>97627</v>
          </cell>
          <cell r="E6532">
            <v>203.74</v>
          </cell>
        </row>
        <row r="6533">
          <cell r="A6533">
            <v>97628</v>
          </cell>
          <cell r="B6533" t="str">
            <v>DEMOLIÇÃO DE LAJES, DE FORMA MANUAL, SEM REAPROVEITAMENTO. AF_12/2017</v>
          </cell>
          <cell r="D6533">
            <v>97628</v>
          </cell>
          <cell r="E6533">
            <v>206.25</v>
          </cell>
        </row>
        <row r="6534">
          <cell r="A6534">
            <v>97629</v>
          </cell>
          <cell r="B6534" t="str">
            <v>DEMOLIÇÃO DE LAJES, DE FORMA MECANIZADA COM MARTELETE, SEM REAPROVEITAMENTO. AF_12/2017</v>
          </cell>
          <cell r="D6534">
            <v>97629</v>
          </cell>
          <cell r="E6534">
            <v>89.05</v>
          </cell>
        </row>
        <row r="6535">
          <cell r="A6535">
            <v>97631</v>
          </cell>
          <cell r="B6535" t="str">
            <v>DEMOLIÇÃO DE ARGAMASSAS, DE FORMA MANUAL, SEM REAPROVEITAMENTO. AF_12/2017</v>
          </cell>
          <cell r="D6535">
            <v>97631</v>
          </cell>
          <cell r="E6535">
            <v>2.42</v>
          </cell>
        </row>
        <row r="6536">
          <cell r="A6536">
            <v>97632</v>
          </cell>
          <cell r="B6536" t="str">
            <v>DEMOLIÇÃO DE RODAPÉ CERÂMICO, DE FORMA MANUAL, SEM REAPROVEITAMENTO. AF_12/2017</v>
          </cell>
          <cell r="D6536">
            <v>97632</v>
          </cell>
          <cell r="E6536">
            <v>1.9</v>
          </cell>
        </row>
        <row r="6537">
          <cell r="A6537">
            <v>97633</v>
          </cell>
          <cell r="B6537" t="str">
            <v>DEMOLIÇÃO DE REVESTIMENTO CERÂMICO, DE FORMA MANUAL, SEM REAPROVEITAMENTO. AF_12/2017</v>
          </cell>
          <cell r="D6537">
            <v>97633</v>
          </cell>
          <cell r="E6537">
            <v>16.600000000000001</v>
          </cell>
        </row>
        <row r="6538">
          <cell r="A6538">
            <v>97634</v>
          </cell>
          <cell r="B6538" t="str">
            <v>DEMOLIÇÃO DE REVESTIMENTO CERÂMICO, DE FORMA MECANIZADA COM MARTELETE, SEM REAPROVEITAMENTO. AF_12/2017</v>
          </cell>
          <cell r="D6538">
            <v>97634</v>
          </cell>
          <cell r="E6538">
            <v>8.7100000000000009</v>
          </cell>
        </row>
        <row r="6539">
          <cell r="A6539">
            <v>97635</v>
          </cell>
          <cell r="B6539" t="str">
            <v>DEMOLIÇÃO DE PAVIMENTO INTERTRAVADO, DE FORMA MANUAL, COM REAPROVEITAMENTO. AF_12/2017</v>
          </cell>
          <cell r="D6539">
            <v>97635</v>
          </cell>
          <cell r="E6539">
            <v>11</v>
          </cell>
        </row>
        <row r="6540">
          <cell r="A6540">
            <v>97636</v>
          </cell>
          <cell r="B6540" t="str">
            <v>DEMOLIÇÃO PARCIAL DE PAVIMENTO ASFÁLTICO, DE FORMA MECANIZADA, SEM REAPROVEITAMENTO. AF_12/2017</v>
          </cell>
          <cell r="D6540">
            <v>97636</v>
          </cell>
          <cell r="E6540">
            <v>15.82</v>
          </cell>
        </row>
        <row r="6541">
          <cell r="A6541">
            <v>97637</v>
          </cell>
          <cell r="B6541" t="str">
            <v>REMOÇÃO DE TAPUME/ CHAPAS METÁLICAS E DE MADEIRA, DE FORMA MANUAL, SEM REAPROVEITAMENTO. AF_12/2017</v>
          </cell>
          <cell r="D6541">
            <v>97637</v>
          </cell>
          <cell r="E6541">
            <v>1.86</v>
          </cell>
        </row>
        <row r="6542">
          <cell r="A6542">
            <v>97638</v>
          </cell>
          <cell r="B6542" t="str">
            <v>REMOÇÃO DE CHAPAS E PERFIS DE DRYWALL, DE FORMA MANUAL, SEM REAPROVEITAMENTO. AF_12/2017</v>
          </cell>
          <cell r="D6542">
            <v>97638</v>
          </cell>
          <cell r="E6542">
            <v>5.44</v>
          </cell>
        </row>
        <row r="6543">
          <cell r="A6543">
            <v>97639</v>
          </cell>
          <cell r="B6543" t="str">
            <v>REMOÇÃO DE PLACAS E PILARETES DE CONCRETO, DE FORMA MANUAL, SEM REAPROVEITAMENTO. AF_12/2017</v>
          </cell>
          <cell r="D6543">
            <v>97639</v>
          </cell>
          <cell r="E6543">
            <v>14.62</v>
          </cell>
        </row>
        <row r="6544">
          <cell r="A6544">
            <v>97640</v>
          </cell>
          <cell r="B6544" t="str">
            <v>REMOÇÃO DE FORROS DE DRYWALL, PVC E FIBROMINERAL, DE FORMA MANUAL, SEM REAPROVEITAMENTO. AF_12/2017</v>
          </cell>
          <cell r="D6544">
            <v>97640</v>
          </cell>
          <cell r="E6544">
            <v>1.18</v>
          </cell>
        </row>
        <row r="6545">
          <cell r="A6545">
            <v>97641</v>
          </cell>
          <cell r="B6545" t="str">
            <v>REMOÇÃO DE FORRO DE GESSO, DE FORMA MANUAL, SEM REAPROVEITAMENTO. AF_12/2017</v>
          </cell>
          <cell r="D6545">
            <v>97641</v>
          </cell>
          <cell r="E6545">
            <v>3.6</v>
          </cell>
        </row>
        <row r="6546">
          <cell r="A6546">
            <v>97642</v>
          </cell>
          <cell r="B6546" t="str">
            <v>REMOÇÃO DE TRAMA METÁLICA OU DE MADEIRA PARA FORRO, DE FORMA MANUAL, SEM REAPROVEITAMENTO. AF_12/2017</v>
          </cell>
          <cell r="D6546">
            <v>97642</v>
          </cell>
          <cell r="E6546">
            <v>2.1</v>
          </cell>
        </row>
        <row r="6547">
          <cell r="A6547">
            <v>97643</v>
          </cell>
          <cell r="B6547" t="str">
            <v>REMOÇÃO DE PISO DE MADEIRA (ASSOALHO E BARROTE), DE FORMA MANUAL, SEM REAPROVEITAMENTO. AF_12/2017</v>
          </cell>
          <cell r="D6547">
            <v>97643</v>
          </cell>
          <cell r="E6547">
            <v>17.93</v>
          </cell>
        </row>
        <row r="6548">
          <cell r="A6548">
            <v>97644</v>
          </cell>
          <cell r="B6548" t="str">
            <v>REMOÇÃO DE PORTAS, DE FORMA MANUAL, SEM REAPROVEITAMENTO. AF_12/2017</v>
          </cell>
          <cell r="D6548">
            <v>97644</v>
          </cell>
          <cell r="E6548">
            <v>6.75</v>
          </cell>
        </row>
        <row r="6549">
          <cell r="A6549">
            <v>97645</v>
          </cell>
          <cell r="B6549" t="str">
            <v>REMOÇÃO DE JANELAS, DE FORMA MANUAL, SEM REAPROVEITAMENTO. AF_12/2017</v>
          </cell>
          <cell r="D6549">
            <v>97645</v>
          </cell>
          <cell r="E6549">
            <v>24.95</v>
          </cell>
        </row>
        <row r="6550">
          <cell r="A6550">
            <v>97647</v>
          </cell>
          <cell r="B6550" t="str">
            <v>REMOÇÃO DE TELHAS, DE FIBROCIMENTO, METÁLICA E CERÂMICA, DE FORMA MANUAL, SEM REAPROVEITAMENTO. AF_12/2017</v>
          </cell>
          <cell r="D6550">
            <v>97647</v>
          </cell>
          <cell r="E6550">
            <v>2.5099999999999998</v>
          </cell>
        </row>
        <row r="6551">
          <cell r="A6551">
            <v>97648</v>
          </cell>
          <cell r="B6551" t="str">
            <v>REMOÇÃO DE PROTEÇÃO TÉRMICA PARA COBERTURA EM EPS, DE FORMA MANUAL, SEM REAPROVEITAMENTO. AF_12/2017</v>
          </cell>
          <cell r="D6551">
            <v>97648</v>
          </cell>
          <cell r="E6551">
            <v>1.44</v>
          </cell>
        </row>
        <row r="6552">
          <cell r="A6552">
            <v>97649</v>
          </cell>
          <cell r="B6552" t="str">
            <v>REMOÇÃO DE TELHAS DE FIBROCIMENTO, METÁLICA E CERÂMICA, DE FORMA MECANIZADA, COM USO DE GUINDASTE, SEM REAPROVEITAMENTO. AF_12/2017</v>
          </cell>
          <cell r="D6552">
            <v>97649</v>
          </cell>
          <cell r="E6552">
            <v>3.22</v>
          </cell>
        </row>
        <row r="6553">
          <cell r="A6553">
            <v>97650</v>
          </cell>
          <cell r="B6553" t="str">
            <v>REMOÇÃO DE TRAMA DE MADEIRA PARA COBERTURA, DE FORMA MANUAL, SEM REAPROVEITAMENTO. AF_12/2017</v>
          </cell>
          <cell r="D6553">
            <v>97650</v>
          </cell>
          <cell r="E6553">
            <v>5.41</v>
          </cell>
        </row>
        <row r="6554">
          <cell r="A6554">
            <v>97651</v>
          </cell>
          <cell r="B6554" t="str">
            <v>REMOÇÃO DE TESOURAS DE MADEIRA, COM VÃO MENOR QUE 8M, DE FORMA MANUAL, SEM REAPROVEITAMENTO. AF_12/2017</v>
          </cell>
          <cell r="D6554">
            <v>97651</v>
          </cell>
          <cell r="E6554">
            <v>59.92</v>
          </cell>
        </row>
        <row r="6555">
          <cell r="A6555">
            <v>97652</v>
          </cell>
          <cell r="B6555" t="str">
            <v>REMOÇÃO DE TESOURAS DE MADEIRA, COM VÃO MAIOR OU IGUAL A 8M, DE FORMA MANUAL, SEM REAPROVEITAMENTO. AF_12/2017</v>
          </cell>
          <cell r="D6555">
            <v>97652</v>
          </cell>
          <cell r="E6555">
            <v>135.85</v>
          </cell>
        </row>
        <row r="6556">
          <cell r="A6556">
            <v>97653</v>
          </cell>
          <cell r="B6556" t="str">
            <v>REMOÇÃO DE TESOURAS DE MADEIRA, COM VÃO MENOR QUE 8M, DE FORMA MECANIZADA, COM REAPROVEITAMENTO. AF_12/2017</v>
          </cell>
          <cell r="D6556">
            <v>97653</v>
          </cell>
          <cell r="E6556">
            <v>103.38</v>
          </cell>
        </row>
        <row r="6557">
          <cell r="A6557">
            <v>97654</v>
          </cell>
          <cell r="B6557" t="str">
            <v>REMOÇÃO DE TESOURAS DE MADEIRA, COM VÃO MAIOR OU IGUAL A 8M, DE FORMA MECANIZADA, COM REAPROVEITAMENTO. AF_12/2017</v>
          </cell>
          <cell r="D6557">
            <v>97654</v>
          </cell>
          <cell r="E6557">
            <v>124.16</v>
          </cell>
        </row>
        <row r="6558">
          <cell r="A6558">
            <v>97655</v>
          </cell>
          <cell r="B6558" t="str">
            <v>REMOÇÃO DE TRAMA METÁLICA PARA COBERTURA, DE FORMA MANUAL, SEM REAPROVEITAMENTO. AF_12/2017</v>
          </cell>
          <cell r="D6558">
            <v>97655</v>
          </cell>
          <cell r="E6558">
            <v>18.23</v>
          </cell>
        </row>
        <row r="6559">
          <cell r="A6559">
            <v>97656</v>
          </cell>
          <cell r="B6559" t="str">
            <v>REMOÇÃO DE TESOURAS METÁLICAS, COM VÃO MENOR QUE 8M, DE FORMA MANUAL, SEM REAPROVEITAMENTO. AF_12/2017</v>
          </cell>
          <cell r="D6559">
            <v>97656</v>
          </cell>
          <cell r="E6559">
            <v>176.98</v>
          </cell>
        </row>
        <row r="6560">
          <cell r="A6560">
            <v>97657</v>
          </cell>
          <cell r="B6560" t="str">
            <v>REMOÇÃO DE TESOURAS METÁLICAS, COM VÃO MAIOR OU IGUAL A 8M, DE FORMA MANUAL, SEM REAPROVEITAMENTO. AF_12/2017</v>
          </cell>
          <cell r="D6560">
            <v>97657</v>
          </cell>
          <cell r="E6560">
            <v>350.81</v>
          </cell>
        </row>
        <row r="6561">
          <cell r="A6561">
            <v>97658</v>
          </cell>
          <cell r="B6561" t="str">
            <v>REMOÇÃO DE TESOURAS METÁLICAS, COM VÃO MENOR QUE 8M, DE FORMA MECANIZADA, COM REAPROVEITAMENTO. AF_12/2017</v>
          </cell>
          <cell r="D6561">
            <v>97658</v>
          </cell>
          <cell r="E6561">
            <v>146.49</v>
          </cell>
        </row>
        <row r="6562">
          <cell r="A6562">
            <v>97659</v>
          </cell>
          <cell r="B6562" t="str">
            <v>REMOÇÃO DE TESOURAS METÁLICAS, COM VÃO MAIOR OU IGUAL A 8M, DE FORMA MECANIZADA, COM REAPROVEITAMENTO. AF_12/2017</v>
          </cell>
          <cell r="D6562">
            <v>97659</v>
          </cell>
          <cell r="E6562">
            <v>194.79</v>
          </cell>
        </row>
        <row r="6563">
          <cell r="A6563">
            <v>97660</v>
          </cell>
          <cell r="B6563" t="str">
            <v>REMOÇÃO DE INTERRUPTORES/TOMADAS ELÉTRICAS, DE FORMA MANUAL, SEM REAPROVEITAMENTO. AF_12/2017</v>
          </cell>
          <cell r="D6563">
            <v>97660</v>
          </cell>
          <cell r="E6563">
            <v>0.48</v>
          </cell>
        </row>
        <row r="6564">
          <cell r="A6564">
            <v>97661</v>
          </cell>
          <cell r="B6564" t="str">
            <v>REMOÇÃO DE CABOS ELÉTRICOS, DE FORMA MANUAL, SEM REAPROVEITAMENTO. AF_12/2017</v>
          </cell>
          <cell r="D6564">
            <v>97661</v>
          </cell>
          <cell r="E6564">
            <v>0.49</v>
          </cell>
        </row>
        <row r="6565">
          <cell r="A6565">
            <v>97662</v>
          </cell>
          <cell r="B6565" t="str">
            <v>REMOÇÃO DE TUBULAÇÕES (TUBOS E CONEXÕES) DE ÁGUA FRIA, DE FORMA MANUAL, SEM REAPROVEITAMENTO. AF_12/2017</v>
          </cell>
          <cell r="D6565">
            <v>97662</v>
          </cell>
          <cell r="E6565">
            <v>0.36</v>
          </cell>
        </row>
        <row r="6566">
          <cell r="A6566">
            <v>97663</v>
          </cell>
          <cell r="B6566" t="str">
            <v>REMOÇÃO DE LOUÇAS, DE FORMA MANUAL, SEM REAPROVEITAMENTO. AF_12/2017</v>
          </cell>
          <cell r="D6566">
            <v>97663</v>
          </cell>
          <cell r="E6566">
            <v>9</v>
          </cell>
        </row>
        <row r="6567">
          <cell r="A6567">
            <v>97664</v>
          </cell>
          <cell r="B6567" t="str">
            <v>REMOÇÃO DE ACESSÓRIOS, DE FORMA MANUAL, SEM REAPROVEITAMENTO. AF_12/2017</v>
          </cell>
          <cell r="D6567">
            <v>97664</v>
          </cell>
          <cell r="E6567">
            <v>1.1200000000000001</v>
          </cell>
        </row>
        <row r="6568">
          <cell r="A6568">
            <v>97665</v>
          </cell>
          <cell r="B6568" t="str">
            <v>REMOÇÃO DE LUMINÁRIAS, DE FORMA MANUAL, SEM REAPROVEITAMENTO. AF_12/2017</v>
          </cell>
          <cell r="D6568">
            <v>97665</v>
          </cell>
          <cell r="E6568">
            <v>0.94</v>
          </cell>
        </row>
        <row r="6569">
          <cell r="A6569">
            <v>97666</v>
          </cell>
          <cell r="B6569" t="str">
            <v>REMOÇÃO DE METAIS SANITÁRIOS, DE FORMA MANUAL, SEM REAPROVEITAMENTO. AF_12/2017</v>
          </cell>
          <cell r="D6569">
            <v>97666</v>
          </cell>
          <cell r="E6569">
            <v>6.56</v>
          </cell>
        </row>
        <row r="6570">
          <cell r="A6570">
            <v>95967</v>
          </cell>
          <cell r="B6570" t="str">
            <v>SERVIÇOS TÉCNICOS ESPECIALIZADOS PARA ACOMPANHAMENTO DE EXECUÇÃO DE FUNDAÇÕES PROFUNDAS E ESTRUTURAS DE CONTENÇÃO</v>
          </cell>
          <cell r="D6570">
            <v>95967</v>
          </cell>
          <cell r="E6570">
            <v>114.22</v>
          </cell>
        </row>
        <row r="6571">
          <cell r="A6571">
            <v>99058</v>
          </cell>
          <cell r="B6571" t="str">
            <v>LOCAÇÃO DE PONTO PARA REFERÊNCIA TOPOGRÁFICA. AF_10/2018</v>
          </cell>
          <cell r="D6571">
            <v>99058</v>
          </cell>
          <cell r="E6571">
            <v>5.95</v>
          </cell>
        </row>
        <row r="6572">
          <cell r="A6572">
            <v>99059</v>
          </cell>
          <cell r="B6572" t="str">
            <v>LOCACAO CONVENCIONAL DE OBRA, UTILIZANDO GABARITO DE TÁBUAS CORRIDAS PONTALETADAS A CADA 2,00M -  2 UTILIZAÇÕES. AF_10/2018</v>
          </cell>
          <cell r="D6572">
            <v>99059</v>
          </cell>
          <cell r="E6572">
            <v>47.45</v>
          </cell>
        </row>
        <row r="6573">
          <cell r="A6573">
            <v>99060</v>
          </cell>
          <cell r="B6573" t="str">
            <v>LOCAÇÃO COM CAVALETE COM ALTURA DE 1,00 M - 2 UTILIZAÇÕES. AF_10/2018</v>
          </cell>
          <cell r="D6573">
            <v>99060</v>
          </cell>
          <cell r="E6573">
            <v>123.33</v>
          </cell>
        </row>
        <row r="6574">
          <cell r="A6574">
            <v>99061</v>
          </cell>
          <cell r="B6574" t="str">
            <v>LOCAÇÃO COM CAVALETE COM ALTURA DE 0,50 M - 2 UTILIZAÇÕES. AF_10/2018</v>
          </cell>
          <cell r="D6574">
            <v>99061</v>
          </cell>
          <cell r="E6574">
            <v>82.5</v>
          </cell>
        </row>
        <row r="6575">
          <cell r="A6575">
            <v>99062</v>
          </cell>
          <cell r="B6575" t="str">
            <v>MARCAÇÃO DE PONTOS EM GABARITO OU CAVALETE. AF_10/2018</v>
          </cell>
          <cell r="D6575">
            <v>99062</v>
          </cell>
          <cell r="E6575">
            <v>1.89</v>
          </cell>
        </row>
        <row r="6576">
          <cell r="A6576">
            <v>99063</v>
          </cell>
          <cell r="B6576" t="str">
            <v>LOCAÇÃO DE REDE DE ÁGUA OU ESGOTO. AF_10/2018</v>
          </cell>
          <cell r="D6576">
            <v>99063</v>
          </cell>
          <cell r="E6576">
            <v>4.12</v>
          </cell>
        </row>
        <row r="6577">
          <cell r="A6577">
            <v>99064</v>
          </cell>
          <cell r="B6577" t="str">
            <v>LOCAÇÃO DE PAVIMENTAÇÃO. AF_10/2018</v>
          </cell>
          <cell r="D6577">
            <v>99064</v>
          </cell>
          <cell r="E6577">
            <v>0.28999999999999998</v>
          </cell>
        </row>
        <row r="6578">
          <cell r="A6578">
            <v>93588</v>
          </cell>
          <cell r="B6578" t="str">
            <v>TRANSPORTE COM CAMINHÃO BASCULANTE DE 10 M³, EM VIA URBANA EM LEITO NATURAL (UNIDADE: M3XKM). AF_07/2020</v>
          </cell>
          <cell r="D6578">
            <v>93588</v>
          </cell>
          <cell r="E6578">
            <v>2.67</v>
          </cell>
        </row>
        <row r="6579">
          <cell r="A6579">
            <v>93589</v>
          </cell>
          <cell r="B6579" t="str">
            <v>TRANSPORTE COM CAMINHÃO BASCULANTE DE 10 M³, EM VIA URBANA EM REVESTIMENTO PRIMÁRIO (UNIDADE: M3XKM). AF_07/2020</v>
          </cell>
          <cell r="D6579">
            <v>93589</v>
          </cell>
          <cell r="E6579">
            <v>2.2999999999999998</v>
          </cell>
        </row>
        <row r="6580">
          <cell r="A6580">
            <v>93590</v>
          </cell>
          <cell r="B6580" t="str">
            <v>TRANSPORTE COM CAMINHÃO BASCULANTE DE 10 M³, EM VIA URBANA PAVIMENTADA, ADICIONAL PARA DMT EXCEDENTE A 30 KM (UNIDADE: M3XKM). AF_07/2020</v>
          </cell>
          <cell r="D6580">
            <v>93590</v>
          </cell>
          <cell r="E6580">
            <v>0.84</v>
          </cell>
        </row>
        <row r="6581">
          <cell r="A6581">
            <v>93591</v>
          </cell>
          <cell r="B6581" t="str">
            <v>TRANSPORTE COM CAMINHÃO BASCULANTE DE 14 M³, EM VIA URBANA EM LEITO NATURAL (UNIDADE: M3XKM). AF_07/2020</v>
          </cell>
          <cell r="D6581">
            <v>93591</v>
          </cell>
          <cell r="E6581">
            <v>2.4</v>
          </cell>
        </row>
        <row r="6582">
          <cell r="A6582">
            <v>93592</v>
          </cell>
          <cell r="B6582" t="str">
            <v>TRANSPORTE COM CAMINHÃO BASCULANTE DE 14 M³, EM VIA URBANA EM REVESTIMENTO PRIMÁRIO (UNIDADE: M3XKM). AF_07/2020</v>
          </cell>
          <cell r="D6582">
            <v>93592</v>
          </cell>
          <cell r="E6582">
            <v>2.08</v>
          </cell>
        </row>
        <row r="6583">
          <cell r="A6583">
            <v>93593</v>
          </cell>
          <cell r="B6583" t="str">
            <v>TRANSPORTE COM CAMINHÃO BASCULANTE DE 14 M³, EM VIA URBANA PAVIMENTADA, ADICIONAL PARA DMT EXCEDENTE A 30 KM (UNIDADE: M3XKM). AF_07/2020</v>
          </cell>
          <cell r="D6583">
            <v>93593</v>
          </cell>
          <cell r="E6583">
            <v>0.76</v>
          </cell>
        </row>
        <row r="6584">
          <cell r="A6584">
            <v>93594</v>
          </cell>
          <cell r="B6584" t="str">
            <v>TRANSPORTE COM CAMINHÃO BASCULANTE DE 10 M³, EM VIA URBANA EM LEITO NATURAL (UNIDADE: TXKM). AF_07/2020</v>
          </cell>
          <cell r="D6584">
            <v>93594</v>
          </cell>
          <cell r="E6584">
            <v>1.78</v>
          </cell>
        </row>
        <row r="6585">
          <cell r="A6585">
            <v>93595</v>
          </cell>
          <cell r="B6585" t="str">
            <v>TRANSPORTE COM CAMINHÃO BASCULANTE DE 10 M³, EM VIA URBANA EM REVESTIMENTO PRIMÁRIO (UNIDADE: TXKM). AF_07/2020</v>
          </cell>
          <cell r="D6585">
            <v>93595</v>
          </cell>
          <cell r="E6585">
            <v>1.55</v>
          </cell>
        </row>
        <row r="6586">
          <cell r="A6586">
            <v>93596</v>
          </cell>
          <cell r="B6586" t="str">
            <v>TRANSPORTE COM CAMINHÃO BASCULANTE DE 10 M³, EM VIA URBANA PAVIMENTADA, ADICIONAL PARA DMT EXCEDENTE A 30 KM (UNIDADE: TXKM). AF_07/2020</v>
          </cell>
          <cell r="D6586">
            <v>93596</v>
          </cell>
          <cell r="E6586">
            <v>0.56000000000000005</v>
          </cell>
        </row>
        <row r="6587">
          <cell r="A6587">
            <v>93597</v>
          </cell>
          <cell r="B6587" t="str">
            <v>TRANSPORTE COM CAMINHÃO BASCULANTE DE 14 M³, EM VIA URBANA EM LEITO NATURAL (UNIDADE: TXKM). AF_07/2020</v>
          </cell>
          <cell r="D6587">
            <v>93597</v>
          </cell>
          <cell r="E6587">
            <v>1.6</v>
          </cell>
        </row>
        <row r="6588">
          <cell r="A6588">
            <v>93598</v>
          </cell>
          <cell r="B6588" t="str">
            <v>TRANSPORTE COM CAMINHÃO BASCULANTE DE 14 M³, EM VIA URBANA EM REVESTIMENTO PRIMÁRIO (UNIDADE: TXKM). AF_07/2020</v>
          </cell>
          <cell r="D6588">
            <v>93598</v>
          </cell>
          <cell r="E6588">
            <v>1.38</v>
          </cell>
        </row>
        <row r="6589">
          <cell r="A6589">
            <v>93599</v>
          </cell>
          <cell r="B6589" t="str">
            <v>TRANSPORTE COM CAMINHÃO BASCULANTE DE 14 M³, EM VIA URBANA PAVIMENTADA, ADICIONAL PARA DMT EXCEDENTE A 30 KM (UNIDADE: TXKM). AF_07/2020</v>
          </cell>
          <cell r="D6589">
            <v>93599</v>
          </cell>
          <cell r="E6589">
            <v>0.5</v>
          </cell>
        </row>
        <row r="6590">
          <cell r="A6590">
            <v>95425</v>
          </cell>
          <cell r="B6590" t="str">
            <v>TRANSPORTE COM CAMINHÃO BASCULANTE DE 18 M³, EM VIA URBANA EM LEITO NATURAL (UNIDADE: M3XKM). AF_07/2020</v>
          </cell>
          <cell r="D6590">
            <v>95425</v>
          </cell>
          <cell r="E6590">
            <v>2.0699999999999998</v>
          </cell>
        </row>
        <row r="6591">
          <cell r="A6591">
            <v>95426</v>
          </cell>
          <cell r="B6591" t="str">
            <v>TRANSPORTE COM CAMINHÃO BASCULANTE DE 18 M³, EM VIA URBANA EM REVESTIMENTO PRIMÁRIO (UNIDADE: M3XKM). AF_07/2020</v>
          </cell>
          <cell r="D6591">
            <v>95426</v>
          </cell>
          <cell r="E6591">
            <v>1.79</v>
          </cell>
        </row>
        <row r="6592">
          <cell r="A6592">
            <v>95427</v>
          </cell>
          <cell r="B6592" t="str">
            <v>TRANSPORTE COM CAMINHÃO BASCULANTE DE 18 M³, EM VIA URBANA PAVIMENTADA, ADICIONAL PARA DMT EXCEDENTE A 30 KM (UNIDADE: M3XKM). AF_07/2020</v>
          </cell>
          <cell r="D6592">
            <v>95427</v>
          </cell>
          <cell r="E6592">
            <v>0.67</v>
          </cell>
        </row>
        <row r="6593">
          <cell r="A6593">
            <v>95428</v>
          </cell>
          <cell r="B6593" t="str">
            <v>TRANSPORTE COM CAMINHÃO BASCULANTE DE 18 M³, EM VIA URBANA EM LEITO NATURAL (UNIDADE: TXKM). AF_07/2020</v>
          </cell>
          <cell r="D6593">
            <v>95428</v>
          </cell>
          <cell r="E6593">
            <v>1.39</v>
          </cell>
        </row>
        <row r="6594">
          <cell r="A6594">
            <v>95429</v>
          </cell>
          <cell r="B6594" t="str">
            <v>TRANSPORTE COM CAMINHÃO BASCULANTE DE 18 M³, EM VIA URBANA EM REVESTIMENTO PRIMÁRIO (UNIDADE: TXKM). AF_07/2020</v>
          </cell>
          <cell r="D6594">
            <v>95429</v>
          </cell>
          <cell r="E6594">
            <v>1.21</v>
          </cell>
        </row>
        <row r="6595">
          <cell r="A6595">
            <v>95430</v>
          </cell>
          <cell r="B6595" t="str">
            <v>TRANSPORTE COM CAMINHÃO BASCULANTE DE 18 M³, EM VIA URBANA PAVIMENTADA, ADICIONAL PARA DMT EXCEDENTE A 30 KM (UNIDADE: TXKM). AF_07/2020</v>
          </cell>
          <cell r="D6595">
            <v>95430</v>
          </cell>
          <cell r="E6595">
            <v>0.42</v>
          </cell>
        </row>
        <row r="6596">
          <cell r="A6596">
            <v>95875</v>
          </cell>
          <cell r="B6596" t="str">
            <v>TRANSPORTE COM CAMINHÃO BASCULANTE DE 10 M³, EM VIA URBANA PAVIMENTADA, DMT ATÉ 30 KM (UNIDADE: M3XKM). AF_07/2020</v>
          </cell>
          <cell r="D6596">
            <v>95875</v>
          </cell>
          <cell r="E6596">
            <v>2.11</v>
          </cell>
        </row>
        <row r="6597">
          <cell r="A6597">
            <v>95876</v>
          </cell>
          <cell r="B6597" t="str">
            <v>TRANSPORTE COM CAMINHÃO BASCULANTE DE 14 M³, EM VIA URBANA PAVIMENTADA, DMT ATÉ 30 KM (UNIDADE: M3XKM). AF_07/2020</v>
          </cell>
          <cell r="D6597">
            <v>95876</v>
          </cell>
          <cell r="E6597">
            <v>1.88</v>
          </cell>
        </row>
        <row r="6598">
          <cell r="A6598">
            <v>95877</v>
          </cell>
          <cell r="B6598" t="str">
            <v>TRANSPORTE COM CAMINHÃO BASCULANTE DE 18 M³, EM VIA URBANA PAVIMENTADA, DMT ATÉ 30 KM (UNIDADE: M3XKM). AF_07/2020</v>
          </cell>
          <cell r="D6598">
            <v>95877</v>
          </cell>
          <cell r="E6598">
            <v>1.64</v>
          </cell>
        </row>
        <row r="6599">
          <cell r="A6599">
            <v>95878</v>
          </cell>
          <cell r="B6599" t="str">
            <v>TRANSPORTE COM CAMINHÃO BASCULANTE DE 10 M³, EM VIA URBANA PAVIMENTADA, DMT ATÉ 30 KM (UNIDADE: TXKM). AF_07/2020</v>
          </cell>
          <cell r="D6599">
            <v>95878</v>
          </cell>
          <cell r="E6599">
            <v>1.42</v>
          </cell>
        </row>
        <row r="6600">
          <cell r="A6600">
            <v>95879</v>
          </cell>
          <cell r="B6600" t="str">
            <v>TRANSPORTE COM CAMINHÃO BASCULANTE DE 14 M³, EM VIA URBANA PAVIMENTADA, DMT ATÉ 30 KM (UNIDADE: TXKM). AF_07/2020</v>
          </cell>
          <cell r="D6600">
            <v>95879</v>
          </cell>
          <cell r="E6600">
            <v>1.28</v>
          </cell>
        </row>
        <row r="6601">
          <cell r="A6601">
            <v>95880</v>
          </cell>
          <cell r="B6601" t="str">
            <v>TRANSPORTE COM CAMINHÃO BASCULANTE DE 18 M³, EM VIA URBANA PAVIMENTADA, DMT ATÉ 30 KM (UNIDADE: TXKM). AF_07/2020</v>
          </cell>
          <cell r="D6601">
            <v>95880</v>
          </cell>
          <cell r="E6601">
            <v>1.1000000000000001</v>
          </cell>
        </row>
        <row r="6602">
          <cell r="A6602">
            <v>97912</v>
          </cell>
          <cell r="B6602" t="str">
            <v>TRANSPORTE COM CAMINHÃO BASCULANTE DE 6 M³, EM VIA URBANA EM LEITO NATURAL (UNIDADE: M3XKM). AF_07/2020</v>
          </cell>
          <cell r="D6602">
            <v>97912</v>
          </cell>
          <cell r="E6602">
            <v>3.09</v>
          </cell>
        </row>
        <row r="6603">
          <cell r="A6603">
            <v>97913</v>
          </cell>
          <cell r="B6603" t="str">
            <v>TRANSPORTE COM CAMINHÃO BASCULANTE DE 6 M³, EM VIA URBANA EM REVESTIMENTO PRIMÁRIO (UNIDADE: M3XKM). AF_07/2020</v>
          </cell>
          <cell r="D6603">
            <v>97913</v>
          </cell>
          <cell r="E6603">
            <v>2.69</v>
          </cell>
        </row>
        <row r="6604">
          <cell r="A6604">
            <v>97914</v>
          </cell>
          <cell r="B6604" t="str">
            <v>TRANSPORTE COM CAMINHÃO BASCULANTE DE 6 M³, EM VIA URBANA PAVIMENTADA, DMT ATÉ 30 KM (UNIDADE: M3XKM). AF_07/2020</v>
          </cell>
          <cell r="D6604">
            <v>97914</v>
          </cell>
          <cell r="E6604">
            <v>2.46</v>
          </cell>
        </row>
        <row r="6605">
          <cell r="A6605">
            <v>97915</v>
          </cell>
          <cell r="B6605" t="str">
            <v>TRANSPORTE COM CAMINHÃO BASCULANTE DE 6 M³, EM VIA URBANA PAVIMENTADA, ADICIONAL PARA DMT EXCEDENTE A 30 KM (UNIDADE: M3XKM). AF_07/2020</v>
          </cell>
          <cell r="D6605">
            <v>97915</v>
          </cell>
          <cell r="E6605">
            <v>0.98</v>
          </cell>
        </row>
        <row r="6606">
          <cell r="A6606">
            <v>100937</v>
          </cell>
          <cell r="B6606" t="str">
            <v>TRANSPORTE COM CAMINHÃO BASCULANTE DE 6 M³, EM VIA INTERNA (DENTRO DO CANTEIRO - UNIDADE: M3XKM). AF_07/2020</v>
          </cell>
          <cell r="D6606">
            <v>100937</v>
          </cell>
          <cell r="E6606">
            <v>7.39</v>
          </cell>
        </row>
        <row r="6607">
          <cell r="A6607">
            <v>100938</v>
          </cell>
          <cell r="B6607" t="str">
            <v>TRANSPORTE COM CAMINHÃO BASCULANTE DE 10 M³, EM VIA INTERNA (DENTRO DO CANTEIRO - UNIDADE: M3XKM). AF_07/2020</v>
          </cell>
          <cell r="D6607">
            <v>100938</v>
          </cell>
          <cell r="E6607">
            <v>6.39</v>
          </cell>
        </row>
        <row r="6608">
          <cell r="A6608">
            <v>100939</v>
          </cell>
          <cell r="B6608" t="str">
            <v>TRANSPORTE COM CAMINHÃO BASCULANTE DE 14 M³, EM VIA INTERNA (DENTRO DO CANTEIRO - UNIDADE:M3XKM). AF_07/2020</v>
          </cell>
          <cell r="D6608">
            <v>100939</v>
          </cell>
          <cell r="E6608">
            <v>5.75</v>
          </cell>
        </row>
        <row r="6609">
          <cell r="A6609">
            <v>100940</v>
          </cell>
          <cell r="B6609" t="str">
            <v>TRANSPORTE COM CAMINHÃO BASCULANTE DE 18 M³, EM VIA INTERNA (DENTRO DO CANTEIRO - UNIDADE: M3XKM). AF_07/2020</v>
          </cell>
          <cell r="D6609">
            <v>100940</v>
          </cell>
          <cell r="E6609">
            <v>4.9800000000000004</v>
          </cell>
        </row>
        <row r="6610">
          <cell r="A6610">
            <v>100941</v>
          </cell>
          <cell r="B6610" t="str">
            <v>TRANSPORTE COM CAMINHÃO BASCULANTE DE 6 M³, EM VIA INTERNA (DENTRO DO CANTEIRO - UNIDADE: TXKM). AF_07/2020</v>
          </cell>
          <cell r="D6610">
            <v>100941</v>
          </cell>
          <cell r="E6610">
            <v>4.93</v>
          </cell>
        </row>
        <row r="6611">
          <cell r="A6611">
            <v>100942</v>
          </cell>
          <cell r="B6611" t="str">
            <v>TRANSPORTE COM CAMINHÃO BASCULANTE DE 10 M³, EM VIA INTERNA A OBRA (UNIDADE: TXKM). AF_07/2020</v>
          </cell>
          <cell r="D6611">
            <v>100942</v>
          </cell>
          <cell r="E6611">
            <v>4.26</v>
          </cell>
        </row>
        <row r="6612">
          <cell r="A6612">
            <v>100943</v>
          </cell>
          <cell r="B6612" t="str">
            <v>TRANSPORTE COM CAMINHÃO BASCULANTE DE 14 M³, EM VIA INTERNA (DENTRO DO CANTEIRO - UNIDADE: TXKM). AF_07/2020</v>
          </cell>
          <cell r="D6612">
            <v>100943</v>
          </cell>
          <cell r="E6612">
            <v>3.82</v>
          </cell>
        </row>
        <row r="6613">
          <cell r="A6613">
            <v>100944</v>
          </cell>
          <cell r="B6613" t="str">
            <v>TRANSPORTE COM CAMINHÃO BASCULANTE DE 18 M³, EM VIA INTERNA (DENTRO DO CANTEIRO - UNIDADE: TXKM). AF_07/2020</v>
          </cell>
          <cell r="D6613">
            <v>100944</v>
          </cell>
          <cell r="E6613">
            <v>3.33</v>
          </cell>
        </row>
        <row r="6614">
          <cell r="A6614">
            <v>100945</v>
          </cell>
          <cell r="B6614" t="str">
            <v>TRANSPORTE COM CAMINHÃO CARROCERIA 9T, EM VIA URBANA EM LEITO NATURAL (UNIDADE: TXKM). AF_07/2020</v>
          </cell>
          <cell r="D6614">
            <v>100945</v>
          </cell>
          <cell r="E6614">
            <v>2.33</v>
          </cell>
        </row>
        <row r="6615">
          <cell r="A6615">
            <v>100946</v>
          </cell>
          <cell r="B6615" t="str">
            <v>TRANSPORTE COM CAMINHÃO CARROCERIA 9T, EM VIA URBANA EM REVESTIMENTO PRIMÁRIO (UNIDADE: TXKM). AF_07/2020</v>
          </cell>
          <cell r="D6615">
            <v>100946</v>
          </cell>
          <cell r="E6615">
            <v>2.0099999999999998</v>
          </cell>
        </row>
        <row r="6616">
          <cell r="A6616">
            <v>100947</v>
          </cell>
          <cell r="B6616" t="str">
            <v>TRANSPORTE COM CAMINHÃO CARROCERIA 9T, EM VIA URBANA PAVIMENTADA, DMT ATÉ 30KM (UNIDADE: TXKM). AF_07/2020</v>
          </cell>
          <cell r="D6616">
            <v>100947</v>
          </cell>
          <cell r="E6616">
            <v>1.86</v>
          </cell>
        </row>
        <row r="6617">
          <cell r="A6617">
            <v>100948</v>
          </cell>
          <cell r="B6617" t="str">
            <v>TRANSPORTE COM CAMINHÃO CARROCERIA 9T, EM VIA URBANA PAVIMENTADA, ADICIONAL PARA DMT EXCEDENTE A 30 KM (UNIDADE: TXKM). AF_07/2020</v>
          </cell>
          <cell r="D6617">
            <v>100948</v>
          </cell>
          <cell r="E6617">
            <v>0.73</v>
          </cell>
        </row>
        <row r="6618">
          <cell r="A6618">
            <v>100949</v>
          </cell>
          <cell r="B6618" t="str">
            <v>TRANSPORTE COM CAMINHÃO CARROCERIA 9T, EM VIA INTERNA (DENTRO DO CANTEIRO - UNIDADE: TXKM). AF_07/2020</v>
          </cell>
          <cell r="D6618">
            <v>100949</v>
          </cell>
          <cell r="E6618">
            <v>5.57</v>
          </cell>
        </row>
        <row r="6619">
          <cell r="A6619">
            <v>100950</v>
          </cell>
          <cell r="B6619" t="str">
            <v>TRANSPORTE COM CAMINHÃO CARROCERIA COM GUINDAUTO (MUNCK),  MOMENTO MÁXIMO DE CARGA 11,7 TM, EM VIA URBANA EM LEITO NATURAL (UNIDADE: TXKM). AF_07/2020</v>
          </cell>
          <cell r="D6619">
            <v>100950</v>
          </cell>
          <cell r="E6619">
            <v>3.08</v>
          </cell>
        </row>
        <row r="6620">
          <cell r="A6620">
            <v>100951</v>
          </cell>
          <cell r="B6620" t="str">
            <v>TRANSPORTE COM CAMINHÃO CARROCERIA COM GUINDAUTO (MUNCK),  MOMENTO MÁXIMO DE CARGA 11,7 TM, EM VIA URBANA EM REVESTIMENTO PRIMÁRIO (UNIDADE: TXKM). AF_07/2020</v>
          </cell>
          <cell r="D6620">
            <v>100951</v>
          </cell>
          <cell r="E6620">
            <v>2.66</v>
          </cell>
        </row>
        <row r="6621">
          <cell r="A6621">
            <v>100952</v>
          </cell>
          <cell r="B6621" t="str">
            <v>TRANSPORTE COM CAMINHÃO CARROCERIA COM GUINDAUTO (MUNCK),  MOMENTO MÁXIMO DE CARGA 11,7 TM, EM VIA URBANA PAVIMENTADA, DMT ATÉ 30KM (UNIDADE: TXKM). AF_07/2020</v>
          </cell>
          <cell r="D6621">
            <v>100952</v>
          </cell>
          <cell r="E6621">
            <v>2.4500000000000002</v>
          </cell>
        </row>
        <row r="6622">
          <cell r="A6622">
            <v>100953</v>
          </cell>
          <cell r="B6622" t="str">
            <v>TRANSPORTE COM CAMINHÃO CARROCERIA COM GUINDAUTO (MUNCK),  MOMENTO MÁXIMO DE CARGA 11,7 TM, EM VIA URBANA PAVIMENTADA, ADICIONAL PARA DMT EXCEDENTE A 30 KM (UNIDADE: TXKM). AF_07/2020</v>
          </cell>
          <cell r="D6622">
            <v>100953</v>
          </cell>
          <cell r="E6622">
            <v>0.96</v>
          </cell>
        </row>
        <row r="6623">
          <cell r="A6623">
            <v>100954</v>
          </cell>
          <cell r="B6623" t="str">
            <v>TRANSPORTE COM CAMINHÃO CARROCERIA COM GUINDAUTO (MUNCK),  MOMENTO MÁXIMO DE CARGA 11,7 TM, EM VIA INTERNA (DENTRO DO CANTEIRO - UNIDADE: TXKM). AF_07/2020</v>
          </cell>
          <cell r="D6623">
            <v>100954</v>
          </cell>
          <cell r="E6623">
            <v>7.34</v>
          </cell>
        </row>
        <row r="6624">
          <cell r="A6624">
            <v>100955</v>
          </cell>
          <cell r="B6624" t="str">
            <v>TRANSPORTE COM CAMINHÃO PIPA DE 6 M³, EM VIA URBANA EM LEITO NATURAL (UNIDADE: M3XKM). AF_07/2020</v>
          </cell>
          <cell r="D6624">
            <v>100955</v>
          </cell>
          <cell r="E6624">
            <v>4.5</v>
          </cell>
        </row>
        <row r="6625">
          <cell r="A6625">
            <v>100956</v>
          </cell>
          <cell r="B6625" t="str">
            <v>TRANSPORTE COM CAMINHÃO PIPA DE 6 M³, EM VIA URBANA EM REVESTIMENTO PRIMÁRIO (UNIDADE: M3XKM). AF_07/2020</v>
          </cell>
          <cell r="D6625">
            <v>100956</v>
          </cell>
          <cell r="E6625">
            <v>3.91</v>
          </cell>
        </row>
        <row r="6626">
          <cell r="A6626">
            <v>100957</v>
          </cell>
          <cell r="B6626" t="str">
            <v>TRANSPORTE COM CAMINHÃO PIPA DE 6 M³, EM VIA URBANA PAVIMENTADA, DMT ATÉ 30KM (UNIDADE: M3XKM). AF_07/2020</v>
          </cell>
          <cell r="D6626">
            <v>100957</v>
          </cell>
          <cell r="E6626">
            <v>3.57</v>
          </cell>
        </row>
        <row r="6627">
          <cell r="A6627">
            <v>100958</v>
          </cell>
          <cell r="B6627" t="str">
            <v>TRANSPORTE COM CAMINHÃO PIPA DE 6 M³, EM VIA URBANA PAVIMENTADA, ADICIONAL PARA DMT EXCEDENTE A 30 KM (UNIDADE: M3XKM). AF_07/2020</v>
          </cell>
          <cell r="D6627">
            <v>100958</v>
          </cell>
          <cell r="E6627">
            <v>1.43</v>
          </cell>
        </row>
        <row r="6628">
          <cell r="A6628">
            <v>100959</v>
          </cell>
          <cell r="B6628" t="str">
            <v>TRANSPORTE COM CAMINHÃO PIPA DE 6 M³, EM VIA INTERNA (DENTRO DO CANTEIRO - UNIDADE: M3XKM). AF_07/2020</v>
          </cell>
          <cell r="D6628">
            <v>100959</v>
          </cell>
          <cell r="E6628">
            <v>10.73</v>
          </cell>
        </row>
        <row r="6629">
          <cell r="A6629">
            <v>100960</v>
          </cell>
          <cell r="B6629" t="str">
            <v>TRANSPORTE COM CAMINHÃO PIPA DE 10 M³, EM VIA URBANA EM LEITO NATURAL (UNIDADE: M3XKM). AF_07/2020</v>
          </cell>
          <cell r="D6629">
            <v>100960</v>
          </cell>
          <cell r="E6629">
            <v>3.27</v>
          </cell>
        </row>
        <row r="6630">
          <cell r="A6630">
            <v>100961</v>
          </cell>
          <cell r="B6630" t="str">
            <v>TRANSPORTE COM CAMINHÃO PIPA DE 10 M³, EM VIA URBANA EM REVESTIMENTO PRIMÁRIO (UNIDADE: M3XKM). AF_07/2020</v>
          </cell>
          <cell r="D6630">
            <v>100961</v>
          </cell>
          <cell r="E6630">
            <v>2.83</v>
          </cell>
        </row>
        <row r="6631">
          <cell r="A6631">
            <v>100962</v>
          </cell>
          <cell r="B6631" t="str">
            <v>TRANSPORTE COM CAMINHÃO PIPA DE 10 M³, EM VIA URBANA PAVIMENTADA, DMT ATÉ 30KM (UNIDADE: M3XKM). AF_07/2020</v>
          </cell>
          <cell r="D6631">
            <v>100962</v>
          </cell>
          <cell r="E6631">
            <v>2.59</v>
          </cell>
        </row>
        <row r="6632">
          <cell r="A6632">
            <v>100963</v>
          </cell>
          <cell r="B6632" t="str">
            <v>TRANSPORTE COM CAMINHÃO PIPA DE 10 M³, EM VIA URBANA PAVIMENTADA, ADICIONAL PARA DMT EXCEDENTE A 30 KM (UNIDADE: M3XKM). AF_07/2020</v>
          </cell>
          <cell r="D6632">
            <v>100963</v>
          </cell>
          <cell r="E6632">
            <v>1.02</v>
          </cell>
        </row>
        <row r="6633">
          <cell r="A6633">
            <v>100964</v>
          </cell>
          <cell r="B6633" t="str">
            <v>TRANSPORTE COM CAMINHÃO PIPA DE 10 M³, EM VIA INTERNA (DENTRO DO CANTEIRO - UNIDADE: M3XKM). AF_07/2020</v>
          </cell>
          <cell r="D6633">
            <v>100964</v>
          </cell>
          <cell r="E6633">
            <v>7.86</v>
          </cell>
        </row>
        <row r="6634">
          <cell r="A6634">
            <v>100973</v>
          </cell>
          <cell r="B6634" t="str">
            <v>CARGA, MANOBRA E DESCARGA DE SOLOS E MATERIAIS GRANULARES EM CAMINHÃO BASCULANTE 6 M³ - CARGA COM PÁ CARREGADEIRA (CAÇAMBA DE 1,7 A 2,8 M³ / 128 HP) E DESCARGA LIVRE (UNIDADE: M3). AF_07/2020</v>
          </cell>
          <cell r="D6634">
            <v>100973</v>
          </cell>
          <cell r="E6634">
            <v>7.26</v>
          </cell>
        </row>
        <row r="6635">
          <cell r="A6635">
            <v>100974</v>
          </cell>
          <cell r="B6635" t="str">
            <v>CARGA, MANOBRA E DESCARGA DE SOLOS E MATERIAIS GRANULARES EM CAMINHÃO BASCULANTE 10 M³ - CARGA COM PÁ CARREGADEIRA (CAÇAMBA DE 1,7 A 2,8 M³ / 128 HP) E DESCARGA LIVRE (UNIDADE: M3). AF_07/2020</v>
          </cell>
          <cell r="D6635">
            <v>100974</v>
          </cell>
          <cell r="E6635">
            <v>7.23</v>
          </cell>
        </row>
        <row r="6636">
          <cell r="A6636">
            <v>100975</v>
          </cell>
          <cell r="B6636" t="str">
            <v>CARGA, MANOBRA E DESCARGA DE SOLOS E MATERIAIS GRANULARES EM CAMINHÃO BASCULANTE 14 M³ - CARGA COM PÁ CARREGADEIRA (CAÇAMBA DE 1,7 A 2,8 M³ / 128 HP) E DESCARGA LIVRE (UNIDADE: M3). AF_07/2020</v>
          </cell>
          <cell r="D6636">
            <v>100975</v>
          </cell>
          <cell r="E6636">
            <v>7.45</v>
          </cell>
        </row>
        <row r="6637">
          <cell r="A6637">
            <v>100965</v>
          </cell>
          <cell r="B6637" t="str">
            <v>TRANSPORTE COM CAMINHÃO TANQUE DE TRANSPORTE DE MATERIAL ASFÁLTICO DE 30000 L, EM VIA URBANA EM  LEITO NATURAL (UNIDADE: TXKM). AF_07/2020</v>
          </cell>
          <cell r="D6637">
            <v>100965</v>
          </cell>
          <cell r="E6637">
            <v>1.63</v>
          </cell>
        </row>
        <row r="6638">
          <cell r="A6638">
            <v>100966</v>
          </cell>
          <cell r="B6638" t="str">
            <v>TRANSPORTE COM CAMINHÃO TANQUE DE TRANSPORTE DE MATERIAL ASFÁLTICO DE 30000 L, EM VIA URBANA EM  REVESTIMENTO PRIMÁRIO (UNIDADE: TXKM). AF_07/2020</v>
          </cell>
          <cell r="D6638">
            <v>100966</v>
          </cell>
          <cell r="E6638">
            <v>1.39</v>
          </cell>
        </row>
        <row r="6639">
          <cell r="A6639">
            <v>100969</v>
          </cell>
          <cell r="B6639" t="str">
            <v>TRANSPORTE COM CAMINHÃO TANQUE DE TRANSPORTE DE MATERIAL ASFÁLTICO DE 20000 L, EM VIA URBANA EM LEITO NATURAL (UNIDADE: TXKM). AF_07/2020</v>
          </cell>
          <cell r="D6639">
            <v>100969</v>
          </cell>
          <cell r="E6639">
            <v>2.17</v>
          </cell>
        </row>
        <row r="6640">
          <cell r="A6640">
            <v>100970</v>
          </cell>
          <cell r="B6640" t="str">
            <v>TRANSPORTE COM CAMINHÃO TANQUE DE TRANSPORTE DE MATERIAL ASFÁLTICO DE 20000 L, EM VIA URBANA EM  REVESTIMENTO PRIMÁRIO (UNIDADE: TXKM). AF_07/2020</v>
          </cell>
          <cell r="D6640">
            <v>100970</v>
          </cell>
          <cell r="E6640">
            <v>1.84</v>
          </cell>
        </row>
        <row r="6641">
          <cell r="A6641">
            <v>102330</v>
          </cell>
          <cell r="B6641" t="str">
            <v>TRANSPORTE COM CAMINHÃO TANQUE DE TRANSPORTE DE MATERIAL ASFÁLTICO DE 30000 L, EM VIA URBANA PAVIMENTADA, DMT ATÉ 30KM (UNIDADE: TXKM). AF_07/2020</v>
          </cell>
          <cell r="D6641">
            <v>102330</v>
          </cell>
          <cell r="E6641">
            <v>1.3</v>
          </cell>
        </row>
        <row r="6642">
          <cell r="A6642">
            <v>102331</v>
          </cell>
          <cell r="B6642" t="str">
            <v>TRANSPORTE COM CAMINHÃO TANQUE DE TRANSPORTE DE MATERIAL ASFÁLTICO DE 30000 L, EM VIA URBANA PAVIMENTADA, ADICIONAL PARA DMT EXCEDENTE A 30 KM (UNIDADE: TXKM). AF_07/2020</v>
          </cell>
          <cell r="D6642">
            <v>102331</v>
          </cell>
          <cell r="E6642">
            <v>0.51</v>
          </cell>
        </row>
        <row r="6643">
          <cell r="A6643">
            <v>102332</v>
          </cell>
          <cell r="B6643" t="str">
            <v>TRANSPORTE COM CAMINHÃO TANQUE DE TRANSPORTE DE MATERIAL ASFÁLTICO DE 20000 L, EM VIA URBANA PAVIMENTADA, DMT ATÉ 30KM (UNIDADE: TXKM). AF_07/2020</v>
          </cell>
          <cell r="D6643">
            <v>102332</v>
          </cell>
          <cell r="E6643">
            <v>1.71</v>
          </cell>
        </row>
        <row r="6644">
          <cell r="A6644">
            <v>102333</v>
          </cell>
          <cell r="B6644" t="str">
            <v>TRANSPORTE COM CAMINHÃO TANQUE DE TRANSPORTE DE MATERIAL ASFÁLTICO DE 20000 L, EM VIA URBANA PAVIMENTADA, ADICIONAL PARA DMT EXCEDENTE A 30 KM (UNIDADE: TXKM). AF_07/2020</v>
          </cell>
          <cell r="D6644">
            <v>102333</v>
          </cell>
          <cell r="E6644">
            <v>0.69</v>
          </cell>
        </row>
        <row r="6645">
          <cell r="A6645">
            <v>101019</v>
          </cell>
          <cell r="B6645" t="str">
            <v>CARGA, MANOBRA E DESCARGA MANUAL DE TUBOS PLÁSTICOS, DN MENOR OU IGUAL A 100 MM, EM CAMINHÃO CARROCERIA 9T. AF_07/2020</v>
          </cell>
          <cell r="D6645">
            <v>101019</v>
          </cell>
          <cell r="E6645">
            <v>462.21</v>
          </cell>
        </row>
        <row r="6646">
          <cell r="A6646">
            <v>101479</v>
          </cell>
          <cell r="B6646" t="str">
            <v>CARGA, MANOBRA E DESCARGA MANUAL DE TUBOS PLÁSTICOS, DN 200 MM, EM CAMINHÃO CARROCERIA 9T. AF_07/2020</v>
          </cell>
          <cell r="D6646">
            <v>101479</v>
          </cell>
          <cell r="E6646">
            <v>134.66</v>
          </cell>
        </row>
        <row r="6647">
          <cell r="A6647">
            <v>102568</v>
          </cell>
          <cell r="B6647" t="str">
            <v>CARGA, MANOBRA E DESCARGA MANUAL DE TUBOS PLÁSTICOS, DN 150 MM, EM CAMINHÃO CARROCERIA 9T. AF_06/2021</v>
          </cell>
          <cell r="D6647">
            <v>102568</v>
          </cell>
          <cell r="E6647">
            <v>229.4</v>
          </cell>
        </row>
        <row r="6648">
          <cell r="A6648">
            <v>100976</v>
          </cell>
          <cell r="B6648" t="str">
            <v>CARGA, MANOBRA E DESCARGA DE SOLOS E MATERIAIS GRANULARES EM CAMINHÃO BASCULANTE 18 M³ - CARGA COM PÁ CARREGADEIRA (CAÇAMBA DE 1,7 A 2,8 M³ / 128 HP) E DESCARGA LIVRE (UNIDADE: M3). AF_07/2020</v>
          </cell>
          <cell r="D6648">
            <v>100976</v>
          </cell>
          <cell r="E6648">
            <v>7.42</v>
          </cell>
        </row>
        <row r="6649">
          <cell r="A6649">
            <v>100977</v>
          </cell>
          <cell r="B6649" t="str">
            <v>CARGA, MANOBRA E DESCARGA DE SOLOS E MATERIAIS GRANULARES EM CAMINHÃO BASCULANTE 6 M³ - CARGA COM ESCAVADEIRA HIDRÁULICA (CAÇAMBA DE 1,20 M³ / 155 HP) E DESCARGA LIVRE (UNIDADE: M3). AF_07/2020</v>
          </cell>
          <cell r="D6649">
            <v>100977</v>
          </cell>
          <cell r="E6649">
            <v>6.39</v>
          </cell>
        </row>
        <row r="6650">
          <cell r="A6650">
            <v>100978</v>
          </cell>
          <cell r="B6650" t="str">
            <v>CARGA, MANOBRA E DESCARGA DE SOLOS E MATERIAIS GRANULARES EM CAMINHÃO BASCULANTE 10 M³ - CARGA COM ESCAVADEIRA HIDRÁULICA (CAÇAMBA DE 1,20 M³ / 155 HP) E DESCARGA LIVRE (UNIDADE: M3). AF_07/2020</v>
          </cell>
          <cell r="D6650">
            <v>100978</v>
          </cell>
          <cell r="E6650">
            <v>5.94</v>
          </cell>
        </row>
        <row r="6651">
          <cell r="A6651">
            <v>100979</v>
          </cell>
          <cell r="B6651" t="str">
            <v>CARGA, MANOBRA E DESCARGA DE SOLOS E MATERIAIS GRANULARES EM CAMINHÃO BASCULANTE 14 M³ - CARGA COM ESCAVADEIRA HIDRÁULICA (CAÇAMBA DE 1,20 M³ / 155 HP) E DESCARGA LIVRE (UNIDADE: M3). AF_07/2020</v>
          </cell>
          <cell r="D6651">
            <v>100979</v>
          </cell>
          <cell r="E6651">
            <v>5.82</v>
          </cell>
        </row>
        <row r="6652">
          <cell r="A6652">
            <v>100980</v>
          </cell>
          <cell r="B6652" t="str">
            <v>CARGA, MANOBRA E DESCARGA DE SOLOS E MATERIAIS GRANULARES EM CAMINHÃO BASCULANTE 18 M³ - CARGA COM ESCAVADEIRA HIDRÁULICA (CAÇAMBA DE 1,20 M³ / 155 HP) E DESCARGA LIVRE (UNIDADE: M3). AF_07/2020</v>
          </cell>
          <cell r="D6652">
            <v>100980</v>
          </cell>
          <cell r="E6652">
            <v>5.58</v>
          </cell>
        </row>
        <row r="6653">
          <cell r="A6653">
            <v>100981</v>
          </cell>
          <cell r="B6653" t="str">
            <v>CARGA, MANOBRA E DESCARGA DE ENTULHO EM CAMINHÃO BASCULANTE 6 M³ - CARGA COM ESCAVADEIRA HIDRÁULICA  (CAÇAMBA DE 0,80 M³ / 111 HP) E DESCARGA LIVRE (UNIDADE: M3). AF_07/2020</v>
          </cell>
          <cell r="D6653">
            <v>100981</v>
          </cell>
          <cell r="E6653">
            <v>7.84</v>
          </cell>
        </row>
        <row r="6654">
          <cell r="A6654">
            <v>100982</v>
          </cell>
          <cell r="B6654" t="str">
            <v>CARGA, MANOBRA E DESCARGA DE ENTULHO EM CAMINHÃO BASCULANTE 10 M³ - CARGA COM ESCAVADEIRA HIDRÁULICA  (CAÇAMBA DE 0,80 M³ / 111 HP) E DESCARGA LIVRE (UNIDADE: M3). AF_07/2020</v>
          </cell>
          <cell r="D6654">
            <v>100982</v>
          </cell>
          <cell r="E6654">
            <v>7.72</v>
          </cell>
        </row>
        <row r="6655">
          <cell r="A6655">
            <v>100983</v>
          </cell>
          <cell r="B6655" t="str">
            <v>CARGA, MANOBRA E DESCARGA DE ENTULHO EM CAMINHÃO BASCULANTE 14 M³ - CARGA COM ESCAVADEIRA HIDRÁULICA  (CAÇAMBA DE 0,80 M³ / 111 HP) E DESCARGA LIVRE (UNIDADE: M3). AF_07/2020</v>
          </cell>
          <cell r="D6655">
            <v>100983</v>
          </cell>
          <cell r="E6655">
            <v>7.91</v>
          </cell>
        </row>
        <row r="6656">
          <cell r="A6656">
            <v>100984</v>
          </cell>
          <cell r="B6656" t="str">
            <v>CARGA, MANOBRA E DESCARGA DE ENTULHO EM CAMINHÃO BASCULANTE 18 M³ - CARGA COM ESCAVADEIRA HIDRÁULICA  (CAÇAMBA DE 0,80 M³ / 111 HP) E DESCARGA LIVRE (UNIDADE: M3). AF_07/2020</v>
          </cell>
          <cell r="D6656">
            <v>100984</v>
          </cell>
          <cell r="E6656">
            <v>7.86</v>
          </cell>
        </row>
        <row r="6657">
          <cell r="A6657">
            <v>100985</v>
          </cell>
          <cell r="B6657" t="str">
            <v>CARGA DE MISTURA ASFÁLTICA EM CAMINHÃO BASCULANTE 6 M³ (UNIDADE: M3). AF_07/2020</v>
          </cell>
          <cell r="D6657">
            <v>100985</v>
          </cell>
          <cell r="E6657">
            <v>6.11</v>
          </cell>
        </row>
        <row r="6658">
          <cell r="A6658">
            <v>100986</v>
          </cell>
          <cell r="B6658" t="str">
            <v>CARGA DE MISTURA ASFÁLTICA EM CAMINHÃO BASCULANTE 10 M³ (UNIDADE: M3). AF_07/2020</v>
          </cell>
          <cell r="D6658">
            <v>100986</v>
          </cell>
          <cell r="E6658">
            <v>7.65</v>
          </cell>
        </row>
        <row r="6659">
          <cell r="A6659">
            <v>100987</v>
          </cell>
          <cell r="B6659" t="str">
            <v>CARGA DE MISTURA ASFÁLTICA EM CAMINHÃO BASCULANTE 14 M³ (UNIDADE: M3). AF_07/2020</v>
          </cell>
          <cell r="D6659">
            <v>100987</v>
          </cell>
          <cell r="E6659">
            <v>9.0399999999999991</v>
          </cell>
        </row>
        <row r="6660">
          <cell r="A6660">
            <v>100988</v>
          </cell>
          <cell r="B6660" t="str">
            <v>CARGA DE MISTURA ASFÁLTICA EM CAMINHÃO BASCULANTE 18 M³ (UNIDADE: M3). AF_07/2020</v>
          </cell>
          <cell r="D6660">
            <v>100988</v>
          </cell>
          <cell r="E6660">
            <v>9.75</v>
          </cell>
        </row>
        <row r="6661">
          <cell r="A6661">
            <v>100989</v>
          </cell>
          <cell r="B6661" t="str">
            <v>CARGA, MANOBRA E DESCARGA DE SOLOS E MATERIAIS GRANULARES EM CAMINHÃO BASCULANTE 6 M³ - CARGA COM PÁ CARREGADEIRA (CAÇAMBA DE 1,7 A 2,8 M³ / 128 HP) E DESCARGA LIVRE (UNIDADE: T). AF_07/2020</v>
          </cell>
          <cell r="D6661">
            <v>100989</v>
          </cell>
          <cell r="E6661">
            <v>4.83</v>
          </cell>
        </row>
        <row r="6662">
          <cell r="A6662">
            <v>100990</v>
          </cell>
          <cell r="B6662" t="str">
            <v>CARGA, MANOBRA E DESCARGA DE SOLOS E MATERIAIS GRANULARES EM CAMINHÃO BASCULANTE 10 M³ - CARGA COM PÁ CARREGADEIRA (CAÇAMBA DE 1,7 A 2,8 M³ / 128 HP) E DESCARGA LIVRE (UNIDADE: T). AF_07/2020</v>
          </cell>
          <cell r="D6662">
            <v>100990</v>
          </cell>
          <cell r="E6662">
            <v>4.82</v>
          </cell>
        </row>
        <row r="6663">
          <cell r="A6663">
            <v>100991</v>
          </cell>
          <cell r="B6663" t="str">
            <v>CARGA, MANOBRA E DESCARGA DE SOLOS E MATERIAIS GRANULARES EM CAMINHÃO BASCULANTE 14 M³ - CARGA COM PÁ CARREGADEIRA (CAÇAMBA DE 1,7 A 2,8 M³ / 128 HP) E DESCARGA LIVRE (UNIDADE: T). AF_07/2020</v>
          </cell>
          <cell r="D6663">
            <v>100991</v>
          </cell>
          <cell r="E6663">
            <v>4.99</v>
          </cell>
        </row>
        <row r="6664">
          <cell r="A6664">
            <v>100992</v>
          </cell>
          <cell r="B6664" t="str">
            <v>CARGA, MANOBRA E DESCARGA DE SOLOS E MATERIAIS GRANULARES EM CAMINHÃO BASCULANTE 18 M³ - CARGA COM PÁ CARREGADEIRA (CAÇAMBA DE 1,7 A 2,8 M³ / 128 HP) E DESCARGA LIVRE (UNIDADE: T). AF_07/2020</v>
          </cell>
          <cell r="D6664">
            <v>100992</v>
          </cell>
          <cell r="E6664">
            <v>4.9400000000000004</v>
          </cell>
        </row>
        <row r="6665">
          <cell r="A6665">
            <v>100993</v>
          </cell>
          <cell r="B6665" t="str">
            <v>CARGA, MANOBRA E DESCARGA DE SOLOS E MATERIAIS GRANULARES EM CAMINHÃO BASCULANTE 6 M³ - CARGA COM ESCAVADEIRA HIDRÁULICA (CAÇAMBA DE 1,20 M³ / 155 HP) E DESCARGA LIVRE (UNIDADE: T). AF_07/2020</v>
          </cell>
          <cell r="D6665">
            <v>100993</v>
          </cell>
          <cell r="E6665">
            <v>4.24</v>
          </cell>
        </row>
        <row r="6666">
          <cell r="A6666">
            <v>100994</v>
          </cell>
          <cell r="B6666" t="str">
            <v>CARGA, MANOBRA E DESCARGA DE SOLOS E MATERIAIS GRANULARES EM CAMINHÃO BASCULANTE 10 M³ - CARGA COM ESCAVADEIRA HIDRÁULICA (CAÇAMBA DE 1,20 M³ / 155 HP) E DESCARGA LIVRE (UNIDADE: T). AF_07/2020</v>
          </cell>
          <cell r="D6666">
            <v>100994</v>
          </cell>
          <cell r="E6666">
            <v>3.93</v>
          </cell>
        </row>
        <row r="6667">
          <cell r="A6667">
            <v>100995</v>
          </cell>
          <cell r="B6667" t="str">
            <v>CARGA, MANOBRA E DESCARGA DE SOLOS E MATERIAIS GRANULARES EM CAMINHÃO BASCULANTE 14 M³ - CARGA COM ESCAVADEIRA HIDRÁULICA (CAÇAMBA DE 1,20 M³ / 155 HP) E DESCARGA LIVRE (UNIDADE: T). AF_07/2020</v>
          </cell>
          <cell r="D6667">
            <v>100995</v>
          </cell>
          <cell r="E6667">
            <v>3.89</v>
          </cell>
        </row>
        <row r="6668">
          <cell r="A6668">
            <v>100996</v>
          </cell>
          <cell r="B6668" t="str">
            <v>CARGA, MANOBRA E DESCARGA DE SOLOS E MATERIAIS GRANULARES EM CAMINHÃO BASCULANTE 18 M³ - CARGA COM ESCAVADEIRA HIDRÁULICA (CAÇAMBA DE 1,20 M³ / 155 HP) E DESCARGA LIVRE (UNIDADE: T). AF_07/2020</v>
          </cell>
          <cell r="D6668">
            <v>100996</v>
          </cell>
          <cell r="E6668">
            <v>3.71</v>
          </cell>
        </row>
        <row r="6669">
          <cell r="A6669">
            <v>100997</v>
          </cell>
          <cell r="B6669" t="str">
            <v>CARGA, MANOBRA E DESCARGA DE ENTULHO EM CAMINHÃO BASCULANTE 6 M³ - CARGA COM ESCAVADEIRA HIDRÁULICA  (CAÇAMBA DE 0,80 M³ / 111 HP) E DESCARGA LIVRE (UNIDADE: T). AF_07/2020</v>
          </cell>
          <cell r="D6669">
            <v>100997</v>
          </cell>
          <cell r="E6669">
            <v>5.22</v>
          </cell>
        </row>
        <row r="6670">
          <cell r="A6670">
            <v>100998</v>
          </cell>
          <cell r="B6670" t="str">
            <v>CARGA, MANOBRA E DESCARGA DE ENTULHO EM CAMINHÃO BASCULANTE 10 M³ - CARGA COM ESCAVADEIRA HIDRÁULICA  (CAÇAMBA DE 0,80 M³ / 111 HP) E DESCARGA LIVRE (UNIDADE: T). AF_07/2020</v>
          </cell>
          <cell r="D6670">
            <v>100998</v>
          </cell>
          <cell r="E6670">
            <v>5.14</v>
          </cell>
        </row>
        <row r="6671">
          <cell r="A6671">
            <v>100999</v>
          </cell>
          <cell r="B6671" t="str">
            <v>CARGA, MANOBRA E DESCARGA DE ENTULHO EM CAMINHÃO BASCULANTE 14 M³ - CARGA COM ESCAVADEIRA HIDRÁULICA  (CAÇAMBA DE 0,80 M³ / 111 HP) E DESCARGA LIVRE (UNIDADE: T). AF_07/2020</v>
          </cell>
          <cell r="D6671">
            <v>100999</v>
          </cell>
          <cell r="E6671">
            <v>5.29</v>
          </cell>
        </row>
        <row r="6672">
          <cell r="A6672">
            <v>101000</v>
          </cell>
          <cell r="B6672" t="str">
            <v>CARGA, MANOBRA E DESCARGA DE ENTULHO EM CAMINHÃO BASCULANTE 18 M³ - CARGA COM ESCAVADEIRA HIDRÁULICA  (CAÇAMBA DE 0,80 M³ / 111 HP) E DESCARGA LIVRE (UNIDADE: T). AF_07/2020</v>
          </cell>
          <cell r="D6672">
            <v>101000</v>
          </cell>
          <cell r="E6672">
            <v>5.23</v>
          </cell>
        </row>
        <row r="6673">
          <cell r="A6673">
            <v>101001</v>
          </cell>
          <cell r="B6673" t="str">
            <v>CARGA DE MISTURA ASFÁLTICA EM CAMINHÃO BASCULANTE 6 M³ (UNIDADE: T). AF_07/2020</v>
          </cell>
          <cell r="D6673">
            <v>101001</v>
          </cell>
          <cell r="E6673">
            <v>4.08</v>
          </cell>
        </row>
        <row r="6674">
          <cell r="A6674">
            <v>101002</v>
          </cell>
          <cell r="B6674" t="str">
            <v>CARGA DE MISTURA ASFÁLTICA EM CAMINHÃO BASCULANTE 10 M³ (UNIDADE: T). AF_07/2020</v>
          </cell>
          <cell r="D6674">
            <v>101002</v>
          </cell>
          <cell r="E6674">
            <v>5.09</v>
          </cell>
        </row>
        <row r="6675">
          <cell r="A6675">
            <v>101003</v>
          </cell>
          <cell r="B6675" t="str">
            <v>CARGA DE MISTURA ASFÁLTICA EM CAMINHÃO BASCULANTE 14 M³ (UNIDADE: T). AF_07/2020</v>
          </cell>
          <cell r="D6675">
            <v>101003</v>
          </cell>
          <cell r="E6675">
            <v>6.02</v>
          </cell>
        </row>
        <row r="6676">
          <cell r="A6676">
            <v>101004</v>
          </cell>
          <cell r="B6676" t="str">
            <v>CARGA DE MISTURA ASFÁLTICA EM CAMINHÃO BASCULANTE 18 M³ (UNIDADE: T). AF_07/2020</v>
          </cell>
          <cell r="D6676">
            <v>101004</v>
          </cell>
          <cell r="E6676">
            <v>6.49</v>
          </cell>
        </row>
        <row r="6677">
          <cell r="A6677">
            <v>101005</v>
          </cell>
          <cell r="B6677" t="str">
            <v>CARGA, MANOBRA E DESCARGA DE ÁGUA EM CAMINHÃO PIPA 6 M³. AF_07/2020</v>
          </cell>
          <cell r="D6677">
            <v>101005</v>
          </cell>
          <cell r="E6677">
            <v>17.13</v>
          </cell>
        </row>
        <row r="6678">
          <cell r="A6678">
            <v>101006</v>
          </cell>
          <cell r="B6678" t="str">
            <v>CARGA, MANOBRA E DESCARGA DE ÁGUA EM CAMINHÃO PIPA 10 M³. AF_07/2020</v>
          </cell>
          <cell r="D6678">
            <v>101006</v>
          </cell>
          <cell r="E6678">
            <v>18.649999999999999</v>
          </cell>
        </row>
        <row r="6679">
          <cell r="A6679">
            <v>101007</v>
          </cell>
          <cell r="B6679" t="str">
            <v>CARGA DE ÁGUA EM CAMINHÃO PIPA 6 M³. AF_07/2020</v>
          </cell>
          <cell r="D6679">
            <v>101007</v>
          </cell>
          <cell r="E6679">
            <v>4.97</v>
          </cell>
        </row>
        <row r="6680">
          <cell r="A6680">
            <v>101008</v>
          </cell>
          <cell r="B6680" t="str">
            <v>CARGA DE ÁGUA EM CAMINHÃO PIPA 10 M³. AF_07/2020</v>
          </cell>
          <cell r="D6680">
            <v>101008</v>
          </cell>
          <cell r="E6680">
            <v>4.93</v>
          </cell>
        </row>
        <row r="6681">
          <cell r="A6681">
            <v>101009</v>
          </cell>
          <cell r="B6681" t="str">
            <v>CARGA, MANOBRA E DESCARGA DE POSTE DE CONCRETO EM CAMINHÃO CARROCERIA COM GUINDAUTO (MUNCK) 11,7 TM. AF_07/2020</v>
          </cell>
          <cell r="D6681">
            <v>101009</v>
          </cell>
          <cell r="E6681">
            <v>37.15</v>
          </cell>
        </row>
        <row r="6682">
          <cell r="A6682">
            <v>101010</v>
          </cell>
          <cell r="B6682" t="str">
            <v>CARGA, MANOBRA E DESCARGA DE PERFIL METÁLICO EM CAMINHÃO CARROCERIA COM GUINDAUTO (MUNCK) 11,7 TM. AF_07/2020</v>
          </cell>
          <cell r="D6682">
            <v>101010</v>
          </cell>
          <cell r="E6682">
            <v>23.4</v>
          </cell>
        </row>
        <row r="6683">
          <cell r="A6683">
            <v>101013</v>
          </cell>
          <cell r="B6683" t="str">
            <v>CARGA, MANOBRA E DESCARGA DE TUBOS DE CONCRETO, DN MENOR OU IGUAL A 300 MM, EM CAMINHÃO CARROCERIA COM GUINDAUTO (MUNCK) 11,7 TM. AF_07/2020</v>
          </cell>
          <cell r="D6683">
            <v>101013</v>
          </cell>
          <cell r="E6683">
            <v>38.08</v>
          </cell>
        </row>
        <row r="6684">
          <cell r="A6684">
            <v>101014</v>
          </cell>
          <cell r="B6684" t="str">
            <v>CARGA, MANOBRA E DESCARGA DE TUBOS DE CONCRETO, DN 400 MM, EM CAMINHÃO CARROCERIA COM GUINDAUTO (MUNCK) 11,7 TM. AF_07/2020</v>
          </cell>
          <cell r="D6684">
            <v>101014</v>
          </cell>
          <cell r="E6684">
            <v>34.89</v>
          </cell>
        </row>
        <row r="6685">
          <cell r="A6685">
            <v>101015</v>
          </cell>
          <cell r="B6685" t="str">
            <v>CARGA, MANOBRA E DESCARGA DE TUBOS DE CONCRETO, DN 500 MM, EM CAMINHÃO CARROCERIA COM GUINDAUTO (MUNCK) 11,7 TM. AF_07/2020</v>
          </cell>
          <cell r="D6685">
            <v>101015</v>
          </cell>
          <cell r="E6685">
            <v>28.66</v>
          </cell>
        </row>
        <row r="6686">
          <cell r="A6686">
            <v>101016</v>
          </cell>
          <cell r="B6686" t="str">
            <v>CARGA, MANOBRA E DESCARGA DE TUBOS METÁLICOS, DN MENOR OU IGUAL A 150 MM, EM CAMINHÃO CARROCERIA COM GUINDAUTO (MUNCK) 11,7 TM. AF_07/2020</v>
          </cell>
          <cell r="D6686">
            <v>101016</v>
          </cell>
          <cell r="E6686">
            <v>33.19</v>
          </cell>
        </row>
        <row r="6687">
          <cell r="A6687">
            <v>101017</v>
          </cell>
          <cell r="B6687" t="str">
            <v>CARGA, MANOBRA E DESCARGA DE TUBOS METÁLICOS, DN 200 MM, EM CAMINHÃO CARROCERIA COM GUINDAUTO (MUNCK) 11,7 TM. AF_07/2020</v>
          </cell>
          <cell r="D6687">
            <v>101017</v>
          </cell>
          <cell r="E6687">
            <v>25.15</v>
          </cell>
        </row>
        <row r="6688">
          <cell r="A6688">
            <v>101018</v>
          </cell>
          <cell r="B6688" t="str">
            <v>CARGA, MANOBRA E DESCARGA DE TUBOS METÁLICOS, DN 250 MM, EM CAMINHÃO CARROCERIA COM GUINDAUTO (MUNCK) 11,7 TM. AF_07/2020</v>
          </cell>
          <cell r="D6688">
            <v>101018</v>
          </cell>
          <cell r="E6688">
            <v>20.66</v>
          </cell>
        </row>
        <row r="6689">
          <cell r="A6689">
            <v>101463</v>
          </cell>
          <cell r="B6689" t="str">
            <v>CARGA, MANOBRA E DESCARGA DE TUBOS DE CONCRETO, DN 600 MM, EM CAMINHÃO CARROCERIA COM GUINDAUTO (MUNCK) 11,7 TM. AF_07/2020</v>
          </cell>
          <cell r="D6689">
            <v>101463</v>
          </cell>
          <cell r="E6689">
            <v>38.200000000000003</v>
          </cell>
        </row>
        <row r="6690">
          <cell r="A6690">
            <v>101464</v>
          </cell>
          <cell r="B6690" t="str">
            <v>CARGA, MANOBRA E DESCARGA DE TUBOS DE CONCRETO, DN 700 MM, EM CAMINHÃO CARROCERIA COM GUINDAUTO (MUNCK) 11,7 TM. AF_07/2020</v>
          </cell>
          <cell r="D6690">
            <v>101464</v>
          </cell>
          <cell r="E6690">
            <v>29.34</v>
          </cell>
        </row>
        <row r="6691">
          <cell r="A6691">
            <v>101465</v>
          </cell>
          <cell r="B6691" t="str">
            <v>CARGA, MANOBRA E DESCARGA DE TUBOS DE CONCRETO, DN 800 MM, EM CAMINHÃO CARROCERIA COM GUINDAUTO (MUNCK) 11,7 TM. AF_07/2020</v>
          </cell>
          <cell r="D6691">
            <v>101465</v>
          </cell>
          <cell r="E6691">
            <v>22.43</v>
          </cell>
        </row>
        <row r="6692">
          <cell r="A6692">
            <v>101466</v>
          </cell>
          <cell r="B6692" t="str">
            <v>CARGA, MANOBRA E DESCARGA DE TUBOS DE CONCRETO, DN 900 MM, EM CAMINHÃO CARROCERIA COM GUINDAUTO (MUNCK) 11,7 TM. AF_07/2020</v>
          </cell>
          <cell r="D6692">
            <v>101466</v>
          </cell>
          <cell r="E6692">
            <v>18.239999999999998</v>
          </cell>
        </row>
        <row r="6693">
          <cell r="A6693">
            <v>101467</v>
          </cell>
          <cell r="B6693" t="str">
            <v>CARGA, MANOBRA E DESCARGA DE TUBOS DE CONCRETO, DN 1000 MM, EM CAMINHÃO CARROCERIA COM GUINDAUTO (MUNCK) 11,7 TM. AF_07/2020</v>
          </cell>
          <cell r="D6693">
            <v>101467</v>
          </cell>
          <cell r="E6693">
            <v>15.26</v>
          </cell>
        </row>
        <row r="6694">
          <cell r="A6694">
            <v>101468</v>
          </cell>
          <cell r="B6694" t="str">
            <v>CARGA, MANOBRA E DESCARGA DE TUBOS DE CONCRETO, DN 1200 MM, EM CAMINHÃO CARROCERIA COM GUINDAUTO (MUNCK) 11,7 TM. AF_07/2020</v>
          </cell>
          <cell r="D6694">
            <v>101468</v>
          </cell>
          <cell r="E6694">
            <v>13.96</v>
          </cell>
        </row>
        <row r="6695">
          <cell r="A6695">
            <v>101469</v>
          </cell>
          <cell r="B6695" t="str">
            <v>CARGA, MANOBRA E DESCARGA DE TUBOS METÁLICOS, DN 300 MM, EM CAMINHÃO CARROCERIA COM GUINDAUTO (MUNCK) 11,7 TM. AF_07/2020</v>
          </cell>
          <cell r="D6695">
            <v>101469</v>
          </cell>
          <cell r="E6695">
            <v>31.25</v>
          </cell>
        </row>
        <row r="6696">
          <cell r="A6696">
            <v>101470</v>
          </cell>
          <cell r="B6696" t="str">
            <v>CARGA, MANOBRA E DESCARGA DE TUBOS METÁLICOS, DN 350 MM, EM CAMINHÃO CARROCERIA COM GUINDAUTO (MUNCK) 11,7 TM. AF_07/2020</v>
          </cell>
          <cell r="D6696">
            <v>101470</v>
          </cell>
          <cell r="E6696">
            <v>24.81</v>
          </cell>
        </row>
        <row r="6697">
          <cell r="A6697">
            <v>101471</v>
          </cell>
          <cell r="B6697" t="str">
            <v>CARGA, MANOBRA E DESCARGA DE TUBOS METÁLICOS, DN 400 MM, EM CAMINHÃO CARROCERIA COM GUINDAUTO (MUNCK) 11,7 TM. AF_07/2020</v>
          </cell>
          <cell r="D6697">
            <v>101471</v>
          </cell>
          <cell r="E6697">
            <v>21.28</v>
          </cell>
        </row>
        <row r="6698">
          <cell r="A6698">
            <v>101472</v>
          </cell>
          <cell r="B6698" t="str">
            <v>CARGA, MANOBRA E DESCARGA DE TUBOS METÁLICOS, DN 500 MM, EM CAMINHÃO CARROCERIA COM GUINDAUTO (MUNCK) 11,7 TM. AF_07/2020</v>
          </cell>
          <cell r="D6698">
            <v>101472</v>
          </cell>
          <cell r="E6698">
            <v>16.559999999999999</v>
          </cell>
        </row>
        <row r="6699">
          <cell r="A6699">
            <v>101473</v>
          </cell>
          <cell r="B6699" t="str">
            <v>CARGA, MANOBRA E DESCARGA DE TUBOS METÁLICOS, DN 600 MM, EM CAMINHÃO CARROCERIA COM GUINDAUTO (MUNCK) 11,7 TM. AF_07/2020</v>
          </cell>
          <cell r="D6699">
            <v>101473</v>
          </cell>
          <cell r="E6699">
            <v>23.85</v>
          </cell>
        </row>
        <row r="6700">
          <cell r="A6700">
            <v>101474</v>
          </cell>
          <cell r="B6700" t="str">
            <v>CARGA, MANOBRA E DESCARGA DE TUBOS METÁLICOS, DN 700 MM, EM CAMINHÃO CARROCERIA COM GUINDAUTO (MUNCK) 11,7 TM. AF_07/2020</v>
          </cell>
          <cell r="D6700">
            <v>101474</v>
          </cell>
          <cell r="E6700">
            <v>17.07</v>
          </cell>
        </row>
        <row r="6701">
          <cell r="A6701">
            <v>101475</v>
          </cell>
          <cell r="B6701" t="str">
            <v>CARGA, MANOBRA E DESCARGA DE TUBOS METÁLICOS, DN 800 MM, EM CAMINHÃO CARROCERIA COM GUINDAUTO (MUNCK) 11,7 TM. AF_07/2020</v>
          </cell>
          <cell r="D6701">
            <v>101475</v>
          </cell>
          <cell r="E6701">
            <v>15.13</v>
          </cell>
        </row>
        <row r="6702">
          <cell r="A6702">
            <v>101476</v>
          </cell>
          <cell r="B6702" t="str">
            <v>CARGA, MANOBRA E DESCARGA DE TUBOS METÁLICOS, DN 900 MM, EM CAMINHÃO CARROCERIA COM GUINDAUTO (MUNCK) 11,7 TM. AF_07/2020</v>
          </cell>
          <cell r="D6702">
            <v>101476</v>
          </cell>
          <cell r="E6702">
            <v>13.5</v>
          </cell>
        </row>
        <row r="6703">
          <cell r="A6703">
            <v>101477</v>
          </cell>
          <cell r="B6703" t="str">
            <v>CARGA, MANOBRA E DESCARGA DE TUBOS METÁLICOS, DN 1000 MM, EM CAMINHÃO CARROCERIA COM GUINDAUTO (MUNCK) 11,7 TM. AF_07/2020</v>
          </cell>
          <cell r="D6703">
            <v>101477</v>
          </cell>
          <cell r="E6703">
            <v>11.05</v>
          </cell>
        </row>
        <row r="6704">
          <cell r="A6704">
            <v>101478</v>
          </cell>
          <cell r="B6704" t="str">
            <v>CARGA, MANOBRA E DESCARGA DE TUBOS METÁLICOS, DN 1200 MM, EM CAMINHÃO CARROCERIA COM GUINDAUTO (MUNCK) 11,7 TM. AF_07/2020</v>
          </cell>
          <cell r="D6704">
            <v>101478</v>
          </cell>
          <cell r="E6704">
            <v>9.41</v>
          </cell>
        </row>
        <row r="6705">
          <cell r="A6705">
            <v>101480</v>
          </cell>
          <cell r="B6705" t="str">
            <v>CARGA, MANOBRA E DESCARGA DE TUBOS PLÁSTICOS, DN 250 MM, EM CAMINHÃO CARROCERIA COM GUINDAUTO (MUNCK) 11,7 TM. AF_07/2020</v>
          </cell>
          <cell r="D6705">
            <v>101480</v>
          </cell>
          <cell r="E6705">
            <v>55.89</v>
          </cell>
        </row>
        <row r="6706">
          <cell r="A6706">
            <v>101481</v>
          </cell>
          <cell r="B6706" t="str">
            <v>CARGA, MANOBRA E DESCARGA DE TUBOS PLÁSTICOS, DN 300 MM, EM CAMINHÃO CARROCERIA COM GUINDAUTO (MUNCK) 11,7 TM. AF_07/2020</v>
          </cell>
          <cell r="D6706">
            <v>101481</v>
          </cell>
          <cell r="E6706">
            <v>40.369999999999997</v>
          </cell>
        </row>
        <row r="6707">
          <cell r="A6707">
            <v>101482</v>
          </cell>
          <cell r="B6707" t="str">
            <v>CARGA, MANOBRA E DESCARGA DE TUBOS PLÁSTICOS, DN 400 MM, EM CAMINHÃO CARROCERIA COM GUINDAUTO (MUNCK) 11,7 TM. AF_07/2020</v>
          </cell>
          <cell r="D6707">
            <v>101482</v>
          </cell>
          <cell r="E6707">
            <v>30.17</v>
          </cell>
        </row>
        <row r="6708">
          <cell r="A6708">
            <v>101483</v>
          </cell>
          <cell r="B6708" t="str">
            <v>CARGA, MANOBRA E DESCARGA DE TUBOS PLÁSTICOS, DN 500 MM, EM CAMINHÃO CARROCERIA COM GUINDAUTO (MUNCK) 11,7 TM. AF_07/2020</v>
          </cell>
          <cell r="D6708">
            <v>101483</v>
          </cell>
          <cell r="E6708">
            <v>31.31</v>
          </cell>
        </row>
        <row r="6709">
          <cell r="A6709">
            <v>101484</v>
          </cell>
          <cell r="B6709" t="str">
            <v>CARGA, MANOBRA E DESCARGA DE TUBOS PLÁSTICOS, DN 600 MM, EM CAMINHÃO CARROCERIA COM GUINDAUTO (MUNCK) 11,7 TM. AF_07/2020</v>
          </cell>
          <cell r="D6709">
            <v>101484</v>
          </cell>
          <cell r="E6709">
            <v>162.32</v>
          </cell>
        </row>
        <row r="6710">
          <cell r="A6710">
            <v>101485</v>
          </cell>
          <cell r="B6710" t="str">
            <v>CARGA, MANOBRA E DESCARGA DE TUBOS PLÁSTICOS, DN 750 MM, EM CAMINHÃO CARROCERIA COM GUINDAUTO (MUNCK) 11,7 TM. AF_07/2020</v>
          </cell>
          <cell r="D6710">
            <v>101485</v>
          </cell>
          <cell r="E6710">
            <v>124.61</v>
          </cell>
        </row>
        <row r="6711">
          <cell r="A6711">
            <v>101486</v>
          </cell>
          <cell r="B6711" t="str">
            <v>CARGA, MANOBRA E DESCARGA DE TUBOS PLÁSTICOS, DN 900 MM, EM CAMINHÃO CARROCERIA COM GUINDAUTO (MUNCK) 11,7 TM. AF_07/2020</v>
          </cell>
          <cell r="D6711">
            <v>101486</v>
          </cell>
          <cell r="E6711">
            <v>112.24</v>
          </cell>
        </row>
        <row r="6712">
          <cell r="A6712">
            <v>101487</v>
          </cell>
          <cell r="B6712" t="str">
            <v>CARGA, MANOBRA E DESCARGA DE TUBOS PLÁSTICOS, DN 1000 MM, EM CAMINHÃO CARROCERIA COM GUINDAUTO (MUNCK) 11,7 TM. AF_07/2020</v>
          </cell>
          <cell r="D6712">
            <v>101487</v>
          </cell>
          <cell r="E6712">
            <v>82.18</v>
          </cell>
        </row>
        <row r="6713">
          <cell r="A6713">
            <v>101488</v>
          </cell>
          <cell r="B6713" t="str">
            <v>CARGA, MANOBRA E DESCARGA DE TUBOS PLÁSTICOS, DN 1200 MM, EM CAMINHÃO CARROCERIA COM GUINDAUTO (MUNCK) 11,7 TM. AF_07/2020</v>
          </cell>
          <cell r="D6713">
            <v>101488</v>
          </cell>
          <cell r="E6713">
            <v>71.11</v>
          </cell>
        </row>
        <row r="6714">
          <cell r="A6714">
            <v>101188</v>
          </cell>
          <cell r="B6714" t="str">
            <v>RECOMPOSIÇÃO PARCIAL DE ARAME FARPADO Nº 14 CLASSE 250, FIXADO EM CERCA COM MOURÕES DE CONCRETO - FORNECIMENTO E INSTALAÇÃO. AF_05/2020</v>
          </cell>
          <cell r="D6714">
            <v>101188</v>
          </cell>
          <cell r="E6714">
            <v>4.6900000000000004</v>
          </cell>
        </row>
        <row r="6715">
          <cell r="A6715">
            <v>101189</v>
          </cell>
          <cell r="B6715" t="str">
            <v>CERCA COM MOURÕES DE CONCRETO, RETO, H=3,00 M, ESPAÇAMENTO DE 2,5 M, CRAVADOS 0,5 M, COM 4 FIOS DE ARAME FARPADO Nº 14 CLASSE 250 - FORNECIMENTO E INSTALAÇÃO. AF_05/2020</v>
          </cell>
          <cell r="D6715">
            <v>101189</v>
          </cell>
          <cell r="E6715">
            <v>58.5</v>
          </cell>
        </row>
        <row r="6716">
          <cell r="A6716">
            <v>101190</v>
          </cell>
          <cell r="B6716" t="str">
            <v>CERCA COM MOURÕES DE CONCRETO, RETO, H=3,00 M, ESPAÇAMENTO DE 2,5 M, CRAVADOS 0,5 M, COM 4 FIOS DE ARAME DE AÇO OVALADO 15X17 - FORNECIMENTO E INSTALAÇÃO. AF_05/2020</v>
          </cell>
          <cell r="D6716">
            <v>101190</v>
          </cell>
          <cell r="E6716">
            <v>57.88</v>
          </cell>
        </row>
        <row r="6717">
          <cell r="A6717">
            <v>101191</v>
          </cell>
          <cell r="B6717" t="str">
            <v>CERCA COM MOURÕES DE CONCRETO, RETO, H=3,00 M, ESPAÇAMENTO DE 2,5 M, CRAVADOS 0,5 M, COM 4 FIOS DE ARAME MISTO - FORNECIMENTO E INSTALAÇÃO. AF_05/2020</v>
          </cell>
          <cell r="D6717">
            <v>101191</v>
          </cell>
          <cell r="E6717">
            <v>58.19</v>
          </cell>
        </row>
        <row r="6718">
          <cell r="A6718">
            <v>101192</v>
          </cell>
          <cell r="B6718" t="str">
            <v>CERCA COM MOURÕES DE CONCRETO, RETO, H=2,30 M, ESPAÇAMENTO DE 2,5 M, CRAVADOS 0,5 M, COM 4 FIOS DE ARAME FARPADO Nº 14 CLASSE 250 - FORNECIMENTO E INSTALAÇÃO. AF_05/2020</v>
          </cell>
          <cell r="D6718">
            <v>101192</v>
          </cell>
          <cell r="E6718">
            <v>58.06</v>
          </cell>
        </row>
        <row r="6719">
          <cell r="A6719">
            <v>101193</v>
          </cell>
          <cell r="B6719" t="str">
            <v>CERCA COM MOURÕES DE CONCRETO, RETO, H=2,30 M, ESPAÇAMENTO DE 2,5 M, CRAVADOS 0,5 M, COM 4 FIOS DE ARAME DE AÇO OVALADO 15X17 - FORNECIMENTO E INSTALAÇÃO. AF_05/2020</v>
          </cell>
          <cell r="D6719">
            <v>101193</v>
          </cell>
          <cell r="E6719">
            <v>52.27</v>
          </cell>
        </row>
        <row r="6720">
          <cell r="A6720">
            <v>101194</v>
          </cell>
          <cell r="B6720" t="str">
            <v>CERCA COM MOURÕES DE CONCRETO, RETO, H=2,30 M, ESPAÇAMENTO DE 2,5 M, CRAVADOS 0,5 M, COM 4 FIOS DE ARAME MISTO - FORNECIMENTO E INSTALAÇÃO. AF_05/2020</v>
          </cell>
          <cell r="D6720">
            <v>101194</v>
          </cell>
          <cell r="E6720">
            <v>52.58</v>
          </cell>
        </row>
        <row r="6721">
          <cell r="A6721">
            <v>101197</v>
          </cell>
          <cell r="B6721" t="str">
            <v>CERCA COM MOURÕES DE CONCRETO, SEÇÃO "T" PONTA INCLINADA, 10X10 CM, ESPAÇAMENTO DE 2,5 M, CRAVADOS 0,5 M, COM 11 FIOS DE ARAME FARPADO Nº 14 - FORNECIMENTO E INSTALAÇÃO. AF_05/2020</v>
          </cell>
          <cell r="D6721">
            <v>101197</v>
          </cell>
          <cell r="E6721">
            <v>106.52</v>
          </cell>
        </row>
        <row r="6722">
          <cell r="A6722">
            <v>101198</v>
          </cell>
          <cell r="B6722" t="str">
            <v>CERCA COM MOURÕES DE CONCRETO, SEÇÃO "T" PONTA INCLINADA, 10X10 CM, ESPAÇAMENTO DE 2,5 M, CRAVADOS 0,5 M, COM 11 FIOS DE ARAME DE AÇO OVALADO 15X17 - FORNECIMENTO E INSTALAÇÃO. AF_05/2020</v>
          </cell>
          <cell r="D6722">
            <v>101198</v>
          </cell>
          <cell r="E6722">
            <v>77.27</v>
          </cell>
        </row>
        <row r="6723">
          <cell r="A6723">
            <v>101199</v>
          </cell>
          <cell r="B6723" t="str">
            <v>CERCA COM MOURÕES DE CONCRETO, SEÇÃO "T" PONTA INCLINADA, 10X10CM, ESPAÇAMENTO DE 2,5M, CRAVADOS 0,5M, COM 11 FIOS DE ARAME MISTO - FORNECIMENTO E INSTALAÇÃO. AF_05/2020</v>
          </cell>
          <cell r="D6723">
            <v>101199</v>
          </cell>
          <cell r="E6723">
            <v>78.040000000000006</v>
          </cell>
        </row>
        <row r="6724">
          <cell r="A6724">
            <v>101200</v>
          </cell>
          <cell r="B6724" t="str">
            <v>CERCA COM MOURÕES DE MADEIRA, 7,5X7,5 CM, ESPAÇAMENTO DE 2,5 M, ALTURA LIVRE DE 2 M, CRAVADOS 0,5 M, COM 4 FIOS DE ARAME FARPADO Nº 14 CLASSE 250 - FORNECIMENTO E INSTALAÇÃO. AF_05/2020</v>
          </cell>
          <cell r="D6724">
            <v>101200</v>
          </cell>
          <cell r="E6724">
            <v>45.17</v>
          </cell>
        </row>
        <row r="6725">
          <cell r="A6725">
            <v>101201</v>
          </cell>
          <cell r="B6725" t="str">
            <v>CERCA COM MOURÕES DE MADEIRA, 7,5X7,5 CM, ESPAÇAMENTO DE 2,5 M, ALTURA LIVRE DE 2 M, CRAVADOS 0,5 M, COM 8 FIOS DE ARAME FARPADO Nº 14 CLASSE 250 - FORNECIMENTO E INSTALAÇÃO. AF_05/2020</v>
          </cell>
          <cell r="D6725">
            <v>101201</v>
          </cell>
          <cell r="E6725">
            <v>55.67</v>
          </cell>
        </row>
        <row r="6726">
          <cell r="A6726">
            <v>101202</v>
          </cell>
          <cell r="B6726" t="str">
            <v>CERCA COM MOURÕES DE MADEIRA ROLIÇA, DIÂMETRO 11 CM, ESPAÇAMENTO DE 2,5 M, ALTURA LIVRE DE 1,7 M, CRAVADOS 0,5 M, COM 5 FIOS DE ARAME FARPADO Nº 14 CLASSE 250 - FORNECIMENTO E INSTALAÇÃO. AF_05/2020</v>
          </cell>
          <cell r="D6726">
            <v>101202</v>
          </cell>
          <cell r="E6726">
            <v>35.08</v>
          </cell>
        </row>
        <row r="6727">
          <cell r="A6727">
            <v>101203</v>
          </cell>
          <cell r="B6727" t="str">
            <v>CERCA COM MOURÕES DE MADEIRA ROLIÇA, DIÂMETRO 11 CM, ESPAÇAMENTO DE 2,5 M, ALTURA LIVRE DE 1,7 M, CRAVADOS 0,5 M, COM 5 FIOS DE ARAME DE AÇO OVALADO 15X17 - FORNECIMENTO E INSTALAÇÃO. AF_05/2020</v>
          </cell>
          <cell r="D6727">
            <v>101203</v>
          </cell>
          <cell r="E6727">
            <v>34.31</v>
          </cell>
        </row>
        <row r="6728">
          <cell r="A6728">
            <v>101204</v>
          </cell>
          <cell r="B6728" t="str">
            <v>CERCA COM MOURÕES DE MADEIRA ROLIÇA, DIÂMETRO 11 CM, ESPAÇAMENTO DE 2,5 M, ALTURA LIVRE DE 1,7 M, CRAVADOS 0,5 M, COM 5 FIOS DE ARAME MISTO - FORNECIMENTO E INSTALAÇÃO. AF_05/2020</v>
          </cell>
          <cell r="D6728">
            <v>101204</v>
          </cell>
          <cell r="E6728">
            <v>34.61</v>
          </cell>
        </row>
        <row r="6729">
          <cell r="A6729">
            <v>101205</v>
          </cell>
          <cell r="B6729" t="str">
            <v>PORTÃO COM MOURÕES DE MADEIRA ROLIÇA, DIÂMETRO 11 CM, COM 5 FIOS DE ARAME FARPADO Nº 14 CLASSE 250, SEM DOBRADIÇAS - FORNECIMENTO E INSTALAÇÃO. AF_05/2020</v>
          </cell>
          <cell r="D6729">
            <v>101205</v>
          </cell>
          <cell r="E6729">
            <v>35.08</v>
          </cell>
        </row>
        <row r="6730">
          <cell r="A6730">
            <v>102362</v>
          </cell>
          <cell r="B6730" t="str">
            <v>ALAMBRADO PARA QUADRA POLIESPORTIVA, ESTRUTURADO POR TUBOS DE ACO GALVANIZADO, (MONTANTES COM DIAMETRO 2", TRAVESSAS E ESCORAS COM DIÂMETRO 1 ¼), COM TELA DE ARAME GALVANIZADO, FIO 14 BWG E MALHA QUADRADA 5X5CM (EXCETO MURETA). AF_03/2021</v>
          </cell>
          <cell r="D6730">
            <v>102362</v>
          </cell>
          <cell r="E6730">
            <v>164.87</v>
          </cell>
        </row>
        <row r="6731">
          <cell r="A6731">
            <v>102363</v>
          </cell>
          <cell r="B6731" t="str">
            <v>ALAMBRADO PARA QUADRA POLIESPORTIVA, ESTRUTURADO POR TUBOS DE ACO GALVANIZADO, (MONTANTES COM DIAMETRO 2", TRAVESSAS E ESCORAS COM DIÂMETRO 1 ¼), COM TELA DE ARAME GALVANIZADO, FIO 12 BWG E MALHA QUADRADA 5X5CM (EXCETO MURETA). AF_03/2021</v>
          </cell>
          <cell r="D6731">
            <v>102363</v>
          </cell>
          <cell r="E6731">
            <v>177.6</v>
          </cell>
        </row>
        <row r="6732">
          <cell r="A6732">
            <v>102364</v>
          </cell>
          <cell r="B6732" t="str">
            <v>ALAMBRADO PARA QUADRA POLIESPORTIVA, ESTRUTURADO POR TUBOS DE ACO GALVANIZADO, (MONTANTES COM DIAMETRO 2", TRAVESSAS E ESCORAS COM DIÂMETRO 1 ¼), COM TELA DE ARAME GALVANIZADO, FIO 10 BWG E MALHA QUADRADA 5X5CM (EXCETO MURETA). AF_03/2021</v>
          </cell>
          <cell r="D6732">
            <v>102364</v>
          </cell>
          <cell r="E6732">
            <v>200.65</v>
          </cell>
        </row>
        <row r="6733">
          <cell r="A6733">
            <v>98509</v>
          </cell>
          <cell r="B6733" t="str">
            <v>PLANTIO DE ARBUSTO OU  CERCA VIVA. AF_05/2018</v>
          </cell>
          <cell r="D6733">
            <v>98509</v>
          </cell>
          <cell r="E6733">
            <v>55.51</v>
          </cell>
        </row>
        <row r="6734">
          <cell r="A6734">
            <v>98510</v>
          </cell>
          <cell r="B6734" t="str">
            <v>PLANTIO DE ÁRVORE ORNAMENTAL COM ALTURA DE MUDA MENOR OU IGUAL A 2,00 M. AF_05/2018</v>
          </cell>
          <cell r="D6734">
            <v>98510</v>
          </cell>
          <cell r="E6734">
            <v>78.58</v>
          </cell>
        </row>
        <row r="6735">
          <cell r="A6735">
            <v>98511</v>
          </cell>
          <cell r="B6735" t="str">
            <v>PLANTIO DE ÁRVORE ORNAMENTAL COM ALTURA DE MUDA MAIOR QUE 2,00 M E MENOR OU IGUAL A 4,00 M. AF_05/2018</v>
          </cell>
          <cell r="D6735">
            <v>98511</v>
          </cell>
          <cell r="E6735">
            <v>152.19999999999999</v>
          </cell>
        </row>
        <row r="6736">
          <cell r="A6736">
            <v>98516</v>
          </cell>
          <cell r="B6736" t="str">
            <v>PLANTIO DE PALMEIRA COM ALTURA DE MUDA MENOR OU IGUAL A 2,00 M. AF_05/2018</v>
          </cell>
          <cell r="D6736">
            <v>98516</v>
          </cell>
          <cell r="E6736">
            <v>331.88</v>
          </cell>
        </row>
        <row r="6737">
          <cell r="A6737">
            <v>98519</v>
          </cell>
          <cell r="B6737" t="str">
            <v>REVOLVIMENTO E LIMPEZA MANUAL DE SOLO. AF_05/2018</v>
          </cell>
          <cell r="D6737">
            <v>98519</v>
          </cell>
          <cell r="E6737">
            <v>1.53</v>
          </cell>
        </row>
        <row r="6738">
          <cell r="A6738">
            <v>98520</v>
          </cell>
          <cell r="B6738" t="str">
            <v>APLICAÇÃO DE ADUBO EM SOLO. AF_05/2018</v>
          </cell>
          <cell r="D6738">
            <v>98520</v>
          </cell>
          <cell r="E6738">
            <v>4.47</v>
          </cell>
        </row>
        <row r="6739">
          <cell r="A6739">
            <v>98521</v>
          </cell>
          <cell r="B6739" t="str">
            <v>APLICAÇÃO DE CALCÁRIO PARA CORREÇÃO DO PH DO SOLO. AF_05/2018</v>
          </cell>
          <cell r="D6739">
            <v>98521</v>
          </cell>
          <cell r="E6739">
            <v>0.27</v>
          </cell>
        </row>
        <row r="6740">
          <cell r="A6740">
            <v>98522</v>
          </cell>
          <cell r="B6740" t="str">
            <v>ALAMBRADO EM MOURÕES DE CONCRETO, COM TELA DE ARAME GALVANIZADO (INCLUSIVE MURETA EM CONCRETO). AF_05/2018</v>
          </cell>
          <cell r="D6740">
            <v>98522</v>
          </cell>
          <cell r="E6740">
            <v>143.41999999999999</v>
          </cell>
        </row>
        <row r="6741">
          <cell r="A6741">
            <v>98524</v>
          </cell>
          <cell r="B6741" t="str">
            <v>LIMPEZA MANUAL DE VEGETAÇÃO EM TERRENO COM ENXADA.AF_05/2018</v>
          </cell>
          <cell r="D6741">
            <v>98524</v>
          </cell>
          <cell r="E6741">
            <v>2.39</v>
          </cell>
        </row>
        <row r="6742">
          <cell r="A6742">
            <v>98503</v>
          </cell>
          <cell r="B6742" t="str">
            <v>PLANTIO DE GRAMA EM PAVIMENTO CONCREGRAMA. AF_05/2018</v>
          </cell>
          <cell r="D6742">
            <v>98503</v>
          </cell>
          <cell r="E6742">
            <v>19.23</v>
          </cell>
        </row>
        <row r="6743">
          <cell r="A6743">
            <v>98504</v>
          </cell>
          <cell r="B6743" t="str">
            <v>PLANTIO DE GRAMA EM PLACAS. AF_05/2018</v>
          </cell>
          <cell r="D6743">
            <v>98504</v>
          </cell>
          <cell r="E6743">
            <v>13.16</v>
          </cell>
        </row>
        <row r="6744">
          <cell r="A6744">
            <v>98505</v>
          </cell>
          <cell r="B6744" t="str">
            <v>PLANTIO DE FORRAÇÃO. AF_05/2018</v>
          </cell>
          <cell r="D6744">
            <v>98505</v>
          </cell>
          <cell r="E6744">
            <v>79.290000000000006</v>
          </cell>
        </row>
        <row r="6745">
          <cell r="A6745">
            <v>103185</v>
          </cell>
          <cell r="B6745" t="str">
            <v>INSTALAÇÃO DE ESQUI TRIPLO, EM TUBO DE AÇO CARBONO - EQUIPAMENTO DE GINÁSTICA PARA ACADEMIA AO AR LIVRE / ACADEMIA DA TERCEIRA IDADE - ATI, INSTALADO SOBRE PISO DE CONCRETO EXISTENTE. AF_10/2021</v>
          </cell>
          <cell r="D6745">
            <v>103185</v>
          </cell>
          <cell r="E6745">
            <v>6010.15</v>
          </cell>
        </row>
        <row r="6746">
          <cell r="A6746">
            <v>103186</v>
          </cell>
          <cell r="B6746" t="str">
            <v>INSTALAÇÃO DE MULTIEXERCITADOR COM SEIS FUNÇÕES, EM TUBO DE AÇO CARBONO - EQUIPAMENTO DE GINÁSTICA PARA ACADEMIA AO AR LIVRE / ACADEMIA DA TERCEIRA IDADE - ATI, INSTALADO SOBRE PISO DE CONCRETO EXISTENTE. AF_10/2021</v>
          </cell>
          <cell r="D6746">
            <v>103186</v>
          </cell>
          <cell r="E6746">
            <v>6356.5</v>
          </cell>
        </row>
        <row r="6747">
          <cell r="A6747">
            <v>103187</v>
          </cell>
          <cell r="B6747" t="str">
            <v>INSTALAÇÃO DE SIMULADOR DE CAMINHADA TRIPLO, EM TUBO DE AÇO CARBONO - EQUIPAMENTO DE GINÁSTICA PARA ACADEMIA AO AR LIVRE / ACADEMIA DA TERCEIRA IDADE - ATI, INSTALADO SOBRE PISO DE CONCRETO EXISTENTE. AF_10/2021</v>
          </cell>
          <cell r="D6747">
            <v>103187</v>
          </cell>
          <cell r="E6747">
            <v>4766.91</v>
          </cell>
        </row>
        <row r="6748">
          <cell r="A6748">
            <v>103188</v>
          </cell>
          <cell r="B6748" t="str">
            <v>INSTALAÇÃO DE SIMULADOR DE CAVALGADA TRIPLO, EM TUBO DE AÇO CARBONO - EQUIPAMENTO DE GINÁSTICA PARA ACADEMIA AO AR LIVRE / ACADEMIA DA TERCEIRA IDADE - ATI, INSTALADO SOBRE PISO DE CONCRETO EXISTENTE. AF_10/2021</v>
          </cell>
          <cell r="D6748">
            <v>103188</v>
          </cell>
          <cell r="E6748">
            <v>5131.33</v>
          </cell>
        </row>
        <row r="6749">
          <cell r="A6749">
            <v>103189</v>
          </cell>
          <cell r="B6749" t="str">
            <v>INSTALAÇÃO DE SIMULADOR DE REMO INDIVIDUAL, EM TUBO DE AÇO CARBONO - EQUIPAMENTO DE GINÁSTICA PARA ACADEMIA AO AR LIVRE / ACADEMIA DA TERCEIRA IDADE - ATI, INSTALADO SOBRE PISO DE CONCRETO EXISTENTE. AF_10/2021</v>
          </cell>
          <cell r="D6749">
            <v>103189</v>
          </cell>
          <cell r="E6749">
            <v>2568.7199999999998</v>
          </cell>
        </row>
        <row r="6750">
          <cell r="A6750">
            <v>103190</v>
          </cell>
          <cell r="B6750" t="str">
            <v>INSTALAÇÃO DE PRESSÃO DE PERNAS TRIPLO, EM TUBO DE AÇO CARBONO - EQUIPAMENTO DE GINÁSTICA PARA ACADEMIA AO AR LIVRE / ACADEMIA DA TERCEIRA IDADE - ATI, INSTALADO SOBRE SOLO. AF_10/2021</v>
          </cell>
          <cell r="D6750">
            <v>103190</v>
          </cell>
          <cell r="E6750">
            <v>3985.12</v>
          </cell>
        </row>
        <row r="6751">
          <cell r="A6751">
            <v>103191</v>
          </cell>
          <cell r="B6751" t="str">
            <v>INSTALAÇÃO DE ALONGADOR COM TRÊS ALTURAS, EM TUBO DE AÇO CARBONO - EQUIPAMENTO DE GINASTICA PARA ACADEMIA AO AR LIVRE / ACADEMIA DA TERCEIRA IDADE - ATI, INSTALADO SOBRE SOLO. AF_10/2021</v>
          </cell>
          <cell r="D6751">
            <v>103191</v>
          </cell>
          <cell r="E6751">
            <v>2317.02</v>
          </cell>
        </row>
        <row r="6752">
          <cell r="A6752">
            <v>103192</v>
          </cell>
          <cell r="B6752" t="str">
            <v>INSTALAÇÃO DE ROTAÇÃO DIAGONAL DUPLA, APARELHO TRIPLO, EM TUBO DE AÇO CARBONO - EQUIPAMENTO DE GINÁSTICA PARA ACADEMIA AO AR LIVRE / ACADEMIA DA TERCEIRA IDADE - ATI, INSTALADO SOBRE SOLO. AF_10/2021</v>
          </cell>
          <cell r="D6752">
            <v>103192</v>
          </cell>
          <cell r="E6752">
            <v>2467.88</v>
          </cell>
        </row>
        <row r="6753">
          <cell r="A6753">
            <v>103193</v>
          </cell>
          <cell r="B6753" t="str">
            <v>INSTALAÇÃO DE ROTAÇÃO VERTICAL DUPLO, EM TUBO DE AÇO CARBONO - EQUIPAMENTO DE GINÁSTICA PARA ACADEMIA AO AR LIVRE / ACADEMIA DA TERCEIRA IDADE - ATI, INSTALADO SOBRE SOLO. AF_10/2021</v>
          </cell>
          <cell r="D6753">
            <v>103193</v>
          </cell>
          <cell r="E6753">
            <v>1897.11</v>
          </cell>
        </row>
        <row r="6754">
          <cell r="A6754">
            <v>103194</v>
          </cell>
          <cell r="B6754" t="str">
            <v>INSTALAÇÃO DE SURF DUPLO, EM TUBO DE AÇO CARBONO - EQUIPAMENTO DE GINÁSTICA PARA ACADEMIA AO AR LIVRE / ACADEMIA DA TERCEIRA IDADE - ATI, INSTALADO SOBRE SOLO. AF_10/2021</v>
          </cell>
          <cell r="D6754">
            <v>103194</v>
          </cell>
          <cell r="E6754">
            <v>2739.59</v>
          </cell>
        </row>
        <row r="6755">
          <cell r="A6755">
            <v>103195</v>
          </cell>
          <cell r="B6755" t="str">
            <v>INSTALAÇÃO DE PLACA ORIENTATIVA SOBRE EXERCÍCIOS, 2,00M X 1,00M, EM TUBO DE AÇO CARBONO - PARA ACADEMIA AO AR LIVRE / ACADEMIA DA TERCEIRA IDADE - ATI, INSTALADO SOBRE SOLO. AF_10/2021</v>
          </cell>
          <cell r="D6755">
            <v>103195</v>
          </cell>
          <cell r="E6755">
            <v>2133.9699999999998</v>
          </cell>
        </row>
        <row r="6756">
          <cell r="A6756">
            <v>103205</v>
          </cell>
          <cell r="B6756" t="str">
            <v>INSTALAÇÃO DE PRESSÃO DE PERNAS TRIPLO, EM TUBO DE AÇO CARBONO - EQUIPAMENTO DE GINÁSTICA PARA ACADEMIA AO AR LIVRE / ACADEMIA DA TERCEIRA IDADE - ATI, INSTALADO SOBRE PISO DE CONCRETO EXISTENTE. AF_10/2021</v>
          </cell>
          <cell r="D6756">
            <v>103205</v>
          </cell>
          <cell r="E6756">
            <v>3989.88</v>
          </cell>
        </row>
        <row r="6757">
          <cell r="A6757">
            <v>103206</v>
          </cell>
          <cell r="B6757" t="str">
            <v>INSTALAÇÃO DE ALONGADOR COM TRÊS ALTURAS, EM TUBO DE AÇO CARBONO - EQUIPAMENTO DE GINÁSTICA PARA ACADEMIA AO AR LIVRE / ACADEMIA DA TERCEIRA IDADE - ATI, INSTALADO SOBRE PISO DE CONCRETO EXISTENTE. AF_10/2021</v>
          </cell>
          <cell r="D6757">
            <v>103206</v>
          </cell>
          <cell r="E6757">
            <v>2321.7800000000002</v>
          </cell>
        </row>
        <row r="6758">
          <cell r="A6758">
            <v>103207</v>
          </cell>
          <cell r="B6758" t="str">
            <v>INSTALAÇÃO DE ROTAÇÃO DIAGONAL DUPLA, APARELHO TRIPLO, EM TUBO DE AÇO CARBONO - EQUIPAMENTO DE GINÁSTICA PARA ACADEMIA AO AR LIVRE / ACADEMIA DA TERCEIRA IDADE - ATI, INSTALADO SOBRE PISO DE CONCRETO EXISTENTE. AF_10/2021</v>
          </cell>
          <cell r="D6758">
            <v>103207</v>
          </cell>
          <cell r="E6758">
            <v>2472.64</v>
          </cell>
        </row>
        <row r="6759">
          <cell r="A6759">
            <v>103208</v>
          </cell>
          <cell r="B6759" t="str">
            <v>INSTALAÇÃO DE ROTAÇÃO VERTICAL DUPLO, EM TUBO DE ACO CARBONO - EQUIPAMENTO DE GINASTICA PARA ACADEMIA AO AR LIVRE / ACADEMIA DA TERCEIRA IDADE - ATI, INSTALADO SOBRE PISO DE CONCRETO EXISTENTE. AF_10/2021</v>
          </cell>
          <cell r="D6759">
            <v>103208</v>
          </cell>
          <cell r="E6759">
            <v>1901.87</v>
          </cell>
        </row>
        <row r="6760">
          <cell r="A6760">
            <v>103209</v>
          </cell>
          <cell r="B6760" t="str">
            <v>INSTALAÇÃO DE SURF DUPLO, EM TUBO DE AÇO CARBONO - EQUIPAMENTO DE GINÁSTICA PARA ACADEMIA AO AR LIVRE / ACADEMIA DA TERCEIRA IDADE - ATI, INSTALADO SOBRE PISO DE CONCRETO EXISTENTE. AF_10/2021</v>
          </cell>
          <cell r="D6760">
            <v>103209</v>
          </cell>
          <cell r="E6760">
            <v>2744.35</v>
          </cell>
        </row>
        <row r="6761">
          <cell r="A6761">
            <v>103210</v>
          </cell>
          <cell r="B6761" t="str">
            <v>INSTALAÇÃO DE PLACA ORIENTATIVA SOBRE EXERCÍCIOS, 2,00M X 1,00M, EM TUBO DE AÇO CARBONO - PARA ACADEMIA AO AR LIVRE / ACADEMIA DA TERCEIRA IDADE - ATI, INSTALADO SOBRE PISO DE CONCRETO EXISTENTE. AF_10/2021</v>
          </cell>
          <cell r="D6761">
            <v>103210</v>
          </cell>
          <cell r="E6761">
            <v>2204.7600000000002</v>
          </cell>
        </row>
        <row r="6762">
          <cell r="A6762">
            <v>103304</v>
          </cell>
          <cell r="B6762" t="str">
            <v>INSTALAÇÃO DE BANCO METÁLICO COM ENCOSTO, 1,60 M DE COMPRIMENTO, EM TUBO DE AÇO CARBONO COM PINTURA ELETROSTÁTICA, SOBRE PISO DE CONCRETO EXISTENTE. AF_11/2021</v>
          </cell>
          <cell r="D6762">
            <v>103304</v>
          </cell>
          <cell r="E6762">
            <v>1215.76</v>
          </cell>
        </row>
        <row r="6763">
          <cell r="A6763">
            <v>103307</v>
          </cell>
          <cell r="B6763" t="str">
            <v>INSTALAÇÃO DE LIXEIRA METÁLICA DUPLA, CAPACIDADE DE 60 L, EM TUBO DE AÇO CARBONO E CESTOS EM CHAPA DE AÇO COM PINTURA ELETROSTÁTICA, SOBRE PISO DE CONCRETO EXISTENTE. AF_11/2021</v>
          </cell>
          <cell r="D6763">
            <v>103307</v>
          </cell>
          <cell r="E6763">
            <v>1288.46</v>
          </cell>
        </row>
        <row r="6764">
          <cell r="A6764">
            <v>103310</v>
          </cell>
          <cell r="B6764" t="str">
            <v>INSTALAÇÃO DE LIXEIRA METÁLICA DUPLA, CAPACIDADE DE 60 L, EM TUBO DE AÇO CARBONO E CESTOS EM CHAPA DE AÇO COM PINTURA ELETROSTÁTICA, SOBRE SOLO. AF_11/2021</v>
          </cell>
          <cell r="D6764">
            <v>103310</v>
          </cell>
          <cell r="E6764">
            <v>1252.46</v>
          </cell>
        </row>
        <row r="6765">
          <cell r="A6765">
            <v>103314</v>
          </cell>
          <cell r="B6765" t="str">
            <v>INSTALAÇÃO DE PERGOLADO DE MADEIRA, EM MAÇARANDUBA, ANGELIM OU EQUIVALENTE DA REGIÃO, FIXADO COM CONCRETO SOBRE PISO DE CONCRETO EXISTENTE. AF_11/2021</v>
          </cell>
          <cell r="D6765">
            <v>103314</v>
          </cell>
          <cell r="E6765">
            <v>219.63</v>
          </cell>
        </row>
        <row r="6766">
          <cell r="A6766">
            <v>103315</v>
          </cell>
          <cell r="B6766" t="str">
            <v>INSTALAÇÃO DE PERGOLADO DE MADEIRA, EM MAÇARANDUBA, ANGELIM OU EQUIVALENTE DA REGIÃO, FIXADO COM CONCRETO SOBRE SOLO. AF_11/2021</v>
          </cell>
          <cell r="D6766">
            <v>103315</v>
          </cell>
          <cell r="E6766">
            <v>213.61</v>
          </cell>
        </row>
        <row r="6767">
          <cell r="A6767">
            <v>103769</v>
          </cell>
          <cell r="B6767" t="str">
            <v>PAR DE TABELAS DE BASQUETE DE COMPENSADO NAVAL, COM AROS E REDES - FORNECIMENTO E INSTALAÇÃO. AF_03/2022</v>
          </cell>
          <cell r="D6767">
            <v>103769</v>
          </cell>
          <cell r="E6767">
            <v>4293.6400000000003</v>
          </cell>
        </row>
        <row r="6768">
          <cell r="A6768">
            <v>98525</v>
          </cell>
          <cell r="B6768" t="str">
            <v>LIMPEZA MECANIZADA DE CAMADA VEGETAL, VEGETAÇÃO E PEQUENAS ÁRVORES (DIÂMETRO DE TRONCO MENOR QUE 0,20 M), COM TRATOR DE ESTEIRAS.AF_05/2018</v>
          </cell>
          <cell r="D6768">
            <v>98525</v>
          </cell>
          <cell r="E6768">
            <v>0.28999999999999998</v>
          </cell>
        </row>
        <row r="6769">
          <cell r="A6769">
            <v>98526</v>
          </cell>
          <cell r="B6769" t="str">
            <v>REMOÇÃO DE RAÍZES REMANESCENTES DE TRONCO DE ÁRVORE COM DIÂMETRO MAIOR OU IGUAL A 0,20 M E MENOR QUE 0,40 M.AF_05/2018</v>
          </cell>
          <cell r="D6769">
            <v>98526</v>
          </cell>
          <cell r="E6769">
            <v>63.31</v>
          </cell>
        </row>
        <row r="6770">
          <cell r="A6770">
            <v>98527</v>
          </cell>
          <cell r="B6770" t="str">
            <v>REMOÇÃO DE RAÍZES REMANESCENTES DE TRONCO DE ÁRVORE COM DIÂMETRO MAIOR OU IGUAL A 0,40 M E MENOR QUE 0,60 M.AF_05/2018</v>
          </cell>
          <cell r="D6770">
            <v>98527</v>
          </cell>
          <cell r="E6770">
            <v>136.28</v>
          </cell>
        </row>
        <row r="6771">
          <cell r="A6771">
            <v>98528</v>
          </cell>
          <cell r="B6771" t="str">
            <v>REMOÇÃO DE RAÍZES REMANESCENTES DE TRONCO DE ÁRVORE COM DIÂMETRO MAIOR OU IGUAL A 0,60 M.AF_05/2018</v>
          </cell>
          <cell r="D6771">
            <v>98528</v>
          </cell>
          <cell r="E6771">
            <v>199.31</v>
          </cell>
        </row>
        <row r="6772">
          <cell r="A6772">
            <v>98529</v>
          </cell>
          <cell r="B6772" t="str">
            <v>CORTE RASO E RECORTE DE ÁRVORE COM DIÂMETRO DE TRONCO MAIOR OU IGUAL A 0,20 M E MENOR QUE 0,40 M.AF_05/2018</v>
          </cell>
          <cell r="D6772">
            <v>98529</v>
          </cell>
          <cell r="E6772">
            <v>51.55</v>
          </cell>
        </row>
        <row r="6773">
          <cell r="A6773">
            <v>98530</v>
          </cell>
          <cell r="B6773" t="str">
            <v>CORTE RASO E RECORTE DE ÁRVORE COM DIÂMETRO DE TRONCO MAIOR OU IGUAL A 0,40 M E MENOR QUE 0,60 M.AF_05/2018</v>
          </cell>
          <cell r="D6773">
            <v>98530</v>
          </cell>
          <cell r="E6773">
            <v>91.82</v>
          </cell>
        </row>
        <row r="6774">
          <cell r="A6774">
            <v>98531</v>
          </cell>
          <cell r="B6774" t="str">
            <v>CORTE RASO E RECORTE DE ÁRVORE COM DIÂMETRO DE TRONCO MAIOR OU IGUAL A 0,60 M.AF_05/2018</v>
          </cell>
          <cell r="D6774">
            <v>98531</v>
          </cell>
          <cell r="E6774">
            <v>216.52</v>
          </cell>
        </row>
        <row r="6775">
          <cell r="A6775">
            <v>98532</v>
          </cell>
          <cell r="B6775" t="str">
            <v>PODA EM ALTURA DE ÁRVORE COM DIÂMETRO DE TRONCO MENOR QUE 0,20 M.AF_05/2018</v>
          </cell>
          <cell r="D6775">
            <v>98532</v>
          </cell>
          <cell r="E6775">
            <v>94.33</v>
          </cell>
        </row>
        <row r="6776">
          <cell r="A6776">
            <v>98533</v>
          </cell>
          <cell r="B6776" t="str">
            <v>PODA EM ALTURA DE ÁRVORE COM DIÂMETRO DE TRONCO MAIOR OU IGUAL A 0,20 M E MENOR QUE 0,40 M.AF_05/2018</v>
          </cell>
          <cell r="D6776">
            <v>98533</v>
          </cell>
          <cell r="E6776">
            <v>247.85</v>
          </cell>
        </row>
        <row r="6777">
          <cell r="A6777">
            <v>98534</v>
          </cell>
          <cell r="B6777" t="str">
            <v>PODA EM ALTURA DE ÁRVORE COM DIÂMETRO DE TRONCO MAIOR OU IGUAL A 0,40 M E MENOR QUE 0,60 M.AF_05/2018</v>
          </cell>
          <cell r="D6777">
            <v>98534</v>
          </cell>
          <cell r="E6777">
            <v>647.42999999999995</v>
          </cell>
        </row>
        <row r="6778">
          <cell r="A6778">
            <v>98535</v>
          </cell>
          <cell r="B6778" t="str">
            <v>PODA EM ALTURA DE ÁRVORE COM DIÂMETRO DE TRONCO MAIOR OU IGUAL A 0,60 M.AF_05/2018</v>
          </cell>
          <cell r="D6778">
            <v>98535</v>
          </cell>
          <cell r="E6778">
            <v>1003.48</v>
          </cell>
        </row>
        <row r="6779">
          <cell r="A6779">
            <v>88238</v>
          </cell>
          <cell r="B6779" t="str">
            <v>AJUDANTE DE ARMADOR COM ENCARGOS COMPLEMENTARES</v>
          </cell>
          <cell r="D6779">
            <v>88238</v>
          </cell>
          <cell r="E6779">
            <v>16.03</v>
          </cell>
        </row>
        <row r="6780">
          <cell r="A6780">
            <v>88239</v>
          </cell>
          <cell r="B6780" t="str">
            <v>AJUDANTE DE CARPINTEIRO COM ENCARGOS COMPLEMENTARES</v>
          </cell>
          <cell r="D6780">
            <v>88239</v>
          </cell>
          <cell r="E6780">
            <v>16.850000000000001</v>
          </cell>
        </row>
        <row r="6781">
          <cell r="A6781">
            <v>88240</v>
          </cell>
          <cell r="B6781" t="str">
            <v>AJUDANTE DE ESTRUTURA METÁLICA COM ENCARGOS COMPLEMENTARES</v>
          </cell>
          <cell r="D6781">
            <v>88240</v>
          </cell>
          <cell r="E6781">
            <v>11.83</v>
          </cell>
        </row>
        <row r="6782">
          <cell r="A6782">
            <v>88241</v>
          </cell>
          <cell r="B6782" t="str">
            <v>AJUDANTE DE OPERAÇÃO EM GERAL COM ENCARGOS COMPLEMENTARES</v>
          </cell>
          <cell r="D6782">
            <v>88241</v>
          </cell>
          <cell r="E6782">
            <v>16.03</v>
          </cell>
        </row>
        <row r="6783">
          <cell r="A6783">
            <v>88242</v>
          </cell>
          <cell r="B6783" t="str">
            <v>AJUDANTE DE PEDREIRO COM ENCARGOS COMPLEMENTARES</v>
          </cell>
          <cell r="D6783">
            <v>88242</v>
          </cell>
          <cell r="E6783">
            <v>16.059999999999999</v>
          </cell>
        </row>
        <row r="6784">
          <cell r="A6784">
            <v>88243</v>
          </cell>
          <cell r="B6784" t="str">
            <v>AJUDANTE ESPECIALIZADO COM ENCARGOS COMPLEMENTARES</v>
          </cell>
          <cell r="D6784">
            <v>88243</v>
          </cell>
          <cell r="E6784">
            <v>16.84</v>
          </cell>
        </row>
        <row r="6785">
          <cell r="A6785">
            <v>88245</v>
          </cell>
          <cell r="B6785" t="str">
            <v>ARMADOR COM ENCARGOS COMPLEMENTARES</v>
          </cell>
          <cell r="D6785">
            <v>88245</v>
          </cell>
          <cell r="E6785">
            <v>19.86</v>
          </cell>
        </row>
        <row r="6786">
          <cell r="A6786">
            <v>88246</v>
          </cell>
          <cell r="B6786" t="str">
            <v>ASSENTADOR DE TUBOS COM ENCARGOS COMPLEMENTARES</v>
          </cell>
          <cell r="D6786">
            <v>88246</v>
          </cell>
          <cell r="E6786">
            <v>16.87</v>
          </cell>
        </row>
        <row r="6787">
          <cell r="A6787">
            <v>88247</v>
          </cell>
          <cell r="B6787" t="str">
            <v>AUXILIAR DE ELETRICISTA COM ENCARGOS COMPLEMENTARES</v>
          </cell>
          <cell r="D6787">
            <v>88247</v>
          </cell>
          <cell r="E6787">
            <v>17.23</v>
          </cell>
        </row>
        <row r="6788">
          <cell r="A6788">
            <v>88248</v>
          </cell>
          <cell r="B6788" t="str">
            <v>AUXILIAR DE ENCANADOR OU BOMBEIRO HIDRÁULICO COM ENCARGOS COMPLEMENTARES</v>
          </cell>
          <cell r="D6788">
            <v>88248</v>
          </cell>
          <cell r="E6788">
            <v>16.45</v>
          </cell>
        </row>
        <row r="6789">
          <cell r="A6789">
            <v>88249</v>
          </cell>
          <cell r="B6789" t="str">
            <v>AUXILIAR DE LABORATÓRIO COM ENCARGOS COMPLEMENTARES</v>
          </cell>
          <cell r="D6789">
            <v>88249</v>
          </cell>
          <cell r="E6789">
            <v>22.08</v>
          </cell>
        </row>
        <row r="6790">
          <cell r="A6790">
            <v>88250</v>
          </cell>
          <cell r="B6790" t="str">
            <v>AUXILIAR DE MECÂNICO COM ENCARGOS COMPLEMENTARES</v>
          </cell>
          <cell r="D6790">
            <v>88250</v>
          </cell>
          <cell r="E6790">
            <v>13.53</v>
          </cell>
        </row>
        <row r="6791">
          <cell r="A6791">
            <v>88251</v>
          </cell>
          <cell r="B6791" t="str">
            <v>AUXILIAR DE SERRALHEIRO COM ENCARGOS COMPLEMENTARES</v>
          </cell>
          <cell r="D6791">
            <v>88251</v>
          </cell>
          <cell r="E6791">
            <v>16.940000000000001</v>
          </cell>
        </row>
        <row r="6792">
          <cell r="A6792">
            <v>88252</v>
          </cell>
          <cell r="B6792" t="str">
            <v>AUXILIAR DE SERVIÇOS GERAIS COM ENCARGOS COMPLEMENTARES</v>
          </cell>
          <cell r="D6792">
            <v>88252</v>
          </cell>
          <cell r="E6792">
            <v>15.93</v>
          </cell>
        </row>
        <row r="6793">
          <cell r="A6793">
            <v>88253</v>
          </cell>
          <cell r="B6793" t="str">
            <v>AUXILIAR DE TOPÓGRAFO COM ENCARGOS COMPLEMENTARES</v>
          </cell>
          <cell r="D6793">
            <v>88253</v>
          </cell>
          <cell r="E6793">
            <v>7.66</v>
          </cell>
        </row>
        <row r="6794">
          <cell r="A6794">
            <v>88255</v>
          </cell>
          <cell r="B6794" t="str">
            <v>AUXILIAR TÉCNICO DE ENGENHARIA COM ENCARGOS COMPLEMENTARES</v>
          </cell>
          <cell r="D6794">
            <v>88255</v>
          </cell>
          <cell r="E6794">
            <v>21.94</v>
          </cell>
        </row>
        <row r="6795">
          <cell r="A6795">
            <v>88256</v>
          </cell>
          <cell r="B6795" t="str">
            <v>AZULEJISTA OU LADRILHISTA COM ENCARGOS COMPLEMENTARES</v>
          </cell>
          <cell r="D6795">
            <v>88256</v>
          </cell>
          <cell r="E6795">
            <v>19.899999999999999</v>
          </cell>
        </row>
        <row r="6796">
          <cell r="A6796">
            <v>88257</v>
          </cell>
          <cell r="B6796" t="str">
            <v>BLASTER, DINAMITADOR OU CABO DE FOGO COM ENCARGOS COMPLEMENTARES</v>
          </cell>
          <cell r="D6796">
            <v>88257</v>
          </cell>
          <cell r="E6796">
            <v>14.54</v>
          </cell>
        </row>
        <row r="6797">
          <cell r="A6797">
            <v>88258</v>
          </cell>
          <cell r="B6797" t="str">
            <v>CADASTRISTA DE REDES DE AGUA E ESGOTO COM ENCARGOS COMPLEMENTARES</v>
          </cell>
          <cell r="D6797">
            <v>88258</v>
          </cell>
          <cell r="E6797">
            <v>11.48</v>
          </cell>
        </row>
        <row r="6798">
          <cell r="A6798">
            <v>88260</v>
          </cell>
          <cell r="B6798" t="str">
            <v>CALCETEIRO COM ENCARGOS COMPLEMENTARES</v>
          </cell>
          <cell r="D6798">
            <v>88260</v>
          </cell>
          <cell r="E6798">
            <v>18.45</v>
          </cell>
        </row>
        <row r="6799">
          <cell r="A6799">
            <v>88261</v>
          </cell>
          <cell r="B6799" t="str">
            <v>CARPINTEIRO DE ESQUADRIA COM ENCARGOS COMPLEMENTARES</v>
          </cell>
          <cell r="D6799">
            <v>88261</v>
          </cell>
          <cell r="E6799">
            <v>18.91</v>
          </cell>
        </row>
        <row r="6800">
          <cell r="A6800">
            <v>88262</v>
          </cell>
          <cell r="B6800" t="str">
            <v>CARPINTEIRO DE FORMAS COM ENCARGOS COMPLEMENTARES</v>
          </cell>
          <cell r="D6800">
            <v>88262</v>
          </cell>
          <cell r="E6800">
            <v>19.739999999999998</v>
          </cell>
        </row>
        <row r="6801">
          <cell r="A6801">
            <v>88263</v>
          </cell>
          <cell r="B6801" t="str">
            <v>CAVOUQUEIRO OU OPERADOR PERFURATRIZ/ROMPEDOR COM ENCARGOS COMPLEMENTARES</v>
          </cell>
          <cell r="D6801">
            <v>88263</v>
          </cell>
          <cell r="E6801">
            <v>13.04</v>
          </cell>
        </row>
        <row r="6802">
          <cell r="A6802">
            <v>88264</v>
          </cell>
          <cell r="B6802" t="str">
            <v>ELETRICISTA COM ENCARGOS COMPLEMENTARES</v>
          </cell>
          <cell r="D6802">
            <v>88264</v>
          </cell>
          <cell r="E6802">
            <v>20.71</v>
          </cell>
        </row>
        <row r="6803">
          <cell r="A6803">
            <v>88265</v>
          </cell>
          <cell r="B6803" t="str">
            <v>ELETRICISTA INDUSTRIAL COM ENCARGOS COMPLEMENTARES</v>
          </cell>
          <cell r="D6803">
            <v>88265</v>
          </cell>
          <cell r="E6803">
            <v>20.71</v>
          </cell>
        </row>
        <row r="6804">
          <cell r="A6804">
            <v>88266</v>
          </cell>
          <cell r="B6804" t="str">
            <v>ELETROTÉCNICO COM ENCARGOS COMPLEMENTARES</v>
          </cell>
          <cell r="D6804">
            <v>88266</v>
          </cell>
          <cell r="E6804">
            <v>25.31</v>
          </cell>
        </row>
        <row r="6805">
          <cell r="A6805">
            <v>88267</v>
          </cell>
          <cell r="B6805" t="str">
            <v>ENCANADOR OU BOMBEIRO HIDRÁULICO COM ENCARGOS COMPLEMENTARES</v>
          </cell>
          <cell r="D6805">
            <v>88267</v>
          </cell>
          <cell r="E6805">
            <v>19.88</v>
          </cell>
        </row>
        <row r="6806">
          <cell r="A6806">
            <v>88269</v>
          </cell>
          <cell r="B6806" t="str">
            <v>GESSEIRO COM ENCARGOS COMPLEMENTARES</v>
          </cell>
          <cell r="D6806">
            <v>88269</v>
          </cell>
          <cell r="E6806">
            <v>19.2</v>
          </cell>
        </row>
        <row r="6807">
          <cell r="A6807">
            <v>88270</v>
          </cell>
          <cell r="B6807" t="str">
            <v>IMPERMEABILIZADOR COM ENCARGOS COMPLEMENTARES</v>
          </cell>
          <cell r="D6807">
            <v>88270</v>
          </cell>
          <cell r="E6807">
            <v>18.14</v>
          </cell>
        </row>
        <row r="6808">
          <cell r="A6808">
            <v>88272</v>
          </cell>
          <cell r="B6808" t="str">
            <v>MACARIQUEIRO COM ENCARGOS COMPLEMENTARES</v>
          </cell>
          <cell r="D6808">
            <v>88272</v>
          </cell>
          <cell r="E6808">
            <v>20.93</v>
          </cell>
        </row>
        <row r="6809">
          <cell r="A6809">
            <v>88273</v>
          </cell>
          <cell r="B6809" t="str">
            <v>MARCENEIRO COM ENCARGOS COMPLEMENTARES</v>
          </cell>
          <cell r="D6809">
            <v>88273</v>
          </cell>
          <cell r="E6809">
            <v>18.68</v>
          </cell>
        </row>
        <row r="6810">
          <cell r="A6810">
            <v>88274</v>
          </cell>
          <cell r="B6810" t="str">
            <v>MARMORISTA/GRANITEIRO COM ENCARGOS COMPLEMENTARES</v>
          </cell>
          <cell r="D6810">
            <v>88274</v>
          </cell>
          <cell r="E6810">
            <v>19.899999999999999</v>
          </cell>
        </row>
        <row r="6811">
          <cell r="A6811">
            <v>88275</v>
          </cell>
          <cell r="B6811" t="str">
            <v>MECÃNICO DE EQUIPAMENTOS PESADOS COM ENCARGOS COMPLEMENTARES</v>
          </cell>
          <cell r="D6811">
            <v>88275</v>
          </cell>
          <cell r="E6811">
            <v>20.74</v>
          </cell>
        </row>
        <row r="6812">
          <cell r="A6812">
            <v>88277</v>
          </cell>
          <cell r="B6812" t="str">
            <v>MONTADOR (TUBO AÇO/EQUIPAMENTOS) COM ENCARGOS COMPLEMENTARES</v>
          </cell>
          <cell r="D6812">
            <v>88277</v>
          </cell>
          <cell r="E6812">
            <v>15.35</v>
          </cell>
        </row>
        <row r="6813">
          <cell r="A6813">
            <v>88278</v>
          </cell>
          <cell r="B6813" t="str">
            <v>MONTADOR DE ESTRUTURA METÁLICA COM ENCARGOS COMPLEMENTARES</v>
          </cell>
          <cell r="D6813">
            <v>88278</v>
          </cell>
          <cell r="E6813">
            <v>14.42</v>
          </cell>
        </row>
        <row r="6814">
          <cell r="A6814">
            <v>88279</v>
          </cell>
          <cell r="B6814" t="str">
            <v>MONTADOR ELETROMECÃNICO COM ENCARGOS COMPLEMENTARES</v>
          </cell>
          <cell r="D6814">
            <v>88279</v>
          </cell>
          <cell r="E6814">
            <v>21.81</v>
          </cell>
        </row>
        <row r="6815">
          <cell r="A6815">
            <v>88281</v>
          </cell>
          <cell r="B6815" t="str">
            <v>MOTORISTA DE BASCULANTE COM ENCARGOS COMPLEMENTARES</v>
          </cell>
          <cell r="D6815">
            <v>88281</v>
          </cell>
          <cell r="E6815">
            <v>15.39</v>
          </cell>
        </row>
        <row r="6816">
          <cell r="A6816">
            <v>88282</v>
          </cell>
          <cell r="B6816" t="str">
            <v>MOTORISTA DE CAMINHÃO COM ENCARGOS COMPLEMENTARES</v>
          </cell>
          <cell r="D6816">
            <v>88282</v>
          </cell>
          <cell r="E6816">
            <v>16.07</v>
          </cell>
        </row>
        <row r="6817">
          <cell r="A6817">
            <v>88283</v>
          </cell>
          <cell r="B6817" t="str">
            <v>MOTORISTA DE CAMINHÃO E CARRETA COM ENCARGOS COMPLEMENTARES</v>
          </cell>
          <cell r="D6817">
            <v>88283</v>
          </cell>
          <cell r="E6817">
            <v>20.190000000000001</v>
          </cell>
        </row>
        <row r="6818">
          <cell r="A6818">
            <v>88284</v>
          </cell>
          <cell r="B6818" t="str">
            <v>MOTORISTA DE VEIÍCULO LEVE COM ENCARGOS COMPLEMENTARES</v>
          </cell>
          <cell r="D6818">
            <v>88284</v>
          </cell>
          <cell r="E6818">
            <v>15.18</v>
          </cell>
        </row>
        <row r="6819">
          <cell r="A6819">
            <v>88285</v>
          </cell>
          <cell r="B6819" t="str">
            <v>MOTORISTA DE VEÍCULO PESADO COM ENCARGOS COMPLEMENTARES</v>
          </cell>
          <cell r="D6819">
            <v>88285</v>
          </cell>
          <cell r="E6819">
            <v>17.190000000000001</v>
          </cell>
        </row>
        <row r="6820">
          <cell r="A6820">
            <v>88286</v>
          </cell>
          <cell r="B6820" t="str">
            <v>MOTORISTA OPERADOR DE MUNCK COM ENCARGOS COMPLEMENTARES</v>
          </cell>
          <cell r="D6820">
            <v>88286</v>
          </cell>
          <cell r="E6820">
            <v>18.3</v>
          </cell>
        </row>
        <row r="6821">
          <cell r="A6821">
            <v>88288</v>
          </cell>
          <cell r="B6821" t="str">
            <v>NIVELADOR COM ENCARGOS COMPLEMENTARES</v>
          </cell>
          <cell r="D6821">
            <v>88288</v>
          </cell>
          <cell r="E6821">
            <v>9.24</v>
          </cell>
        </row>
        <row r="6822">
          <cell r="A6822">
            <v>88291</v>
          </cell>
          <cell r="B6822" t="str">
            <v>OPERADOR DE BETONEIRA (CAMINHÃO) COM ENCARGOS COMPLEMENTARES</v>
          </cell>
          <cell r="D6822">
            <v>88291</v>
          </cell>
          <cell r="E6822">
            <v>14.9</v>
          </cell>
        </row>
        <row r="6823">
          <cell r="A6823">
            <v>88292</v>
          </cell>
          <cell r="B6823" t="str">
            <v>OPERADOR DE COMPRESSOR OU COMPRESSORISTA COM ENCARGOS COMPLEMENTARES</v>
          </cell>
          <cell r="D6823">
            <v>88292</v>
          </cell>
          <cell r="E6823">
            <v>15.47</v>
          </cell>
        </row>
        <row r="6824">
          <cell r="A6824">
            <v>88293</v>
          </cell>
          <cell r="B6824" t="str">
            <v>OPERADOR DE DEMARCADORA DE FAIXAS COM ENCARGOS COMPLEMENTARES</v>
          </cell>
          <cell r="D6824">
            <v>88293</v>
          </cell>
          <cell r="E6824">
            <v>17.47</v>
          </cell>
        </row>
        <row r="6825">
          <cell r="A6825">
            <v>88294</v>
          </cell>
          <cell r="B6825" t="str">
            <v>OPERADOR DE ESCAVADEIRA COM ENCARGOS COMPLEMENTARES</v>
          </cell>
          <cell r="D6825">
            <v>88294</v>
          </cell>
          <cell r="E6825">
            <v>18.8</v>
          </cell>
        </row>
        <row r="6826">
          <cell r="A6826">
            <v>88295</v>
          </cell>
          <cell r="B6826" t="str">
            <v>OPERADOR DE GUINCHO COM ENCARGOS COMPLEMENTARES</v>
          </cell>
          <cell r="D6826">
            <v>88295</v>
          </cell>
          <cell r="E6826">
            <v>14.64</v>
          </cell>
        </row>
        <row r="6827">
          <cell r="A6827">
            <v>88296</v>
          </cell>
          <cell r="B6827" t="str">
            <v>OPERADOR DE GUINDASTE COM ENCARGOS COMPLEMENTARES</v>
          </cell>
          <cell r="D6827">
            <v>88296</v>
          </cell>
          <cell r="E6827">
            <v>14.69</v>
          </cell>
        </row>
        <row r="6828">
          <cell r="A6828">
            <v>88297</v>
          </cell>
          <cell r="B6828" t="str">
            <v>OPERADOR DE MÁQUINAS E EQUIPAMENTOS COM ENCARGOS COMPLEMENTARES</v>
          </cell>
          <cell r="D6828">
            <v>88297</v>
          </cell>
          <cell r="E6828">
            <v>15.24</v>
          </cell>
        </row>
        <row r="6829">
          <cell r="A6829">
            <v>88298</v>
          </cell>
          <cell r="B6829" t="str">
            <v>OPERADOR DE MARTELETE OU MARTELETEIRO COM ENCARGOS COMPLEMENTARES</v>
          </cell>
          <cell r="D6829">
            <v>88298</v>
          </cell>
          <cell r="E6829">
            <v>12.79</v>
          </cell>
        </row>
        <row r="6830">
          <cell r="A6830">
            <v>88299</v>
          </cell>
          <cell r="B6830" t="str">
            <v>OPERADOR DE MOTO-ESCREIPER COM ENCARGOS COMPLEMENTARES</v>
          </cell>
          <cell r="D6830">
            <v>88299</v>
          </cell>
          <cell r="E6830">
            <v>17.690000000000001</v>
          </cell>
        </row>
        <row r="6831">
          <cell r="A6831">
            <v>88300</v>
          </cell>
          <cell r="B6831" t="str">
            <v>OPERADOR DE MOTONIVELADORA COM ENCARGOS COMPLEMENTARES</v>
          </cell>
          <cell r="D6831">
            <v>88300</v>
          </cell>
          <cell r="E6831">
            <v>20.84</v>
          </cell>
        </row>
        <row r="6832">
          <cell r="A6832">
            <v>88301</v>
          </cell>
          <cell r="B6832" t="str">
            <v>OPERADOR DE PÁ CARREGADEIRA COM ENCARGOS COMPLEMENTARES</v>
          </cell>
          <cell r="D6832">
            <v>88301</v>
          </cell>
          <cell r="E6832">
            <v>16.239999999999998</v>
          </cell>
        </row>
        <row r="6833">
          <cell r="A6833">
            <v>88302</v>
          </cell>
          <cell r="B6833" t="str">
            <v>OPERADOR DE PAVIMENTADORA COM ENCARGOS COMPLEMENTARES</v>
          </cell>
          <cell r="D6833">
            <v>88302</v>
          </cell>
          <cell r="E6833">
            <v>18.14</v>
          </cell>
        </row>
        <row r="6834">
          <cell r="A6834">
            <v>88303</v>
          </cell>
          <cell r="B6834" t="str">
            <v>OPERADOR DE ROLO COMPACTADOR COM ENCARGOS COMPLEMENTARES</v>
          </cell>
          <cell r="D6834">
            <v>88303</v>
          </cell>
          <cell r="E6834">
            <v>15.21</v>
          </cell>
        </row>
        <row r="6835">
          <cell r="A6835">
            <v>88304</v>
          </cell>
          <cell r="B6835" t="str">
            <v>OPERADOR DE USINA DE ASFALTO, DE SOLOS OU DE CONCRETO COM ENCARGOS COMPLEMENTARES</v>
          </cell>
          <cell r="D6835">
            <v>88304</v>
          </cell>
          <cell r="E6835">
            <v>16.11</v>
          </cell>
        </row>
        <row r="6836">
          <cell r="A6836">
            <v>88306</v>
          </cell>
          <cell r="B6836" t="str">
            <v>OPERADOR JATO DE AREIA OU JATISTA COM ENCARGOS COMPLEMENTARES</v>
          </cell>
          <cell r="D6836">
            <v>88306</v>
          </cell>
          <cell r="E6836">
            <v>17.22</v>
          </cell>
        </row>
        <row r="6837">
          <cell r="A6837">
            <v>88307</v>
          </cell>
          <cell r="B6837" t="str">
            <v>OPERADOR PARA BATE ESTACAS COM ENCARGOS COMPLEMENTARES</v>
          </cell>
          <cell r="D6837">
            <v>88307</v>
          </cell>
          <cell r="E6837">
            <v>16.739999999999998</v>
          </cell>
        </row>
        <row r="6838">
          <cell r="A6838">
            <v>88308</v>
          </cell>
          <cell r="B6838" t="str">
            <v>PASTILHEIRO COM ENCARGOS COMPLEMENTARES</v>
          </cell>
          <cell r="D6838">
            <v>88308</v>
          </cell>
          <cell r="E6838">
            <v>19.899999999999999</v>
          </cell>
        </row>
        <row r="6839">
          <cell r="A6839">
            <v>88309</v>
          </cell>
          <cell r="B6839" t="str">
            <v>PEDREIRO COM ENCARGOS COMPLEMENTARES</v>
          </cell>
          <cell r="D6839">
            <v>88309</v>
          </cell>
          <cell r="E6839">
            <v>19.98</v>
          </cell>
        </row>
        <row r="6840">
          <cell r="A6840">
            <v>88310</v>
          </cell>
          <cell r="B6840" t="str">
            <v>PINTOR COM ENCARGOS COMPLEMENTARES</v>
          </cell>
          <cell r="D6840">
            <v>88310</v>
          </cell>
          <cell r="E6840">
            <v>21.05</v>
          </cell>
        </row>
        <row r="6841">
          <cell r="A6841">
            <v>88311</v>
          </cell>
          <cell r="B6841" t="str">
            <v>PINTOR DE LETREIROS COM ENCARGOS COMPLEMENTARES</v>
          </cell>
          <cell r="D6841">
            <v>88311</v>
          </cell>
          <cell r="E6841">
            <v>20.61</v>
          </cell>
        </row>
        <row r="6842">
          <cell r="A6842">
            <v>88312</v>
          </cell>
          <cell r="B6842" t="str">
            <v>PINTOR PARA TINTA EPÓXI COM ENCARGOS COMPLEMENTARES</v>
          </cell>
          <cell r="D6842">
            <v>88312</v>
          </cell>
          <cell r="E6842">
            <v>21.05</v>
          </cell>
        </row>
        <row r="6843">
          <cell r="A6843">
            <v>88313</v>
          </cell>
          <cell r="B6843" t="str">
            <v>POCEIRO COM ENCARGOS COMPLEMENTARES</v>
          </cell>
          <cell r="D6843">
            <v>88313</v>
          </cell>
          <cell r="E6843">
            <v>14.68</v>
          </cell>
        </row>
        <row r="6844">
          <cell r="A6844">
            <v>88314</v>
          </cell>
          <cell r="B6844" t="str">
            <v>RASTELEIRO COM ENCARGOS COMPLEMENTARES</v>
          </cell>
          <cell r="D6844">
            <v>88314</v>
          </cell>
          <cell r="E6844">
            <v>13.47</v>
          </cell>
        </row>
        <row r="6845">
          <cell r="A6845">
            <v>88315</v>
          </cell>
          <cell r="B6845" t="str">
            <v>SERRALHEIRO COM ENCARGOS COMPLEMENTARES</v>
          </cell>
          <cell r="D6845">
            <v>88315</v>
          </cell>
          <cell r="E6845">
            <v>19.86</v>
          </cell>
        </row>
        <row r="6846">
          <cell r="A6846">
            <v>88316</v>
          </cell>
          <cell r="B6846" t="str">
            <v>SERVENTE COM ENCARGOS COMPLEMENTARES</v>
          </cell>
          <cell r="D6846">
            <v>88316</v>
          </cell>
          <cell r="E6846">
            <v>16.02</v>
          </cell>
        </row>
        <row r="6847">
          <cell r="A6847">
            <v>88317</v>
          </cell>
          <cell r="B6847" t="str">
            <v>SOLDADOR COM ENCARGOS COMPLEMENTARES</v>
          </cell>
          <cell r="D6847">
            <v>88317</v>
          </cell>
          <cell r="E6847">
            <v>20.68</v>
          </cell>
        </row>
        <row r="6848">
          <cell r="A6848">
            <v>88318</v>
          </cell>
          <cell r="B6848" t="str">
            <v>SOLDADOR A (PARA SOLDA A SER TESTADA COM RAIOS "X") COM ENCARGOS COMPLEMENTARES</v>
          </cell>
          <cell r="D6848">
            <v>88318</v>
          </cell>
          <cell r="E6848">
            <v>25.78</v>
          </cell>
        </row>
        <row r="6849">
          <cell r="A6849">
            <v>88320</v>
          </cell>
          <cell r="B6849" t="str">
            <v>TAQUEADOR OU TAQUEIRO COM ENCARGOS COMPLEMENTARES</v>
          </cell>
          <cell r="D6849">
            <v>88320</v>
          </cell>
          <cell r="E6849">
            <v>19.739999999999998</v>
          </cell>
        </row>
        <row r="6850">
          <cell r="A6850">
            <v>88321</v>
          </cell>
          <cell r="B6850" t="str">
            <v>TÉCNICO DE LABORATÓRIO COM ENCARGOS COMPLEMENTARES</v>
          </cell>
          <cell r="D6850">
            <v>88321</v>
          </cell>
          <cell r="E6850">
            <v>23.11</v>
          </cell>
        </row>
        <row r="6851">
          <cell r="A6851">
            <v>88322</v>
          </cell>
          <cell r="B6851" t="str">
            <v>TÉCNICO DE SONDAGEM COM ENCARGOS COMPLEMENTARES</v>
          </cell>
          <cell r="D6851">
            <v>88322</v>
          </cell>
          <cell r="E6851">
            <v>21.48</v>
          </cell>
        </row>
        <row r="6852">
          <cell r="A6852">
            <v>88323</v>
          </cell>
          <cell r="B6852" t="str">
            <v>TELHADISTA COM ENCARGOS COMPLEMENTARES</v>
          </cell>
          <cell r="D6852">
            <v>88323</v>
          </cell>
          <cell r="E6852">
            <v>19.559999999999999</v>
          </cell>
        </row>
        <row r="6853">
          <cell r="A6853">
            <v>88324</v>
          </cell>
          <cell r="B6853" t="str">
            <v>TRATORISTA COM ENCARGOS COMPLEMENTARES</v>
          </cell>
          <cell r="D6853">
            <v>88324</v>
          </cell>
          <cell r="E6853">
            <v>15.32</v>
          </cell>
        </row>
        <row r="6854">
          <cell r="A6854">
            <v>88325</v>
          </cell>
          <cell r="B6854" t="str">
            <v>VIDRACEIRO COM ENCARGOS COMPLEMENTARES</v>
          </cell>
          <cell r="D6854">
            <v>88325</v>
          </cell>
          <cell r="E6854">
            <v>17.829999999999998</v>
          </cell>
        </row>
        <row r="6855">
          <cell r="A6855">
            <v>88326</v>
          </cell>
          <cell r="B6855" t="str">
            <v>VIGIA NOTURNO COM ENCARGOS COMPLEMENTARES</v>
          </cell>
          <cell r="D6855">
            <v>88326</v>
          </cell>
          <cell r="E6855">
            <v>19.989999999999998</v>
          </cell>
        </row>
        <row r="6856">
          <cell r="A6856">
            <v>88377</v>
          </cell>
          <cell r="B6856" t="str">
            <v>OPERADOR DE BETONEIRA ESTACIONÁRIA/MISTURADOR COM ENCARGOS COMPLEMENTARES</v>
          </cell>
          <cell r="D6856">
            <v>88377</v>
          </cell>
          <cell r="E6856">
            <v>14.51</v>
          </cell>
        </row>
        <row r="6857">
          <cell r="A6857">
            <v>88441</v>
          </cell>
          <cell r="B6857" t="str">
            <v>JARDINEIRO COM ENCARGOS COMPLEMENTARES</v>
          </cell>
          <cell r="D6857">
            <v>88441</v>
          </cell>
          <cell r="E6857">
            <v>17.36</v>
          </cell>
        </row>
        <row r="6858">
          <cell r="A6858">
            <v>88597</v>
          </cell>
          <cell r="B6858" t="str">
            <v>DESENHISTA DETALHISTA COM ENCARGOS COMPLEMENTARES</v>
          </cell>
          <cell r="D6858">
            <v>88597</v>
          </cell>
          <cell r="E6858">
            <v>24.73</v>
          </cell>
        </row>
        <row r="6859">
          <cell r="A6859">
            <v>90766</v>
          </cell>
          <cell r="B6859" t="str">
            <v>ALMOXARIFE COM ENCARGOS COMPLEMENTARES</v>
          </cell>
          <cell r="D6859">
            <v>90766</v>
          </cell>
          <cell r="E6859">
            <v>16.5</v>
          </cell>
        </row>
        <row r="6860">
          <cell r="A6860">
            <v>90767</v>
          </cell>
          <cell r="B6860" t="str">
            <v>APONTADOR OU APROPRIADOR COM ENCARGOS COMPLEMENTARES</v>
          </cell>
          <cell r="D6860">
            <v>90767</v>
          </cell>
          <cell r="E6860">
            <v>16.11</v>
          </cell>
        </row>
        <row r="6861">
          <cell r="A6861">
            <v>90768</v>
          </cell>
          <cell r="B6861" t="str">
            <v>ARQUITETO DE OBRA JUNIOR COM ENCARGOS COMPLEMENTARES</v>
          </cell>
          <cell r="D6861">
            <v>90768</v>
          </cell>
          <cell r="E6861">
            <v>59.79</v>
          </cell>
        </row>
        <row r="6862">
          <cell r="A6862">
            <v>90769</v>
          </cell>
          <cell r="B6862" t="str">
            <v>ARQUITETO DE OBRA PLENO COM ENCARGOS COMPLEMENTARES</v>
          </cell>
          <cell r="D6862">
            <v>90769</v>
          </cell>
          <cell r="E6862">
            <v>84.3</v>
          </cell>
        </row>
        <row r="6863">
          <cell r="A6863">
            <v>90770</v>
          </cell>
          <cell r="B6863" t="str">
            <v>ARQUITETO DE OBRA SENIOR COM ENCARGOS COMPLEMENTARES</v>
          </cell>
          <cell r="D6863">
            <v>90770</v>
          </cell>
          <cell r="E6863">
            <v>110.95</v>
          </cell>
        </row>
        <row r="6864">
          <cell r="A6864">
            <v>90771</v>
          </cell>
          <cell r="B6864" t="str">
            <v>AUXILIAR DE DESENHISTA COM ENCARGOS COMPLEMENTARES</v>
          </cell>
          <cell r="D6864">
            <v>90771</v>
          </cell>
          <cell r="E6864">
            <v>20.07</v>
          </cell>
        </row>
        <row r="6865">
          <cell r="A6865">
            <v>90772</v>
          </cell>
          <cell r="B6865" t="str">
            <v>AUXILIAR DE ESCRITORIO COM ENCARGOS COMPLEMENTARES</v>
          </cell>
          <cell r="D6865">
            <v>90772</v>
          </cell>
          <cell r="E6865">
            <v>13.6</v>
          </cell>
        </row>
        <row r="6866">
          <cell r="A6866">
            <v>90773</v>
          </cell>
          <cell r="B6866" t="str">
            <v>DESENHISTA COPISTA COM ENCARGOS COMPLEMENTARES</v>
          </cell>
          <cell r="D6866">
            <v>90773</v>
          </cell>
          <cell r="E6866">
            <v>19.03</v>
          </cell>
        </row>
        <row r="6867">
          <cell r="A6867">
            <v>90775</v>
          </cell>
          <cell r="B6867" t="str">
            <v>DESENHISTA PROJETISTA COM ENCARGOS COMPLEMENTARES</v>
          </cell>
          <cell r="D6867">
            <v>90775</v>
          </cell>
          <cell r="E6867">
            <v>20.07</v>
          </cell>
        </row>
        <row r="6868">
          <cell r="A6868">
            <v>90776</v>
          </cell>
          <cell r="B6868" t="str">
            <v>ENCARREGADO GERAL COM ENCARGOS COMPLEMENTARES</v>
          </cell>
          <cell r="D6868">
            <v>90776</v>
          </cell>
          <cell r="E6868">
            <v>22.23</v>
          </cell>
        </row>
        <row r="6869">
          <cell r="A6869">
            <v>90777</v>
          </cell>
          <cell r="B6869" t="str">
            <v>ENGENHEIRO CIVIL DE OBRA JUNIOR COM ENCARGOS COMPLEMENTARES</v>
          </cell>
          <cell r="D6869">
            <v>90777</v>
          </cell>
          <cell r="E6869">
            <v>81.02</v>
          </cell>
        </row>
        <row r="6870">
          <cell r="A6870">
            <v>90778</v>
          </cell>
          <cell r="B6870" t="str">
            <v>ENGENHEIRO CIVIL DE OBRA PLENO COM ENCARGOS COMPLEMENTARES</v>
          </cell>
          <cell r="D6870">
            <v>90778</v>
          </cell>
          <cell r="E6870">
            <v>91.99</v>
          </cell>
        </row>
        <row r="6871">
          <cell r="A6871">
            <v>90779</v>
          </cell>
          <cell r="B6871" t="str">
            <v>ENGENHEIRO CIVIL DE OBRA SENIOR COM ENCARGOS COMPLEMENTARES</v>
          </cell>
          <cell r="D6871">
            <v>90779</v>
          </cell>
          <cell r="E6871">
            <v>125.18</v>
          </cell>
        </row>
        <row r="6872">
          <cell r="A6872">
            <v>90780</v>
          </cell>
          <cell r="B6872" t="str">
            <v>MESTRE DE OBRAS COM ENCARGOS COMPLEMENTARES</v>
          </cell>
          <cell r="D6872">
            <v>90780</v>
          </cell>
          <cell r="E6872">
            <v>32.68</v>
          </cell>
        </row>
        <row r="6873">
          <cell r="A6873">
            <v>90781</v>
          </cell>
          <cell r="B6873" t="str">
            <v>TOPOGRAFO COM ENCARGOS COMPLEMENTARES</v>
          </cell>
          <cell r="D6873">
            <v>90781</v>
          </cell>
          <cell r="E6873">
            <v>16.48</v>
          </cell>
        </row>
        <row r="6874">
          <cell r="A6874">
            <v>91677</v>
          </cell>
          <cell r="B6874" t="str">
            <v>ENGENHEIRO ELETRICISTA COM ENCARGOS COMPLEMENTARES</v>
          </cell>
          <cell r="D6874">
            <v>91677</v>
          </cell>
          <cell r="E6874">
            <v>78.489999999999995</v>
          </cell>
        </row>
        <row r="6875">
          <cell r="A6875">
            <v>91678</v>
          </cell>
          <cell r="B6875" t="str">
            <v>ENGENHEIRO SANITARISTA COM ENCARGOS COMPLEMENTARES</v>
          </cell>
          <cell r="D6875">
            <v>91678</v>
          </cell>
          <cell r="E6875">
            <v>76</v>
          </cell>
        </row>
        <row r="6876">
          <cell r="A6876">
            <v>93558</v>
          </cell>
          <cell r="B6876" t="str">
            <v>MOTORISTA DE CAMINHAO COM ENCARGOS COMPLEMENTARES</v>
          </cell>
          <cell r="D6876">
            <v>93558</v>
          </cell>
          <cell r="E6876">
            <v>2884.38</v>
          </cell>
        </row>
        <row r="6877">
          <cell r="A6877">
            <v>93559</v>
          </cell>
          <cell r="B6877" t="str">
            <v>DESENHISTA DETALHISTA COM ENCARGOS COMPLEMENTARES</v>
          </cell>
          <cell r="D6877">
            <v>93559</v>
          </cell>
          <cell r="E6877">
            <v>4384.2299999999996</v>
          </cell>
        </row>
        <row r="6878">
          <cell r="A6878">
            <v>93560</v>
          </cell>
          <cell r="B6878" t="str">
            <v>DESENHISTA COPISTA COM ENCARGOS COMPLEMENTARES</v>
          </cell>
          <cell r="D6878">
            <v>93560</v>
          </cell>
          <cell r="E6878">
            <v>3379.36</v>
          </cell>
        </row>
        <row r="6879">
          <cell r="A6879">
            <v>93561</v>
          </cell>
          <cell r="B6879" t="str">
            <v>DESENHISTA PROJETISTA COM ENCARGOS COMPLEMENTARES</v>
          </cell>
          <cell r="D6879">
            <v>93561</v>
          </cell>
          <cell r="E6879">
            <v>3563.55</v>
          </cell>
        </row>
        <row r="6880">
          <cell r="A6880">
            <v>93562</v>
          </cell>
          <cell r="B6880" t="str">
            <v>AUXILIAR DE DESENHISTA COM ENCARGOS COMPLEMENTARES</v>
          </cell>
          <cell r="D6880">
            <v>93562</v>
          </cell>
          <cell r="E6880">
            <v>3562.62</v>
          </cell>
        </row>
        <row r="6881">
          <cell r="A6881">
            <v>93563</v>
          </cell>
          <cell r="B6881" t="str">
            <v>ALMOXARIFE COM ENCARGOS COMPLEMENTARES</v>
          </cell>
          <cell r="D6881">
            <v>93563</v>
          </cell>
          <cell r="E6881">
            <v>2932.13</v>
          </cell>
        </row>
        <row r="6882">
          <cell r="A6882">
            <v>93564</v>
          </cell>
          <cell r="B6882" t="str">
            <v>APONTADOR OU APROPRIADOR COM ENCARGOS COMPLEMENTARES</v>
          </cell>
          <cell r="D6882">
            <v>93564</v>
          </cell>
          <cell r="E6882">
            <v>2857.89</v>
          </cell>
        </row>
        <row r="6883">
          <cell r="A6883">
            <v>93565</v>
          </cell>
          <cell r="B6883" t="str">
            <v>ENGENHEIRO CIVIL DE OBRA JUNIOR COM ENCARGOS COMPLEMENTARES</v>
          </cell>
          <cell r="D6883">
            <v>93565</v>
          </cell>
          <cell r="E6883">
            <v>14283.7</v>
          </cell>
        </row>
        <row r="6884">
          <cell r="A6884">
            <v>93566</v>
          </cell>
          <cell r="B6884" t="str">
            <v>AUXILIAR DE ESCRITORIO COM ENCARGOS COMPLEMENTARES</v>
          </cell>
          <cell r="D6884">
            <v>93566</v>
          </cell>
          <cell r="E6884">
            <v>2422.91</v>
          </cell>
        </row>
        <row r="6885">
          <cell r="A6885">
            <v>93567</v>
          </cell>
          <cell r="B6885" t="str">
            <v>ENGENHEIRO CIVIL DE OBRA PLENO COM ENCARGOS COMPLEMENTARES</v>
          </cell>
          <cell r="D6885">
            <v>93567</v>
          </cell>
          <cell r="E6885">
            <v>16217.76</v>
          </cell>
        </row>
        <row r="6886">
          <cell r="A6886">
            <v>93568</v>
          </cell>
          <cell r="B6886" t="str">
            <v>ENGENHEIRO CIVIL DE OBRA SENIOR COM ENCARGOS COMPLEMENTARES</v>
          </cell>
          <cell r="D6886">
            <v>93568</v>
          </cell>
          <cell r="E6886">
            <v>22062.98</v>
          </cell>
        </row>
        <row r="6887">
          <cell r="A6887">
            <v>93569</v>
          </cell>
          <cell r="B6887" t="str">
            <v>ARQUITETO JUNIOR COM ENCARGOS COMPLEMENTARES</v>
          </cell>
          <cell r="D6887">
            <v>93569</v>
          </cell>
          <cell r="E6887">
            <v>10563.77</v>
          </cell>
        </row>
        <row r="6888">
          <cell r="A6888">
            <v>93570</v>
          </cell>
          <cell r="B6888" t="str">
            <v>ARQUITETO PLENO COM ENCARGOS COMPLEMENTARES</v>
          </cell>
          <cell r="D6888">
            <v>93570</v>
          </cell>
          <cell r="E6888">
            <v>14883.19</v>
          </cell>
        </row>
        <row r="6889">
          <cell r="A6889">
            <v>93571</v>
          </cell>
          <cell r="B6889" t="str">
            <v>ARQUITETO SENIOR COM ENCARGOS COMPLEMENTARES</v>
          </cell>
          <cell r="D6889">
            <v>93571</v>
          </cell>
          <cell r="E6889">
            <v>19583.64</v>
          </cell>
        </row>
        <row r="6890">
          <cell r="A6890">
            <v>93572</v>
          </cell>
          <cell r="B6890" t="str">
            <v>ENCARREGADO GERAL DE OBRAS COM ENCARGOS COMPLEMENTARES</v>
          </cell>
          <cell r="D6890">
            <v>93572</v>
          </cell>
          <cell r="E6890">
            <v>3936.07</v>
          </cell>
        </row>
        <row r="6891">
          <cell r="A6891">
            <v>94295</v>
          </cell>
          <cell r="B6891" t="str">
            <v>MESTRE DE OBRAS COM ENCARGOS COMPLEMENTARES</v>
          </cell>
          <cell r="D6891">
            <v>94295</v>
          </cell>
          <cell r="E6891">
            <v>5774.28</v>
          </cell>
        </row>
        <row r="6892">
          <cell r="A6892">
            <v>94296</v>
          </cell>
          <cell r="B6892" t="str">
            <v>TOPOGRAFO COM ENCARGOS COMPLEMENTARES</v>
          </cell>
          <cell r="D6892">
            <v>94296</v>
          </cell>
          <cell r="E6892">
            <v>2928.06</v>
          </cell>
        </row>
        <row r="6893">
          <cell r="A6893">
            <v>95308</v>
          </cell>
          <cell r="B6893" t="str">
            <v>CURSO DE CAPACITAÇÃO PARA AJUDANTE DE ARMADOR (ENCARGOS COMPLEMENTARES) - HORISTA</v>
          </cell>
          <cell r="D6893">
            <v>95308</v>
          </cell>
          <cell r="E6893">
            <v>0.1</v>
          </cell>
        </row>
        <row r="6894">
          <cell r="A6894">
            <v>95309</v>
          </cell>
          <cell r="B6894" t="str">
            <v>CURSO DE CAPACITAÇÃO PARA AJUDANTE DE CARPINTEIRO (ENCARGOS COMPLEMENTARES) - HORISTA</v>
          </cell>
          <cell r="D6894">
            <v>95309</v>
          </cell>
          <cell r="E6894">
            <v>0.14000000000000001</v>
          </cell>
        </row>
        <row r="6895">
          <cell r="A6895">
            <v>95310</v>
          </cell>
          <cell r="B6895" t="str">
            <v>CURSO DE CAPACITAÇÃO PARA AJUDANTE DE ESTRUTURA METÁLICA (ENCARGOS COMPLEMENTARES) - HORISTA</v>
          </cell>
          <cell r="D6895">
            <v>95310</v>
          </cell>
          <cell r="E6895">
            <v>7.0000000000000007E-2</v>
          </cell>
        </row>
        <row r="6896">
          <cell r="A6896">
            <v>95311</v>
          </cell>
          <cell r="B6896" t="str">
            <v>CURSO DE CAPACITAÇÃO PARA AJUDANTE DE OPERAÇÃO EM GERAL (ENCARGOS COMPLEMENTARES) - HORISTA</v>
          </cell>
          <cell r="D6896">
            <v>95311</v>
          </cell>
          <cell r="E6896">
            <v>0.1</v>
          </cell>
        </row>
        <row r="6897">
          <cell r="A6897">
            <v>95312</v>
          </cell>
          <cell r="B6897" t="str">
            <v>CURSO DE CAPACITAÇÃO PARA AJUDANTE DE PEDREIRO (ENCARGOS COMPLEMENTARES) - HORISTA</v>
          </cell>
          <cell r="D6897">
            <v>95312</v>
          </cell>
          <cell r="E6897">
            <v>0.13</v>
          </cell>
        </row>
        <row r="6898">
          <cell r="A6898">
            <v>95313</v>
          </cell>
          <cell r="B6898" t="str">
            <v>CURSO DE CAPACITAÇÃO PARA AJUDANTE ESPECIALIZADO (ENCARGOS COMPLEMENTARES) - HORISTA</v>
          </cell>
          <cell r="D6898">
            <v>95313</v>
          </cell>
          <cell r="E6898">
            <v>0.11</v>
          </cell>
        </row>
        <row r="6899">
          <cell r="A6899">
            <v>95314</v>
          </cell>
          <cell r="B6899" t="str">
            <v>CURSO DE CAPACITAÇÃO PARA ARMADOR (ENCARGOS COMPLEMENTARES) - HORISTA</v>
          </cell>
          <cell r="D6899">
            <v>95314</v>
          </cell>
          <cell r="E6899">
            <v>0.13</v>
          </cell>
        </row>
        <row r="6900">
          <cell r="A6900">
            <v>95315</v>
          </cell>
          <cell r="B6900" t="str">
            <v>CURSO DE CAPACITAÇÃO PARA ASSENTADOR DE TUBOS (ENCARGOS COMPLEMENTARES) - HORISTA</v>
          </cell>
          <cell r="D6900">
            <v>95315</v>
          </cell>
          <cell r="E6900">
            <v>0.15</v>
          </cell>
        </row>
        <row r="6901">
          <cell r="A6901">
            <v>95316</v>
          </cell>
          <cell r="B6901" t="str">
            <v>CURSO DE CAPACITAÇÃO PARA AUXILIAR DE ELETRICISTA (ENCARGOS COMPLEMENTARES) - HORISTA</v>
          </cell>
          <cell r="D6901">
            <v>95316</v>
          </cell>
          <cell r="E6901">
            <v>0.36</v>
          </cell>
        </row>
        <row r="6902">
          <cell r="A6902">
            <v>95317</v>
          </cell>
          <cell r="B6902" t="str">
            <v>CURSO DE CAPACITAÇÃO PARA AUXILIAR DE ENCANADOR OU BOMBEIRO HIDRÁULICO (ENCARGOS COMPLEMENTARES) - HORISTA</v>
          </cell>
          <cell r="D6902">
            <v>95317</v>
          </cell>
          <cell r="E6902">
            <v>0.17</v>
          </cell>
        </row>
        <row r="6903">
          <cell r="A6903">
            <v>95318</v>
          </cell>
          <cell r="B6903" t="str">
            <v>CURSO DE CAPACITAÇÃO PARA AUXILIAR DE LABORATÓRIO (ENCARGOS COMPLEMENTARES) - HORISTA</v>
          </cell>
          <cell r="D6903">
            <v>95318</v>
          </cell>
          <cell r="E6903">
            <v>0.13</v>
          </cell>
        </row>
        <row r="6904">
          <cell r="A6904">
            <v>95319</v>
          </cell>
          <cell r="B6904" t="str">
            <v>CURSO DE CAPACITAÇÃO PARA AUXILIAR DE MECÂNICO (ENCARGOS COMPLEMENTARES) - HORISTA</v>
          </cell>
          <cell r="D6904">
            <v>95319</v>
          </cell>
          <cell r="E6904">
            <v>0.09</v>
          </cell>
        </row>
        <row r="6905">
          <cell r="A6905">
            <v>95320</v>
          </cell>
          <cell r="B6905" t="str">
            <v>CURSO DE CAPACITAÇÃO PARA AUXILIAR DE SERRALHEIRO (ENCARGOS COMPLEMENTARES) - HORISTA</v>
          </cell>
          <cell r="D6905">
            <v>95320</v>
          </cell>
          <cell r="E6905">
            <v>0.11</v>
          </cell>
        </row>
        <row r="6906">
          <cell r="A6906">
            <v>95321</v>
          </cell>
          <cell r="B6906" t="str">
            <v>CURSO DE CAPACITAÇÃO PARA AUXILIAR DE SERVIÇOS GERAIS (ENCARGOS COMPLEMENTARES) - HORISTA</v>
          </cell>
          <cell r="D6906">
            <v>95321</v>
          </cell>
          <cell r="E6906">
            <v>0.1</v>
          </cell>
        </row>
        <row r="6907">
          <cell r="A6907">
            <v>95322</v>
          </cell>
          <cell r="B6907" t="str">
            <v>CURSO DE CAPACITAÇÃO PARA AUXILIAR DE TOPÓGRAFO (ENCARGOS COMPLEMENTARES) - HORISTA</v>
          </cell>
          <cell r="D6907">
            <v>95322</v>
          </cell>
          <cell r="E6907">
            <v>0.04</v>
          </cell>
        </row>
        <row r="6908">
          <cell r="A6908">
            <v>95323</v>
          </cell>
          <cell r="B6908" t="str">
            <v>CURSO DE CAPACITAÇÃO PARA AUXILIAR TÉCNICO DE ENGENHARIA (ENCARGOS COMPLEMENTARES) - HORISTA</v>
          </cell>
          <cell r="D6908">
            <v>95323</v>
          </cell>
          <cell r="E6908">
            <v>0.13</v>
          </cell>
        </row>
        <row r="6909">
          <cell r="A6909">
            <v>95324</v>
          </cell>
          <cell r="B6909" t="str">
            <v>CURSO DE CAPACITAÇÃO PARA AZULEJISTA OU LADRILHISTA (ENCARGOS COMPLEMENTARES) - HORISTA</v>
          </cell>
          <cell r="D6909">
            <v>95324</v>
          </cell>
          <cell r="E6909">
            <v>0.17</v>
          </cell>
        </row>
        <row r="6910">
          <cell r="A6910">
            <v>95325</v>
          </cell>
          <cell r="B6910" t="str">
            <v>CURSO DE CAPACITAÇÃO PARA BLASTER, DINAMITADOR OU CABO DE FOGO (ENCARGOS COMPLEMENTARES) - HORISTA</v>
          </cell>
          <cell r="D6910">
            <v>95325</v>
          </cell>
          <cell r="E6910">
            <v>0.15</v>
          </cell>
        </row>
        <row r="6911">
          <cell r="A6911">
            <v>95326</v>
          </cell>
          <cell r="B6911" t="str">
            <v>CURSO DE CAPACITAÇÃO PARA CADASTRISTA DE REDES DE AGUA E ESGOTO (ENCARGOS COMPLEMENTARES) - HORISTA</v>
          </cell>
          <cell r="D6911">
            <v>95326</v>
          </cell>
          <cell r="E6911">
            <v>0.04</v>
          </cell>
        </row>
        <row r="6912">
          <cell r="A6912">
            <v>95328</v>
          </cell>
          <cell r="B6912" t="str">
            <v>CURSO DE CAPACITAÇÃO PARA CALCETEIRO (ENCARGOS COMPLEMENTARES) - HORISTA</v>
          </cell>
          <cell r="D6912">
            <v>95328</v>
          </cell>
          <cell r="E6912">
            <v>0.12</v>
          </cell>
        </row>
        <row r="6913">
          <cell r="A6913">
            <v>95329</v>
          </cell>
          <cell r="B6913" t="str">
            <v>CURSO DE CAPACITAÇÃO PARA CARPINTEIRO DE ESQUADRIA (ENCARGOS COMPLEMENTARES) - HORISTA</v>
          </cell>
          <cell r="D6913">
            <v>95329</v>
          </cell>
          <cell r="E6913">
            <v>0.16</v>
          </cell>
        </row>
        <row r="6914">
          <cell r="A6914">
            <v>95330</v>
          </cell>
          <cell r="B6914" t="str">
            <v>CURSO DE CAPACITAÇÃO PARA CARPINTEIRO DE FÔRMAS (ENCARGOS COMPLEMENTARES) - HORISTA</v>
          </cell>
          <cell r="D6914">
            <v>95330</v>
          </cell>
          <cell r="E6914">
            <v>0.13</v>
          </cell>
        </row>
        <row r="6915">
          <cell r="A6915">
            <v>95331</v>
          </cell>
          <cell r="B6915" t="str">
            <v>CURSO DE CAPACITAÇÃO PARA CAVOUQUEIRO OU OPERADOR PERFURATRIZ/ROMPEDOR (ENCARGOS COMPLEMENTARES) - HORISTA</v>
          </cell>
          <cell r="D6915">
            <v>95331</v>
          </cell>
          <cell r="E6915">
            <v>0.08</v>
          </cell>
        </row>
        <row r="6916">
          <cell r="A6916">
            <v>95332</v>
          </cell>
          <cell r="B6916" t="str">
            <v>CURSO DE CAPACITAÇÃO PARA ELETRICISTA (ENCARGOS COMPLEMENTARES) - HORISTA</v>
          </cell>
          <cell r="D6916">
            <v>95332</v>
          </cell>
          <cell r="E6916">
            <v>0.46</v>
          </cell>
        </row>
        <row r="6917">
          <cell r="A6917">
            <v>95333</v>
          </cell>
          <cell r="B6917" t="str">
            <v>CURSO DE CAPACITAÇÃO PARA ELETRICISTA INDUSTRIAL (ENCARGOS COMPLEMENTARES) - HORISTA</v>
          </cell>
          <cell r="D6917">
            <v>95333</v>
          </cell>
          <cell r="E6917">
            <v>0.46</v>
          </cell>
        </row>
        <row r="6918">
          <cell r="A6918">
            <v>95334</v>
          </cell>
          <cell r="B6918" t="str">
            <v>CURSO DE CAPACITAÇÃO PARA ELETROTÉCNICO (ENCARGOS COMPLEMENTARES) - HORISTA</v>
          </cell>
          <cell r="D6918">
            <v>95334</v>
          </cell>
          <cell r="E6918">
            <v>0.49</v>
          </cell>
        </row>
        <row r="6919">
          <cell r="A6919">
            <v>95335</v>
          </cell>
          <cell r="B6919" t="str">
            <v>CURSO DE CAPACITAÇÃO PARA ENCANADOR OU BOMBEIRO HIDRÁULICO (ENCARGOS COMPLEMENTARES) - HORISTA</v>
          </cell>
          <cell r="D6919">
            <v>95335</v>
          </cell>
          <cell r="E6919">
            <v>0.22</v>
          </cell>
        </row>
        <row r="6920">
          <cell r="A6920">
            <v>95337</v>
          </cell>
          <cell r="B6920" t="str">
            <v>CURSO DE CAPACITAÇÃO PARA GESSEIRO (ENCARGOS COMPLEMENTARES) - HORISTA</v>
          </cell>
          <cell r="D6920">
            <v>95337</v>
          </cell>
          <cell r="E6920">
            <v>0.13</v>
          </cell>
        </row>
        <row r="6921">
          <cell r="A6921">
            <v>95338</v>
          </cell>
          <cell r="B6921" t="str">
            <v>CURSO DE CAPACITAÇÃO PARA IMPERMEABILIZADOR (ENCARGOS COMPLEMENTARES) - HORISTA</v>
          </cell>
          <cell r="D6921">
            <v>95338</v>
          </cell>
          <cell r="E6921">
            <v>0.22</v>
          </cell>
        </row>
        <row r="6922">
          <cell r="A6922">
            <v>95339</v>
          </cell>
          <cell r="B6922" t="str">
            <v>CURSO DE CAPACITAÇÃO PARA MAÇARIQUEIRO (ENCARGOS COMPLEMENTARES) - HORISTA</v>
          </cell>
          <cell r="D6922">
            <v>95339</v>
          </cell>
          <cell r="E6922">
            <v>0.21</v>
          </cell>
        </row>
        <row r="6923">
          <cell r="A6923">
            <v>95340</v>
          </cell>
          <cell r="B6923" t="str">
            <v>CURSO DE CAPACITAÇÃO PARA MARCENEIRO (ENCARGOS COMPLEMENTARES) - HORISTA</v>
          </cell>
          <cell r="D6923">
            <v>95340</v>
          </cell>
          <cell r="E6923">
            <v>0.16</v>
          </cell>
        </row>
        <row r="6924">
          <cell r="A6924">
            <v>95341</v>
          </cell>
          <cell r="B6924" t="str">
            <v>CURSO DE CAPACITAÇÃO PARA MARMORISTA/GRANITEIRO (ENCARGOS COMPLEMENTARES) - HORISTA</v>
          </cell>
          <cell r="D6924">
            <v>95341</v>
          </cell>
          <cell r="E6924">
            <v>0.17</v>
          </cell>
        </row>
        <row r="6925">
          <cell r="A6925">
            <v>95342</v>
          </cell>
          <cell r="B6925" t="str">
            <v>CURSO DE CAPACITAÇÃO PARA MECÂNICO DE EQUIPAMENTOS PESADOS (ENCARGOS COMPLEMENTARES) - HORISTA</v>
          </cell>
          <cell r="D6925">
            <v>95342</v>
          </cell>
          <cell r="E6925">
            <v>0.09</v>
          </cell>
        </row>
        <row r="6926">
          <cell r="A6926">
            <v>95343</v>
          </cell>
          <cell r="B6926" t="str">
            <v>CURSO DE CAPACITAÇÃO PARA MONTADOR  DE TUBO AÇO/EQUIPAMENTOS (ENCARGOS COMPLEMENTARES) - HORISTA</v>
          </cell>
          <cell r="D6926">
            <v>95343</v>
          </cell>
          <cell r="E6926">
            <v>0.13</v>
          </cell>
        </row>
        <row r="6927">
          <cell r="A6927">
            <v>95344</v>
          </cell>
          <cell r="B6927" t="str">
            <v>CURSO DE CAPACITAÇÃO PARA MONTADOR DE ESTRUTURA METÁLICA (ENCARGOS COMPLEMENTARES) - HORISTA</v>
          </cell>
          <cell r="D6927">
            <v>95344</v>
          </cell>
          <cell r="E6927">
            <v>0.09</v>
          </cell>
        </row>
        <row r="6928">
          <cell r="A6928">
            <v>95345</v>
          </cell>
          <cell r="B6928" t="str">
            <v>CURSO DE CAPACITAÇÃO PARA MONTADOR ELETROMECÂNICO (ENCARGOS COMPLEMENTARES) - HORISTA</v>
          </cell>
          <cell r="D6928">
            <v>95345</v>
          </cell>
          <cell r="E6928">
            <v>0.41</v>
          </cell>
        </row>
        <row r="6929">
          <cell r="A6929">
            <v>95346</v>
          </cell>
          <cell r="B6929" t="str">
            <v>CURSO DE CAPACITAÇÃO PARA MOTORISTA DE BASCULANTE (ENCARGOS COMPLEMENTARES) - HORISTA</v>
          </cell>
          <cell r="D6929">
            <v>95346</v>
          </cell>
          <cell r="E6929">
            <v>0.04</v>
          </cell>
        </row>
        <row r="6930">
          <cell r="A6930">
            <v>95347</v>
          </cell>
          <cell r="B6930" t="str">
            <v>CURSO DE CAPACITAÇÃO PARA MOTORISTA DE CAMINHÃO (ENCARGOS COMPLEMENTARES) - HORISTA</v>
          </cell>
          <cell r="D6930">
            <v>95347</v>
          </cell>
          <cell r="E6930">
            <v>0.04</v>
          </cell>
        </row>
        <row r="6931">
          <cell r="A6931">
            <v>95348</v>
          </cell>
          <cell r="B6931" t="str">
            <v>CURSO DE CAPACITAÇÃO PARA MOTORISTA DE CAMINHÃO E CARRETA (ENCARGOS COMPLEMENTARES) - HORISTA</v>
          </cell>
          <cell r="D6931">
            <v>95348</v>
          </cell>
          <cell r="E6931">
            <v>0.06</v>
          </cell>
        </row>
        <row r="6932">
          <cell r="A6932">
            <v>95349</v>
          </cell>
          <cell r="B6932" t="str">
            <v>CURSO DE CAPACITAÇÃO PARA MOTORISTA DE VEÍCULO LEVE (ENCARGOS COMPLEMENTARES) - HORISTA</v>
          </cell>
          <cell r="D6932">
            <v>95349</v>
          </cell>
          <cell r="E6932">
            <v>0.04</v>
          </cell>
        </row>
        <row r="6933">
          <cell r="A6933">
            <v>95350</v>
          </cell>
          <cell r="B6933" t="str">
            <v>CURSO DE CAPACITAÇÃO PARA MOTORISTA DE VEÍCULO PESADO (ENCARGOS COMPLEMENTARES) - HORISTA</v>
          </cell>
          <cell r="D6933">
            <v>95350</v>
          </cell>
          <cell r="E6933">
            <v>0.05</v>
          </cell>
        </row>
        <row r="6934">
          <cell r="A6934">
            <v>95351</v>
          </cell>
          <cell r="B6934" t="str">
            <v>CURSO DE CAPACITAÇÃO PARA MOTORISTA OPERADOR DE MUNCK (ENCARGOS COMPLEMENTARES) - HORISTA</v>
          </cell>
          <cell r="D6934">
            <v>95351</v>
          </cell>
          <cell r="E6934">
            <v>0.18</v>
          </cell>
        </row>
        <row r="6935">
          <cell r="A6935">
            <v>95352</v>
          </cell>
          <cell r="B6935" t="str">
            <v>CURSO DE CAPACITAÇÃO PARA NIVELADOR (ENCARGOS COMPLEMENTARES) - HORISTA</v>
          </cell>
          <cell r="D6935">
            <v>95352</v>
          </cell>
          <cell r="E6935">
            <v>0.05</v>
          </cell>
        </row>
        <row r="6936">
          <cell r="A6936">
            <v>95354</v>
          </cell>
          <cell r="B6936" t="str">
            <v>CURSO DE CAPACITAÇÃO PARA OPERADOR DE BETONEIRA (CAMINHÃO) (ENCARGOS COMPLEMENTARES) - HORISTA</v>
          </cell>
          <cell r="D6936">
            <v>95354</v>
          </cell>
          <cell r="E6936">
            <v>7.0000000000000007E-2</v>
          </cell>
        </row>
        <row r="6937">
          <cell r="A6937">
            <v>95355</v>
          </cell>
          <cell r="B6937" t="str">
            <v>CURSO DE CAPACITAÇÃO PARA OPERADOR DE COMPRESSOR OU COMPRESSORISTA (ENCARGOS COMPLEMENTARES) - HORISTA</v>
          </cell>
          <cell r="D6937">
            <v>95355</v>
          </cell>
          <cell r="E6937">
            <v>7.0000000000000007E-2</v>
          </cell>
        </row>
        <row r="6938">
          <cell r="A6938">
            <v>95356</v>
          </cell>
          <cell r="B6938" t="str">
            <v>CURSO DE CAPACITAÇÃO PARA OPERADOR DE DEMARCADORA DE FAIXAS (ENCARGOS COMPLEMENTARES) - HORISTA</v>
          </cell>
          <cell r="D6938">
            <v>95356</v>
          </cell>
          <cell r="E6938">
            <v>0.09</v>
          </cell>
        </row>
        <row r="6939">
          <cell r="A6939">
            <v>95357</v>
          </cell>
          <cell r="B6939" t="str">
            <v>CURSO DE CAPACITAÇÃO PARA OPERADOR DE ESCAVADEIRA (ENCARGOS COMPLEMENTARES) - HORISTA</v>
          </cell>
          <cell r="D6939">
            <v>95357</v>
          </cell>
          <cell r="E6939">
            <v>0.13</v>
          </cell>
        </row>
        <row r="6940">
          <cell r="A6940">
            <v>95358</v>
          </cell>
          <cell r="B6940" t="str">
            <v>CURSO DE CAPACITAÇÃO PARA OPERADOR DE GUINCHO (ENCARGOS COMPLEMENTARES) - HORISTA</v>
          </cell>
          <cell r="D6940">
            <v>95358</v>
          </cell>
          <cell r="E6940">
            <v>0.14000000000000001</v>
          </cell>
        </row>
        <row r="6941">
          <cell r="A6941">
            <v>95359</v>
          </cell>
          <cell r="B6941" t="str">
            <v>CURSO DE CAPACITAÇÃO PARA OPERADOR DE GUINDASTE (ENCARGOS COMPLEMENTARES) - HORISTA</v>
          </cell>
          <cell r="D6941">
            <v>95359</v>
          </cell>
          <cell r="E6941">
            <v>0.14000000000000001</v>
          </cell>
        </row>
        <row r="6942">
          <cell r="A6942">
            <v>95360</v>
          </cell>
          <cell r="B6942" t="str">
            <v>CURSO DE CAPACITAÇÃO PARA OPERADOR DE MÁQUINAS E EQUIPAMENTOS (ENCARGOS COMPLEMENTARES) - HORISTA</v>
          </cell>
          <cell r="D6942">
            <v>95360</v>
          </cell>
          <cell r="E6942">
            <v>0.1</v>
          </cell>
        </row>
        <row r="6943">
          <cell r="A6943">
            <v>95361</v>
          </cell>
          <cell r="B6943" t="str">
            <v>CURSO DE CAPACITAÇÃO PARA OPERADOR DE MARTELETE OU MARTELETEIRO (ENCARGOS COMPLEMENTARES) - HORISTA</v>
          </cell>
          <cell r="D6943">
            <v>95361</v>
          </cell>
          <cell r="E6943">
            <v>0.05</v>
          </cell>
        </row>
        <row r="6944">
          <cell r="A6944">
            <v>95362</v>
          </cell>
          <cell r="B6944" t="str">
            <v>CURSO DE CAPACITAÇÃO PARA OPERADOR DE MOTO-ESCREIPER (ENCARGOS COMPLEMENTARES) - HORISTA</v>
          </cell>
          <cell r="D6944">
            <v>95362</v>
          </cell>
          <cell r="E6944">
            <v>0.09</v>
          </cell>
        </row>
        <row r="6945">
          <cell r="A6945">
            <v>95363</v>
          </cell>
          <cell r="B6945" t="str">
            <v>CURSO DE CAPACITAÇÃO PARA OPERADOR DE MOTONIVELADORA (ENCARGOS COMPLEMENTARES) - HORISTA</v>
          </cell>
          <cell r="D6945">
            <v>95363</v>
          </cell>
          <cell r="E6945">
            <v>0.11</v>
          </cell>
        </row>
        <row r="6946">
          <cell r="A6946">
            <v>95364</v>
          </cell>
          <cell r="B6946" t="str">
            <v>CURSO DE CAPACITAÇÃO PARA OPERADOR DE PÁ CARREGADEIRA (ENCARGOS COMPLEMENTARES) - HORISTA</v>
          </cell>
          <cell r="D6946">
            <v>95364</v>
          </cell>
          <cell r="E6946">
            <v>0.08</v>
          </cell>
        </row>
        <row r="6947">
          <cell r="A6947">
            <v>95365</v>
          </cell>
          <cell r="B6947" t="str">
            <v>CURSO DE CAPACITAÇÃO PARA OPERADOR DE PAVIMENTADORA (ENCARGOS COMPLEMENTARES) - HORISTA</v>
          </cell>
          <cell r="D6947">
            <v>95365</v>
          </cell>
          <cell r="E6947">
            <v>0.09</v>
          </cell>
        </row>
        <row r="6948">
          <cell r="A6948">
            <v>95366</v>
          </cell>
          <cell r="B6948" t="str">
            <v>CURSO DE CAPACITAÇÃO PARA OPERADOR DE ROLO COMPACTADOR (ENCARGOS COMPLEMENTARES) - HORISTA</v>
          </cell>
          <cell r="D6948">
            <v>95366</v>
          </cell>
          <cell r="E6948">
            <v>7.0000000000000007E-2</v>
          </cell>
        </row>
        <row r="6949">
          <cell r="A6949">
            <v>95367</v>
          </cell>
          <cell r="B6949" t="str">
            <v>CURSO DE CAPACITAÇÃO PARA OPERADOR DE USINA DE ASFALTO, DE SOLOS OU DE CONCRETO (ENCARGOS COMPLEMENTARES) - HORISTA</v>
          </cell>
          <cell r="D6949">
            <v>95367</v>
          </cell>
          <cell r="E6949">
            <v>0.08</v>
          </cell>
        </row>
        <row r="6950">
          <cell r="A6950">
            <v>95368</v>
          </cell>
          <cell r="B6950" t="str">
            <v>CURSO DE CAPACITAÇÃO PARA OPERADOR JATO DE AREIA OU JATISTA (ENCARGOS COMPLEMENTARES) - HORISTA</v>
          </cell>
          <cell r="D6950">
            <v>95368</v>
          </cell>
          <cell r="E6950">
            <v>0.12</v>
          </cell>
        </row>
        <row r="6951">
          <cell r="A6951">
            <v>95369</v>
          </cell>
          <cell r="B6951" t="str">
            <v>CURSO DE CAPACITAÇÃO PARA OPERADOR PARA BATE ESTACAS (ENCARGOS COMPLEMENTARES) - HORISTA</v>
          </cell>
          <cell r="D6951">
            <v>95369</v>
          </cell>
          <cell r="E6951">
            <v>0.08</v>
          </cell>
        </row>
        <row r="6952">
          <cell r="A6952">
            <v>95370</v>
          </cell>
          <cell r="B6952" t="str">
            <v>CURSO DE CAPACITAÇÃO PARA PASTILHEIRO (ENCARGOS COMPLEMENTARES) - HORISTA</v>
          </cell>
          <cell r="D6952">
            <v>95370</v>
          </cell>
          <cell r="E6952">
            <v>0.17</v>
          </cell>
        </row>
        <row r="6953">
          <cell r="A6953">
            <v>95371</v>
          </cell>
          <cell r="B6953" t="str">
            <v>CURSO DE CAPACITAÇÃO PARA PEDREIRO (ENCARGOS COMPLEMENTARES) - HORISTA</v>
          </cell>
          <cell r="D6953">
            <v>95371</v>
          </cell>
          <cell r="E6953">
            <v>0.25</v>
          </cell>
        </row>
        <row r="6954">
          <cell r="A6954">
            <v>95372</v>
          </cell>
          <cell r="B6954" t="str">
            <v>CURSO DE CAPACITAÇÃO PARA PINTOR (ENCARGOS COMPLEMENTARES) - HORISTA</v>
          </cell>
          <cell r="D6954">
            <v>95372</v>
          </cell>
          <cell r="E6954">
            <v>0.17</v>
          </cell>
        </row>
        <row r="6955">
          <cell r="A6955">
            <v>95373</v>
          </cell>
          <cell r="B6955" t="str">
            <v>CURSO DE CAPACITAÇÃO PARA PINTOR DE LETREIROS (ENCARGOS COMPLEMENTARES) - HORISTA</v>
          </cell>
          <cell r="D6955">
            <v>95373</v>
          </cell>
          <cell r="E6955">
            <v>0.17</v>
          </cell>
        </row>
        <row r="6956">
          <cell r="A6956">
            <v>95374</v>
          </cell>
          <cell r="B6956" t="str">
            <v>CURSO DE CAPACITAÇÃO PARA PINTOR PARA TINTA EPÓXI (ENCARGOS COMPLEMENTARES) - HORISTA</v>
          </cell>
          <cell r="D6956">
            <v>95374</v>
          </cell>
          <cell r="E6956">
            <v>0.17</v>
          </cell>
        </row>
        <row r="6957">
          <cell r="A6957">
            <v>95375</v>
          </cell>
          <cell r="B6957" t="str">
            <v>CURSO DE CAPACITAÇÃO PARA POCEIRO (ENCARGOS COMPLEMENTARES) - HORISTA</v>
          </cell>
          <cell r="D6957">
            <v>95375</v>
          </cell>
          <cell r="E6957">
            <v>0.18</v>
          </cell>
        </row>
        <row r="6958">
          <cell r="A6958">
            <v>95376</v>
          </cell>
          <cell r="B6958" t="str">
            <v>CURSO DE CAPACITAÇÃO PARA RASTELEIRO (ENCARGOS COMPLEMENTARES) - HORISTA</v>
          </cell>
          <cell r="D6958">
            <v>95376</v>
          </cell>
          <cell r="E6958">
            <v>0.03</v>
          </cell>
        </row>
        <row r="6959">
          <cell r="A6959">
            <v>95377</v>
          </cell>
          <cell r="B6959" t="str">
            <v>CURSO DE CAPACITAÇÃO PARA SERRALHEIRO (ENCARGOS COMPLEMENTARES) - HORISTA</v>
          </cell>
          <cell r="D6959">
            <v>95377</v>
          </cell>
          <cell r="E6959">
            <v>0.13</v>
          </cell>
        </row>
        <row r="6960">
          <cell r="A6960">
            <v>95378</v>
          </cell>
          <cell r="B6960" t="str">
            <v>CURSO DE CAPACITAÇÃO PARA SERVENTE (ENCARGOS COMPLEMENTARES) - HORISTA</v>
          </cell>
          <cell r="D6960">
            <v>95378</v>
          </cell>
          <cell r="E6960">
            <v>0.19</v>
          </cell>
        </row>
        <row r="6961">
          <cell r="A6961">
            <v>95379</v>
          </cell>
          <cell r="B6961" t="str">
            <v>CURSO DE CAPACITAÇÃO PARA SOLDADOR (ENCARGOS COMPLEMENTARES) - HORISTA</v>
          </cell>
          <cell r="D6961">
            <v>95379</v>
          </cell>
          <cell r="E6961">
            <v>0.13</v>
          </cell>
        </row>
        <row r="6962">
          <cell r="A6962">
            <v>95380</v>
          </cell>
          <cell r="B6962" t="str">
            <v>CURSO DE CAPACITAÇÃO PARA SOLDADOR A (PARA SOLDA A SER TESTADA COM RAIOS  X ) (ENCARGOS COMPLEMENTARES) - HORISTA</v>
          </cell>
          <cell r="D6962">
            <v>95380</v>
          </cell>
          <cell r="E6962">
            <v>0.18</v>
          </cell>
        </row>
        <row r="6963">
          <cell r="A6963">
            <v>95382</v>
          </cell>
          <cell r="B6963" t="str">
            <v>CURSO DE CAPACITAÇÃO PARA TAQUEADOR OU TAQUEIRO (ENCARGOS COMPLEMENTARES) - HORISTA</v>
          </cell>
          <cell r="D6963">
            <v>95382</v>
          </cell>
          <cell r="E6963">
            <v>0.13</v>
          </cell>
        </row>
        <row r="6964">
          <cell r="A6964">
            <v>95383</v>
          </cell>
          <cell r="B6964" t="str">
            <v>CURSO DE CAPACITAÇÃO PARA TÉCNICO DE LABORATÓRIO (ENCARGOS COMPLEMENTARES) - HORISTA</v>
          </cell>
          <cell r="D6964">
            <v>95383</v>
          </cell>
          <cell r="E6964">
            <v>0.14000000000000001</v>
          </cell>
        </row>
        <row r="6965">
          <cell r="A6965">
            <v>95384</v>
          </cell>
          <cell r="B6965" t="str">
            <v>CURSO DE CAPACITAÇÃO PARA TÉCNICO DE SONDAGEM (ENCARGOS COMPLEMENTARES) - HORISTA</v>
          </cell>
          <cell r="D6965">
            <v>95384</v>
          </cell>
          <cell r="E6965">
            <v>0.18</v>
          </cell>
        </row>
        <row r="6966">
          <cell r="A6966">
            <v>95385</v>
          </cell>
          <cell r="B6966" t="str">
            <v>CURSO DE CAPACITAÇÃO PARA TELHADISTA (ENCARGOS COMPLEMENTARES) - HORISTA</v>
          </cell>
          <cell r="D6966">
            <v>95385</v>
          </cell>
          <cell r="E6966">
            <v>0.13</v>
          </cell>
        </row>
        <row r="6967">
          <cell r="A6967">
            <v>95386</v>
          </cell>
          <cell r="B6967" t="str">
            <v>CURSO DE CAPACITAÇÃO PARA TRATORISTA (ENCARGOS COMPLEMENTARES) - HORISTA</v>
          </cell>
          <cell r="D6967">
            <v>95386</v>
          </cell>
          <cell r="E6967">
            <v>0.1</v>
          </cell>
        </row>
        <row r="6968">
          <cell r="A6968">
            <v>95387</v>
          </cell>
          <cell r="B6968" t="str">
            <v>CURSO DE CAPACITAÇÃO PARA VIDRACEIRO (ENCARGOS COMPLEMENTARES) - HORISTA</v>
          </cell>
          <cell r="D6968">
            <v>95387</v>
          </cell>
          <cell r="E6968">
            <v>0.15</v>
          </cell>
        </row>
        <row r="6969">
          <cell r="A6969">
            <v>95388</v>
          </cell>
          <cell r="B6969" t="str">
            <v>CURSO DE CAPACITAÇÃO PARA VIGIA NOTURNO (ENCARGOS COMPLEMENTARES) - HORISTA</v>
          </cell>
          <cell r="D6969">
            <v>95388</v>
          </cell>
          <cell r="E6969">
            <v>0.06</v>
          </cell>
        </row>
        <row r="6970">
          <cell r="A6970">
            <v>95389</v>
          </cell>
          <cell r="B6970" t="str">
            <v>CURSO DE CAPACITAÇÃO PARA OPERADOR DE BETONEIRA ESTACIONÁRIA/MISTURADOR (ENCARGOS COMPLEMENTARES) - HORISTA</v>
          </cell>
          <cell r="D6970">
            <v>95389</v>
          </cell>
          <cell r="E6970">
            <v>7.0000000000000007E-2</v>
          </cell>
        </row>
        <row r="6971">
          <cell r="A6971">
            <v>95390</v>
          </cell>
          <cell r="B6971" t="str">
            <v>CURSO DE CAPACITAÇÃO PARA JARDINEIRO (ENCARGOS COMPLEMENTARES) - HORISTA</v>
          </cell>
          <cell r="D6971">
            <v>95390</v>
          </cell>
          <cell r="E6971">
            <v>0.05</v>
          </cell>
        </row>
        <row r="6972">
          <cell r="A6972">
            <v>95391</v>
          </cell>
          <cell r="B6972" t="str">
            <v>CURSO DE CAPACITAÇÃO PARA DESENHISTA DETALHISTA (ENCARGOS COMPLEMENTARES) - HORISTA</v>
          </cell>
          <cell r="D6972">
            <v>95391</v>
          </cell>
          <cell r="E6972">
            <v>0.09</v>
          </cell>
        </row>
        <row r="6973">
          <cell r="A6973">
            <v>95392</v>
          </cell>
          <cell r="B6973" t="str">
            <v>CURSO DE CAPACITAÇÃO PARA ALMOXARIFE (ENCARGOS COMPLEMENTARES) - HORISTA</v>
          </cell>
          <cell r="D6973">
            <v>95392</v>
          </cell>
          <cell r="E6973">
            <v>0.06</v>
          </cell>
        </row>
        <row r="6974">
          <cell r="A6974">
            <v>95393</v>
          </cell>
          <cell r="B6974" t="str">
            <v>CURSO DE CAPACITAÇÃO PARA APONTADOR OU APROPRIADOR (ENCARGOS COMPLEMENTARES) - HORISTA</v>
          </cell>
          <cell r="D6974">
            <v>95393</v>
          </cell>
          <cell r="E6974">
            <v>0.24</v>
          </cell>
        </row>
        <row r="6975">
          <cell r="A6975">
            <v>95394</v>
          </cell>
          <cell r="B6975" t="str">
            <v>CURSO DE CAPACITAÇÃO PARA ARQUITETO DE OBRA JÚNIOR (ENCARGOS COMPLEMENTARES) - HORISTA</v>
          </cell>
          <cell r="D6975">
            <v>95394</v>
          </cell>
          <cell r="E6975">
            <v>0.38</v>
          </cell>
        </row>
        <row r="6976">
          <cell r="A6976">
            <v>95395</v>
          </cell>
          <cell r="B6976" t="str">
            <v>CURSO DE CAPACITAÇÃO PARA ARQUITETO DE OBRA PLENO (ENCARGOS COMPLEMENTARES) - HORISTA</v>
          </cell>
          <cell r="D6976">
            <v>95395</v>
          </cell>
          <cell r="E6976">
            <v>0.55000000000000004</v>
          </cell>
        </row>
        <row r="6977">
          <cell r="A6977">
            <v>95396</v>
          </cell>
          <cell r="B6977" t="str">
            <v>CURSO DE CAPACITAÇÃO PARA ARQUITETO DE OBRA SÊNIOR (ENCARGOS COMPLEMENTARES) - HORISTA</v>
          </cell>
          <cell r="D6977">
            <v>95396</v>
          </cell>
          <cell r="E6977">
            <v>0.72</v>
          </cell>
        </row>
        <row r="6978">
          <cell r="A6978">
            <v>95397</v>
          </cell>
          <cell r="B6978" t="str">
            <v>CURSO DE CAPACITAÇÃO PARA AUXILIAR DE DESENHISTA (ENCARGOS COMPLEMENTARES) - HORISTA</v>
          </cell>
          <cell r="D6978">
            <v>95397</v>
          </cell>
          <cell r="E6978">
            <v>7.0000000000000007E-2</v>
          </cell>
        </row>
        <row r="6979">
          <cell r="A6979">
            <v>95398</v>
          </cell>
          <cell r="B6979" t="str">
            <v>CURSO DE CAPACITAÇÃO PARA AUXILIAR DE ESCRITÓRIO (ENCARGOS COMPLEMENTARES) - HORISTA</v>
          </cell>
          <cell r="D6979">
            <v>95398</v>
          </cell>
          <cell r="E6979">
            <v>0.04</v>
          </cell>
        </row>
        <row r="6980">
          <cell r="A6980">
            <v>95399</v>
          </cell>
          <cell r="B6980" t="str">
            <v>CURSO DE CAPACITAÇÃO PARA DESENHISTA COPISTA (ENCARGOS COMPLEMENTARES) - HORISTA</v>
          </cell>
          <cell r="D6980">
            <v>95399</v>
          </cell>
          <cell r="E6980">
            <v>7.0000000000000007E-2</v>
          </cell>
        </row>
        <row r="6981">
          <cell r="A6981">
            <v>95400</v>
          </cell>
          <cell r="B6981" t="str">
            <v>CURSO DE CAPACITAÇÃO PARA DESENHISTA PROJETISTA (ENCARGOS COMPLEMENTARES) - HORISTA</v>
          </cell>
          <cell r="D6981">
            <v>95400</v>
          </cell>
          <cell r="E6981">
            <v>7.0000000000000007E-2</v>
          </cell>
        </row>
        <row r="6982">
          <cell r="A6982">
            <v>95401</v>
          </cell>
          <cell r="B6982" t="str">
            <v>CURSO DE CAPACITAÇÃO PARA ENCARREGADO GERAL (ENCARGOS COMPLEMENTARES) - HORISTA</v>
          </cell>
          <cell r="D6982">
            <v>95401</v>
          </cell>
          <cell r="E6982">
            <v>0.34</v>
          </cell>
        </row>
        <row r="6983">
          <cell r="A6983">
            <v>95402</v>
          </cell>
          <cell r="B6983" t="str">
            <v>CURSO DE CAPACITAÇÃO PARA ENGENHEIRO CIVIL DE OBRA JÚNIOR (ENCARGOS COMPLEMENTARES) - HORISTA</v>
          </cell>
          <cell r="D6983">
            <v>95402</v>
          </cell>
          <cell r="E6983">
            <v>0.94</v>
          </cell>
        </row>
        <row r="6984">
          <cell r="A6984">
            <v>95403</v>
          </cell>
          <cell r="B6984" t="str">
            <v>CURSO DE CAPACITAÇÃO PARA ENGENHEIRO CIVIL DE OBRA PLENO (ENCARGOS COMPLEMENTARES) - HORISTA</v>
          </cell>
          <cell r="D6984">
            <v>95403</v>
          </cell>
          <cell r="E6984">
            <v>1.07</v>
          </cell>
        </row>
        <row r="6985">
          <cell r="A6985">
            <v>95404</v>
          </cell>
          <cell r="B6985" t="str">
            <v>CURSO DE CAPACITAÇÃO PARA ENGENHEIRO CIVIL DE OBRA SÊNIOR (ENCARGOS COMPLEMENTARES) - HORISTA</v>
          </cell>
          <cell r="D6985">
            <v>95404</v>
          </cell>
          <cell r="E6985">
            <v>1.46</v>
          </cell>
        </row>
        <row r="6986">
          <cell r="A6986">
            <v>95405</v>
          </cell>
          <cell r="B6986" t="str">
            <v>CURSO DE CAPACITAÇÃO PARA MESTRE DE OBRAS (ENCARGOS COMPLEMENTARES) - HORISTA</v>
          </cell>
          <cell r="D6986">
            <v>95405</v>
          </cell>
          <cell r="E6986">
            <v>0.51</v>
          </cell>
        </row>
        <row r="6987">
          <cell r="A6987">
            <v>95406</v>
          </cell>
          <cell r="B6987" t="str">
            <v>CURSO DE CAPACITAÇÃO PARA TOPÓGRAFO (ENCARGOS COMPLEMENTARES) - HORISTA</v>
          </cell>
          <cell r="D6987">
            <v>95406</v>
          </cell>
          <cell r="E6987">
            <v>0.09</v>
          </cell>
        </row>
        <row r="6988">
          <cell r="A6988">
            <v>95407</v>
          </cell>
          <cell r="B6988" t="str">
            <v>CURSO DE CAPACITAÇÃO PARA ENGENHEIRO ELETRICISTA (ENCARGOS COMPLEMENTARES) - HORISTA</v>
          </cell>
          <cell r="D6988">
            <v>95407</v>
          </cell>
          <cell r="E6988">
            <v>2.06</v>
          </cell>
        </row>
        <row r="6989">
          <cell r="A6989">
            <v>95408</v>
          </cell>
          <cell r="B6989" t="str">
            <v>CURSO DE CAPACITAÇÃO  PARA MOTORISTA DE CAMINHÃO (ENCARGOS COMPLEMENTARES) - MENSALISTA</v>
          </cell>
          <cell r="D6989">
            <v>95408</v>
          </cell>
          <cell r="E6989">
            <v>6.68</v>
          </cell>
        </row>
        <row r="6990">
          <cell r="A6990">
            <v>95409</v>
          </cell>
          <cell r="B6990" t="str">
            <v>CURSO DE CAPACITAÇÃO PARA DESENHISTA DETALHISTA (ENCARGOS COMPLEMENTARES) - MENSALISTA</v>
          </cell>
          <cell r="D6990">
            <v>95409</v>
          </cell>
          <cell r="E6990">
            <v>12.63</v>
          </cell>
        </row>
        <row r="6991">
          <cell r="A6991">
            <v>95410</v>
          </cell>
          <cell r="B6991" t="str">
            <v>CURSO DE CAPACITAÇÃO PARA DESENHISTA COPISTA (ENCARGOS COMPLEMENTARES) - MENSALISTA</v>
          </cell>
          <cell r="D6991">
            <v>95410</v>
          </cell>
          <cell r="E6991">
            <v>9.5299999999999994</v>
          </cell>
        </row>
        <row r="6992">
          <cell r="A6992">
            <v>95411</v>
          </cell>
          <cell r="B6992" t="str">
            <v>CURSO DE CAPACITAÇÃO PARA DESENHISTA PROJETISTA (ENCARGOS COMPLEMENTARES) - MENSALISTA</v>
          </cell>
          <cell r="D6992">
            <v>95411</v>
          </cell>
          <cell r="E6992">
            <v>10.1</v>
          </cell>
        </row>
        <row r="6993">
          <cell r="A6993">
            <v>95412</v>
          </cell>
          <cell r="B6993" t="str">
            <v>CURSO DE CAPACITAÇÃO PARA AUXILIAR DE DESENHISTA (ENCARGOS COMPLEMENTARES) - MENSALISTA</v>
          </cell>
          <cell r="D6993">
            <v>95412</v>
          </cell>
          <cell r="E6993">
            <v>10.09</v>
          </cell>
        </row>
        <row r="6994">
          <cell r="A6994">
            <v>95413</v>
          </cell>
          <cell r="B6994" t="str">
            <v>CURSO DE CAPACITAÇÃO PARA ALMOXARIFE (ENCARGOS COMPLEMENTARES) - MENSALISTA</v>
          </cell>
          <cell r="D6994">
            <v>95413</v>
          </cell>
          <cell r="E6994">
            <v>8.1199999999999992</v>
          </cell>
        </row>
        <row r="6995">
          <cell r="A6995">
            <v>95414</v>
          </cell>
          <cell r="B6995" t="str">
            <v>CURSO DE CAPACITAÇÃO PARA APONTADOR OU APROPRIADOR (ENCARGOS COMPLEMENTARES) - MENSALISTA</v>
          </cell>
          <cell r="D6995">
            <v>95414</v>
          </cell>
          <cell r="E6995">
            <v>33.020000000000003</v>
          </cell>
        </row>
        <row r="6996">
          <cell r="A6996">
            <v>95415</v>
          </cell>
          <cell r="B6996" t="str">
            <v>CURSO DE CAPACITAÇÃO PARA ENGENHEIRO CIVIL DE OBRA JÚNIOR (ENCARGOS COMPLEMENTARES) - MENSALISTA</v>
          </cell>
          <cell r="D6996">
            <v>95415</v>
          </cell>
          <cell r="E6996">
            <v>126.19</v>
          </cell>
        </row>
        <row r="6997">
          <cell r="A6997">
            <v>95416</v>
          </cell>
          <cell r="B6997" t="str">
            <v>CURSO DE CAPACITAÇÃO PARA AUXILIAR DE ESCRITÓRIO (ENCARGOS COMPLEMENTARES) - MENSALISTA</v>
          </cell>
          <cell r="D6997">
            <v>95416</v>
          </cell>
          <cell r="E6997">
            <v>6.54</v>
          </cell>
        </row>
        <row r="6998">
          <cell r="A6998">
            <v>95417</v>
          </cell>
          <cell r="B6998" t="str">
            <v>CURSO DE CAPACITAÇÃO PARA ENGENHEIRO CIVIL DE OBRA PLENO (ENCARGOS COMPLEMENTARES) - MENSALISTA</v>
          </cell>
          <cell r="D6998">
            <v>95417</v>
          </cell>
          <cell r="E6998">
            <v>143.63</v>
          </cell>
        </row>
        <row r="6999">
          <cell r="A6999">
            <v>95418</v>
          </cell>
          <cell r="B6999" t="str">
            <v>CURSO DE CAPACITAÇÃO PARA ENGENHEIRO CIVIL DE OBRA SÊNIOR (ENCARGOS COMPLEMENTARES) - MENSALISTA</v>
          </cell>
          <cell r="D6999">
            <v>95418</v>
          </cell>
          <cell r="E6999">
            <v>196.35</v>
          </cell>
        </row>
        <row r="7000">
          <cell r="A7000">
            <v>95419</v>
          </cell>
          <cell r="B7000" t="str">
            <v>CURSO DE CAPACITAÇÃO PARA ARQUITETO JÚNIOR (ENCARGOS COMPLEMENTARES) - MENSALISTA</v>
          </cell>
          <cell r="D7000">
            <v>95419</v>
          </cell>
          <cell r="E7000">
            <v>52.13</v>
          </cell>
        </row>
        <row r="7001">
          <cell r="A7001">
            <v>95420</v>
          </cell>
          <cell r="B7001" t="str">
            <v>CURSO DE CAPACITAÇÃO PARA ARQUITETO PLENO (ENCARGOS COMPLEMENTARES) - MENSALISTA</v>
          </cell>
          <cell r="D7001">
            <v>95420</v>
          </cell>
          <cell r="E7001">
            <v>74.040000000000006</v>
          </cell>
        </row>
        <row r="7002">
          <cell r="A7002">
            <v>95421</v>
          </cell>
          <cell r="B7002" t="str">
            <v>CURSO DE CAPACITAÇÃO PARA ARQUITETO SÊNIOR (ENCARGOS COMPLEMENTARES) - MENSALISTA</v>
          </cell>
          <cell r="D7002">
            <v>95421</v>
          </cell>
          <cell r="E7002">
            <v>97.9</v>
          </cell>
        </row>
        <row r="7003">
          <cell r="A7003">
            <v>95422</v>
          </cell>
          <cell r="B7003" t="str">
            <v>CURSO DE CAPACITAÇÃO PARA ENCARREGADO GERAL DE OBRAS (ENCARGOS COMPLEMENTARES) - MENSALISTA</v>
          </cell>
          <cell r="D7003">
            <v>95422</v>
          </cell>
          <cell r="E7003">
            <v>45.9</v>
          </cell>
        </row>
        <row r="7004">
          <cell r="A7004">
            <v>95423</v>
          </cell>
          <cell r="B7004" t="str">
            <v>CURSO DE CAPACITAÇÃO PARA MESTRE DE OBRAS (ENCARGOS COMPLEMENTARES) - MENSALISTA</v>
          </cell>
          <cell r="D7004">
            <v>95423</v>
          </cell>
          <cell r="E7004">
            <v>69.67</v>
          </cell>
        </row>
        <row r="7005">
          <cell r="A7005">
            <v>95424</v>
          </cell>
          <cell r="B7005" t="str">
            <v>CURSO DE CAPACITAÇÃO PARA TOPÓGRAFO (ENCARGOS COMPLEMENTARES) - MENSALISTA</v>
          </cell>
          <cell r="D7005">
            <v>95424</v>
          </cell>
          <cell r="E7005">
            <v>13.36</v>
          </cell>
        </row>
        <row r="7006">
          <cell r="A7006">
            <v>100288</v>
          </cell>
          <cell r="B7006" t="str">
            <v>CURSO DE CAPACITAÇÃO PARA VIGIA DIURNO (ENCARGOS COMPLEMENTARES) - HORISTA</v>
          </cell>
          <cell r="D7006">
            <v>100288</v>
          </cell>
          <cell r="E7006">
            <v>0.04</v>
          </cell>
        </row>
        <row r="7007">
          <cell r="A7007">
            <v>100289</v>
          </cell>
          <cell r="B7007" t="str">
            <v>VIGIA DIURNO COM ENCARGOS COMPLEMENTARES</v>
          </cell>
          <cell r="D7007">
            <v>100289</v>
          </cell>
          <cell r="E7007">
            <v>15.87</v>
          </cell>
        </row>
        <row r="7008">
          <cell r="A7008">
            <v>100290</v>
          </cell>
          <cell r="B7008" t="str">
            <v>CURSO DE CAPACITAÇÃO PARA AUXILIAR DE ALMOXARIFE (ENCARGOS COMPLEMENTARES) - HORISTA</v>
          </cell>
          <cell r="D7008">
            <v>100290</v>
          </cell>
          <cell r="E7008">
            <v>0.04</v>
          </cell>
        </row>
        <row r="7009">
          <cell r="A7009">
            <v>100291</v>
          </cell>
          <cell r="B7009" t="str">
            <v>CURSO DE CAPACITAÇÃO PARA AJUDANTE DE PINTOR (ENCARGOS COMPLEMENTARES) - HORISTA</v>
          </cell>
          <cell r="D7009">
            <v>100291</v>
          </cell>
          <cell r="E7009">
            <v>0.14000000000000001</v>
          </cell>
        </row>
        <row r="7010">
          <cell r="A7010">
            <v>100292</v>
          </cell>
          <cell r="B7010" t="str">
            <v>CURSO DE CAPACITAÇÃO PARA COORDENADOR/GERENTE DE OBRA (ENCARGOS COMPLEMENTARES) - HORISTA</v>
          </cell>
          <cell r="D7010">
            <v>100292</v>
          </cell>
          <cell r="E7010">
            <v>0.47</v>
          </cell>
        </row>
        <row r="7011">
          <cell r="A7011">
            <v>100293</v>
          </cell>
          <cell r="B7011" t="str">
            <v>CURSO DE CAPACITAÇÃO PARA AUXILIAR DE AZULEJISTA (ENCARGOS COMPLEMENTARES) - HORISTA</v>
          </cell>
          <cell r="D7011">
            <v>100293</v>
          </cell>
          <cell r="E7011">
            <v>0.13</v>
          </cell>
        </row>
        <row r="7012">
          <cell r="A7012">
            <v>100294</v>
          </cell>
          <cell r="B7012" t="str">
            <v>CURSO DE CAPACITAÇÃO PARA ARQUITETO PAISAGISTA (ENCARGOS COMPLEMENTARES) - HORISTA</v>
          </cell>
          <cell r="D7012">
            <v>100294</v>
          </cell>
          <cell r="E7012">
            <v>0.22</v>
          </cell>
        </row>
        <row r="7013">
          <cell r="A7013">
            <v>100295</v>
          </cell>
          <cell r="B7013" t="str">
            <v>CURSO DE CAPACITAÇÃO PARA MONTADOR DE ELETROELETRONICOS (ENCARGOS COMPLEMENTARES) - HORISTA</v>
          </cell>
          <cell r="D7013">
            <v>100295</v>
          </cell>
          <cell r="E7013">
            <v>0.32</v>
          </cell>
        </row>
        <row r="7014">
          <cell r="A7014">
            <v>100296</v>
          </cell>
          <cell r="B7014" t="str">
            <v>CURSO DE CAPACITAÇÃO PARA ENGENHEIRO CIVIL JUNIOR (ENCARGOS COMPLEMENTARES) - HORISTA</v>
          </cell>
          <cell r="D7014">
            <v>100296</v>
          </cell>
          <cell r="E7014">
            <v>0.74</v>
          </cell>
        </row>
        <row r="7015">
          <cell r="A7015">
            <v>100297</v>
          </cell>
          <cell r="B7015" t="str">
            <v>CURSO DE CAPACITAÇÃO PARA ENGENHEIRO CIVIL PLENO (ENCARGOS COMPLEMENTARES) - HORISTA</v>
          </cell>
          <cell r="D7015">
            <v>100297</v>
          </cell>
          <cell r="E7015">
            <v>0.84</v>
          </cell>
        </row>
        <row r="7016">
          <cell r="A7016">
            <v>100298</v>
          </cell>
          <cell r="B7016" t="str">
            <v>CURSO DE CAPACITAÇÃO PARA MECÂNICO DE REFRIGERAÇÃO (ENCARGOS COMPLEMENTARES) - HORISTA</v>
          </cell>
          <cell r="D7016">
            <v>100298</v>
          </cell>
          <cell r="E7016">
            <v>0.36</v>
          </cell>
        </row>
        <row r="7017">
          <cell r="A7017">
            <v>100299</v>
          </cell>
          <cell r="B7017" t="str">
            <v>CURSO DE CAPACITAÇÃO PARA TÉCNICO EM SEGURANÇA DO TRABALHO (ENCARGOS COMPLEMENTARES) - HORISTA</v>
          </cell>
          <cell r="D7017">
            <v>100299</v>
          </cell>
          <cell r="E7017">
            <v>0.32</v>
          </cell>
        </row>
        <row r="7018">
          <cell r="A7018">
            <v>100300</v>
          </cell>
          <cell r="B7018" t="str">
            <v>AUXILIAR DE ALMOXARIFE COM ENCARGOS COMPLEMENTARES</v>
          </cell>
          <cell r="D7018">
            <v>100300</v>
          </cell>
          <cell r="E7018">
            <v>13.01</v>
          </cell>
        </row>
        <row r="7019">
          <cell r="A7019">
            <v>100301</v>
          </cell>
          <cell r="B7019" t="str">
            <v>AJUDANTE DE PINTOR COM ENCARGOS COMPLEMENTARES</v>
          </cell>
          <cell r="D7019">
            <v>100301</v>
          </cell>
          <cell r="E7019">
            <v>18.12</v>
          </cell>
        </row>
        <row r="7020">
          <cell r="A7020">
            <v>100302</v>
          </cell>
          <cell r="B7020" t="str">
            <v>COORDENADOR/GERENTE DE OBRA COM ENCARGOS COMPLEMENTARES</v>
          </cell>
          <cell r="D7020">
            <v>100302</v>
          </cell>
          <cell r="E7020">
            <v>117.14</v>
          </cell>
        </row>
        <row r="7021">
          <cell r="A7021">
            <v>100303</v>
          </cell>
          <cell r="B7021" t="str">
            <v>AUXILIAR DE AZULEJISTA COM ENCARGOS COMPLEMENTARES</v>
          </cell>
          <cell r="D7021">
            <v>100303</v>
          </cell>
          <cell r="E7021">
            <v>16.059999999999999</v>
          </cell>
        </row>
        <row r="7022">
          <cell r="A7022">
            <v>100304</v>
          </cell>
          <cell r="B7022" t="str">
            <v>ARQUITETO PAISAGISTA COM ENCARGOS COMPLEMENTARES</v>
          </cell>
          <cell r="D7022">
            <v>100304</v>
          </cell>
          <cell r="E7022">
            <v>56.42</v>
          </cell>
        </row>
        <row r="7023">
          <cell r="A7023">
            <v>100305</v>
          </cell>
          <cell r="B7023" t="str">
            <v>ENGENHEIRO CIVIL JUNIOR COM ENCARGOS COMPLEMENTARES</v>
          </cell>
          <cell r="D7023">
            <v>100305</v>
          </cell>
          <cell r="E7023">
            <v>81.96</v>
          </cell>
        </row>
        <row r="7024">
          <cell r="A7024">
            <v>100306</v>
          </cell>
          <cell r="B7024" t="str">
            <v>ENGENHEIRO CIVIL PLENO COM ENCARGOS COMPLEMENTARES</v>
          </cell>
          <cell r="D7024">
            <v>100306</v>
          </cell>
          <cell r="E7024">
            <v>92.26</v>
          </cell>
        </row>
        <row r="7025">
          <cell r="A7025">
            <v>100307</v>
          </cell>
          <cell r="B7025" t="str">
            <v>MONTADOR DE ELETROELETRÔNICOS COM ENCARGOS COMPLEMENTARES</v>
          </cell>
          <cell r="D7025">
            <v>100307</v>
          </cell>
          <cell r="E7025">
            <v>18.21</v>
          </cell>
        </row>
        <row r="7026">
          <cell r="A7026">
            <v>100308</v>
          </cell>
          <cell r="B7026" t="str">
            <v>MECÂNICO DE REFRIGERAÇÃO COM ENCARGOS COMPLEMENTARES</v>
          </cell>
          <cell r="D7026">
            <v>100308</v>
          </cell>
          <cell r="E7026">
            <v>21.59</v>
          </cell>
        </row>
        <row r="7027">
          <cell r="A7027">
            <v>100309</v>
          </cell>
          <cell r="B7027" t="str">
            <v>TÉCNICO EM SEGURANÇA DO TRABALHO COM ENCARGOS COMPLEMENTARES</v>
          </cell>
          <cell r="D7027">
            <v>100309</v>
          </cell>
          <cell r="E7027">
            <v>24.42</v>
          </cell>
        </row>
        <row r="7028">
          <cell r="A7028">
            <v>100310</v>
          </cell>
          <cell r="B7028" t="str">
            <v>CURSO DE CAPACITAÇÃO PARA AUXILIAR DE ALMOXARIFE (ENCARGOS COMPLEMENTARES) - MENSALISTA</v>
          </cell>
          <cell r="D7028">
            <v>100310</v>
          </cell>
          <cell r="E7028">
            <v>6.22</v>
          </cell>
        </row>
        <row r="7029">
          <cell r="A7029">
            <v>100311</v>
          </cell>
          <cell r="B7029" t="str">
            <v>CURSO DE CAPACITAÇÃO PARA COORDENADOR/GERENTE DE OBRA (ENCARGOS COMPLEMENTARES) - MENSALISTA</v>
          </cell>
          <cell r="D7029">
            <v>100311</v>
          </cell>
          <cell r="E7029">
            <v>63.02</v>
          </cell>
        </row>
        <row r="7030">
          <cell r="A7030">
            <v>100312</v>
          </cell>
          <cell r="B7030" t="str">
            <v>CURSO DE CAPACITAÇÃO PARA ARQUITETO PAISAGISTA (ENCARGOS COMPLEMENTARES) - MENSALISTA</v>
          </cell>
          <cell r="D7030">
            <v>100312</v>
          </cell>
          <cell r="E7030">
            <v>78.180000000000007</v>
          </cell>
        </row>
        <row r="7031">
          <cell r="A7031">
            <v>100313</v>
          </cell>
          <cell r="B7031" t="str">
            <v>CURSO DE CAPACITAÇÃO PARA ENGENHEIRO CIVIL JUNIOR (ENCARGOS COMPLEMENTARES) - MENSALISTA</v>
          </cell>
          <cell r="D7031">
            <v>100313</v>
          </cell>
          <cell r="E7031">
            <v>99.89</v>
          </cell>
        </row>
        <row r="7032">
          <cell r="A7032">
            <v>100314</v>
          </cell>
          <cell r="B7032" t="str">
            <v>CURSO DE CAPACITAÇÃO PARA ENGENHEIRO CIVIL PLENO (ENCARGOS COMPLEMENTARES) - MENSALISTA</v>
          </cell>
          <cell r="D7032">
            <v>100314</v>
          </cell>
          <cell r="E7032">
            <v>112.7</v>
          </cell>
        </row>
        <row r="7033">
          <cell r="A7033">
            <v>100315</v>
          </cell>
          <cell r="B7033" t="str">
            <v>CURSO DE CAPACITAÇÃO PARA TÉCNICO EM SEGURANÇA DO TRABALHO (ENCARGOS COMPLEMENTARES) - MENSALISTA</v>
          </cell>
          <cell r="D7033">
            <v>100315</v>
          </cell>
          <cell r="E7033">
            <v>44.09</v>
          </cell>
        </row>
        <row r="7034">
          <cell r="A7034">
            <v>100316</v>
          </cell>
          <cell r="B7034" t="str">
            <v>AUXILIAR DE ALMOXARIFE COM ENCARGOS COMPLEMENTARES</v>
          </cell>
          <cell r="D7034">
            <v>100316</v>
          </cell>
          <cell r="E7034">
            <v>2317.7399999999998</v>
          </cell>
        </row>
        <row r="7035">
          <cell r="A7035">
            <v>100317</v>
          </cell>
          <cell r="B7035" t="str">
            <v>COORDENADOR / GERENTE DE OBRA COM ENCARGOS COMPLEMENTARES</v>
          </cell>
          <cell r="D7035">
            <v>100317</v>
          </cell>
          <cell r="E7035">
            <v>20681.72</v>
          </cell>
        </row>
        <row r="7036">
          <cell r="A7036">
            <v>100318</v>
          </cell>
          <cell r="B7036" t="str">
            <v>ARQUITETO PAISAGISTA COM ENCARGOS COMPLEMENTARES</v>
          </cell>
          <cell r="D7036">
            <v>100318</v>
          </cell>
          <cell r="E7036">
            <v>10019.870000000001</v>
          </cell>
        </row>
        <row r="7037">
          <cell r="A7037">
            <v>100319</v>
          </cell>
          <cell r="B7037" t="str">
            <v>ENGENHEIRO CIVIL JUNIOR COM ENCARGOS COMPLEMENTARES</v>
          </cell>
          <cell r="D7037">
            <v>100319</v>
          </cell>
          <cell r="E7037">
            <v>14459.7</v>
          </cell>
        </row>
        <row r="7038">
          <cell r="A7038">
            <v>100320</v>
          </cell>
          <cell r="B7038" t="str">
            <v>ENGENHEIRO CIVIL PLENO COM ENCARGOS COMPLEMENTARES</v>
          </cell>
          <cell r="D7038">
            <v>100320</v>
          </cell>
          <cell r="E7038">
            <v>16276.28</v>
          </cell>
        </row>
        <row r="7039">
          <cell r="A7039">
            <v>100321</v>
          </cell>
          <cell r="B7039" t="str">
            <v>TÉCNICO EM SEGURANÇA DO TRABALHO COM ENCARGOS COMPLEMENTARES</v>
          </cell>
          <cell r="D7039">
            <v>100321</v>
          </cell>
          <cell r="E7039">
            <v>4320.7</v>
          </cell>
        </row>
        <row r="7040">
          <cell r="A7040">
            <v>100533</v>
          </cell>
          <cell r="B7040" t="str">
            <v>TECNICO DE EDIFICACOES COM ENCARGOS COMPLEMENTARES</v>
          </cell>
          <cell r="D7040">
            <v>100533</v>
          </cell>
          <cell r="E7040">
            <v>15.89</v>
          </cell>
        </row>
        <row r="7041">
          <cell r="A7041">
            <v>100534</v>
          </cell>
          <cell r="B7041" t="str">
            <v>TECNICO DE EDIFICACOES COM ENCARGOS COMPLEMENTARES</v>
          </cell>
          <cell r="D7041">
            <v>100534</v>
          </cell>
          <cell r="E7041">
            <v>2830.98</v>
          </cell>
        </row>
        <row r="7042">
          <cell r="A7042">
            <v>100535</v>
          </cell>
          <cell r="B7042" t="str">
            <v>CURSO DE CAPACITAÇÃO PARA TECNICO DE EDIFICACOES (ENCARGOS COMPLEMENTARES) - HORISTA</v>
          </cell>
          <cell r="D7042">
            <v>100535</v>
          </cell>
          <cell r="E7042">
            <v>0.2</v>
          </cell>
        </row>
        <row r="7043">
          <cell r="A7043">
            <v>100536</v>
          </cell>
          <cell r="B7043" t="str">
            <v>CURSO DE CAPACITAÇÃO PARA TECNICO DE EDIFICACOES (ENCARGOS COMPLEMENTARES) - MENSALISTA</v>
          </cell>
          <cell r="D7043">
            <v>100536</v>
          </cell>
          <cell r="E7043">
            <v>27.74</v>
          </cell>
        </row>
        <row r="7044">
          <cell r="A7044">
            <v>101284</v>
          </cell>
          <cell r="B7044" t="str">
            <v>CURSO DE CAPACITAÇÃO PARA ENGENHEIRO CIVIL SENIOR (ENCARGOS COMPLEMENTARES) - HORISTA</v>
          </cell>
          <cell r="D7044">
            <v>101284</v>
          </cell>
          <cell r="E7044">
            <v>1.1499999999999999</v>
          </cell>
        </row>
        <row r="7045">
          <cell r="A7045">
            <v>101285</v>
          </cell>
          <cell r="B7045" t="str">
            <v>CURSO DE CAPACITAÇÃO PARA ENGENHEIRO SANITARISTA (ENCARGOS COMPLEMENTARES) - HORISTA</v>
          </cell>
          <cell r="D7045">
            <v>101285</v>
          </cell>
          <cell r="E7045">
            <v>0.3</v>
          </cell>
        </row>
        <row r="7046">
          <cell r="A7046">
            <v>101286</v>
          </cell>
          <cell r="B7046" t="str">
            <v>CURSO DE CAPACITAÇÃO PARA AJUDANTE DE ARMADOR (ENCARGOS COMPLEMENTARES) - MENSALISTA</v>
          </cell>
          <cell r="D7046">
            <v>101286</v>
          </cell>
          <cell r="E7046">
            <v>13.84</v>
          </cell>
        </row>
        <row r="7047">
          <cell r="A7047">
            <v>101287</v>
          </cell>
          <cell r="B7047" t="str">
            <v>CURSO DE CAPACITAÇÃO PARA AJUDANTE DE ELETRICISTA (ENCARGOS COMPLEMENTARES) - MENSALISTA</v>
          </cell>
          <cell r="D7047">
            <v>101287</v>
          </cell>
          <cell r="E7047">
            <v>48.76</v>
          </cell>
        </row>
        <row r="7048">
          <cell r="A7048">
            <v>101288</v>
          </cell>
          <cell r="B7048" t="str">
            <v>CURSO DE CAPACITAÇÃO PARA AJUDANTE DE ESTRUTURAS METÁLICAS(ENCARGOS COMPLEMENTARES) - MENSALISTA</v>
          </cell>
          <cell r="D7048">
            <v>101288</v>
          </cell>
          <cell r="E7048">
            <v>9.94</v>
          </cell>
        </row>
        <row r="7049">
          <cell r="A7049">
            <v>101289</v>
          </cell>
          <cell r="B7049" t="str">
            <v>CURSO DE CAPACITAÇÃO PARA AJUDANTE DE OPERAÇÃO EM GERAL (ENCARGOS COMPLEMENTARES) - MENSALISTA</v>
          </cell>
          <cell r="D7049">
            <v>101289</v>
          </cell>
          <cell r="E7049">
            <v>13.84</v>
          </cell>
        </row>
        <row r="7050">
          <cell r="A7050">
            <v>101290</v>
          </cell>
          <cell r="B7050" t="str">
            <v>CURSO DE CAPACITAÇÃO PARA AJUDANTE DE PINTOR (ENCARGOS COMPLEMENTARES) - MENSALISTA</v>
          </cell>
          <cell r="D7050">
            <v>101290</v>
          </cell>
          <cell r="E7050">
            <v>19.21</v>
          </cell>
        </row>
        <row r="7051">
          <cell r="A7051">
            <v>101291</v>
          </cell>
          <cell r="B7051" t="str">
            <v>CURSO DE CAPACITAÇÃO PARA AJUDANTE DE SERRALHEIRO (ENCARGOS COMPLEMENTARES) - MENSALISTA</v>
          </cell>
          <cell r="D7051">
            <v>101291</v>
          </cell>
          <cell r="E7051">
            <v>14.98</v>
          </cell>
        </row>
        <row r="7052">
          <cell r="A7052">
            <v>101292</v>
          </cell>
          <cell r="B7052" t="str">
            <v>CURSO DE CAPACITAÇÃO PARA AJUDANTE ESPECIALIZADO (ENCARGOS COMPLEMENTARES) - MENSALISTA</v>
          </cell>
          <cell r="D7052">
            <v>101292</v>
          </cell>
          <cell r="E7052">
            <v>14.98</v>
          </cell>
        </row>
        <row r="7053">
          <cell r="A7053">
            <v>101293</v>
          </cell>
          <cell r="B7053" t="str">
            <v>CURSO DE CAPACITAÇÃO PARA ARMADOR (ENCARGOS COMPLEMENTARES) - MENSALISTA</v>
          </cell>
          <cell r="D7053">
            <v>101293</v>
          </cell>
          <cell r="E7053">
            <v>18.600000000000001</v>
          </cell>
        </row>
        <row r="7054">
          <cell r="A7054">
            <v>101294</v>
          </cell>
          <cell r="B7054" t="str">
            <v>CURSO DE CAPACITAÇÃO PARA ASSENTADOR DE MANILHA (ENCARGOS COMPLEMENTARES) - MENSALISTA</v>
          </cell>
          <cell r="D7054">
            <v>101294</v>
          </cell>
          <cell r="E7054">
            <v>20.7</v>
          </cell>
        </row>
        <row r="7055">
          <cell r="A7055">
            <v>101295</v>
          </cell>
          <cell r="B7055" t="str">
            <v>CURSO DE CAPACITAÇÃO PARA AUXILIAR DE AZULEJISTA (ENCARGOS COMPLEMENTARES) - MENSALISTA</v>
          </cell>
          <cell r="D7055">
            <v>101295</v>
          </cell>
          <cell r="E7055">
            <v>17.739999999999998</v>
          </cell>
        </row>
        <row r="7056">
          <cell r="A7056">
            <v>101296</v>
          </cell>
          <cell r="B7056" t="str">
            <v>CURSO DE CAPACITAÇÃO PARA AUXILIAR DE ENCANADOR OU BOMBEIRO HIDRÁULICO (ENCARGOS COMPLEMENTARES) - MENSALISTA</v>
          </cell>
          <cell r="D7056">
            <v>101296</v>
          </cell>
          <cell r="E7056">
            <v>23.43</v>
          </cell>
        </row>
        <row r="7057">
          <cell r="A7057">
            <v>101297</v>
          </cell>
          <cell r="B7057" t="str">
            <v>CURSO DE CAPACITAÇÃO PARA AUXILIAR DE LABORATORISTA (ENCARGOS COMPLEMENTARES) - MENSALISTA</v>
          </cell>
          <cell r="D7057">
            <v>101297</v>
          </cell>
          <cell r="E7057">
            <v>18.329999999999998</v>
          </cell>
        </row>
        <row r="7058">
          <cell r="A7058">
            <v>101298</v>
          </cell>
          <cell r="B7058" t="str">
            <v>CURSO DE CAPACITAÇÃO PARA AUXILIAR DE MECANICO (ENCARGOS COMPLEMENTARES) - MENSALISTA</v>
          </cell>
          <cell r="D7058">
            <v>101298</v>
          </cell>
          <cell r="E7058">
            <v>12.06</v>
          </cell>
        </row>
        <row r="7059">
          <cell r="A7059">
            <v>101299</v>
          </cell>
          <cell r="B7059" t="str">
            <v>CURSO DE CAPACITAÇÃO PARA AUXILIAR DE PEDREIRO (ENCARGOS COMPLEMENTARES) - MENSALISTA</v>
          </cell>
          <cell r="D7059">
            <v>101299</v>
          </cell>
          <cell r="E7059">
            <v>17.739999999999998</v>
          </cell>
        </row>
        <row r="7060">
          <cell r="A7060">
            <v>101300</v>
          </cell>
          <cell r="B7060" t="str">
            <v>CURSO DE CAPACITAÇÃO PARA AUXILIAR DE SERVIÇOS GERAIS (ENCARGOS COMPLEMENTARES) - MENSALISTA</v>
          </cell>
          <cell r="D7060">
            <v>101300</v>
          </cell>
          <cell r="E7060">
            <v>13.85</v>
          </cell>
        </row>
        <row r="7061">
          <cell r="A7061">
            <v>101301</v>
          </cell>
          <cell r="B7061" t="str">
            <v>CURSO DE CAPACITAÇÃO PARA AUXILIAR DE TOPÓGRAFO (ENCARGOS COMPLEMENTARES) - MENSALISTA</v>
          </cell>
          <cell r="D7061">
            <v>101301</v>
          </cell>
          <cell r="E7061">
            <v>5.45</v>
          </cell>
        </row>
        <row r="7062">
          <cell r="A7062">
            <v>101302</v>
          </cell>
          <cell r="B7062" t="str">
            <v>CURSO DE CAPACITAÇÃO PARA AUXILIAR TÉCNICO DE ENGENHARIA (ENCARGOS COMPLEMENTARES) - MENSALISTA</v>
          </cell>
          <cell r="D7062">
            <v>101302</v>
          </cell>
          <cell r="E7062">
            <v>18.27</v>
          </cell>
        </row>
        <row r="7063">
          <cell r="A7063">
            <v>101303</v>
          </cell>
          <cell r="B7063" t="str">
            <v>CURSO DE CAPACITAÇÃO PARA MONTADOR DE ELETROELETRONICOS(ENCARGOS COMPLEMENTARES) - MENSALISTA</v>
          </cell>
          <cell r="D7063">
            <v>101303</v>
          </cell>
          <cell r="E7063">
            <v>43.8</v>
          </cell>
        </row>
        <row r="7064">
          <cell r="A7064">
            <v>101304</v>
          </cell>
          <cell r="B7064" t="str">
            <v>CURSO DE CAPACITAÇÃO PARA AZULEJISTA OU LADRILHISTA (ENCARGOS COMPLEMENTARES) - MENSALISTA</v>
          </cell>
          <cell r="D7064">
            <v>101304</v>
          </cell>
          <cell r="E7064">
            <v>23.84</v>
          </cell>
        </row>
        <row r="7065">
          <cell r="A7065">
            <v>101305</v>
          </cell>
          <cell r="B7065" t="str">
            <v>CURSO DE CAPACITAÇÃO PARA BLASTER, DINAMITADOR OU CABO DE FORÇA (ENCARGOS COMPLEMENTARES) - MENSALISTA</v>
          </cell>
          <cell r="D7065">
            <v>101305</v>
          </cell>
          <cell r="E7065">
            <v>20.68</v>
          </cell>
        </row>
        <row r="7066">
          <cell r="A7066">
            <v>101307</v>
          </cell>
          <cell r="B7066" t="str">
            <v>CURSO DE CAPACITAÇÃO PARA CALCETEIRO (ENCARGOS COMPLEMENTARES) - MENSALISTA</v>
          </cell>
          <cell r="D7066">
            <v>101307</v>
          </cell>
          <cell r="E7066">
            <v>16.84</v>
          </cell>
        </row>
        <row r="7067">
          <cell r="A7067">
            <v>101308</v>
          </cell>
          <cell r="B7067" t="str">
            <v>CURSO DE CAPACITAÇÃO PARA MONTADOR DE ESTRUTURAS METALICAS (ENCARGOS COMPLEMENTARES) - MENSALISTA</v>
          </cell>
          <cell r="D7067">
            <v>101308</v>
          </cell>
          <cell r="E7067">
            <v>13.18</v>
          </cell>
        </row>
        <row r="7068">
          <cell r="A7068">
            <v>101309</v>
          </cell>
          <cell r="B7068" t="str">
            <v>CURSO DE CAPACITAÇÃO PARA CARPINTEIRO AUXILIAR (ENCARGOS COMPLEMENTARES) - MENSALISTA</v>
          </cell>
          <cell r="D7068">
            <v>101309</v>
          </cell>
          <cell r="E7068">
            <v>19.21</v>
          </cell>
        </row>
        <row r="7069">
          <cell r="A7069">
            <v>101310</v>
          </cell>
          <cell r="B7069" t="str">
            <v>CURSO DE CAPACITAÇÃO PARA CARPINTEIRO DE ESQUADRIAS (ENCARGOS COMPLEMENTARES) - MENSALISTA</v>
          </cell>
          <cell r="D7069">
            <v>101310</v>
          </cell>
          <cell r="E7069">
            <v>22.45</v>
          </cell>
        </row>
        <row r="7070">
          <cell r="A7070">
            <v>101311</v>
          </cell>
          <cell r="B7070" t="str">
            <v>CURSO DE CAPACITAÇÃO PARA CARPINTEIRO DE FORMAS (ENCARGOS COMPLEMENTARES) - MENSALISTA</v>
          </cell>
          <cell r="D7070">
            <v>101311</v>
          </cell>
          <cell r="E7070">
            <v>18.600000000000001</v>
          </cell>
        </row>
        <row r="7071">
          <cell r="A7071">
            <v>101312</v>
          </cell>
          <cell r="B7071" t="str">
            <v>CURSO DE CAPACITAÇÃO PARA CAVOUQUEIRO OU OPERADOR DE PERFURATRIZ (ENCARGOS COMPLEMENTARES) - MENSALISTA</v>
          </cell>
          <cell r="D7071">
            <v>101312</v>
          </cell>
          <cell r="E7071">
            <v>11.44</v>
          </cell>
        </row>
        <row r="7072">
          <cell r="A7072">
            <v>101313</v>
          </cell>
          <cell r="B7072" t="str">
            <v>CURSO DE CAPACITAÇÃO PARA ELETRICISTA (ENCARGOS COMPLEMENTARES) - MENSALISTA</v>
          </cell>
          <cell r="D7072">
            <v>101313</v>
          </cell>
          <cell r="E7072">
            <v>62.56</v>
          </cell>
        </row>
        <row r="7073">
          <cell r="A7073">
            <v>101314</v>
          </cell>
          <cell r="B7073" t="str">
            <v>CURSO DE CAPACITAÇÃO PARA ELETRICISTA DE MANUTENÇÃO INDUSTRIAL (ENCARGOS COMPLEMENTARES) - MENSALISTA</v>
          </cell>
          <cell r="D7073">
            <v>101314</v>
          </cell>
          <cell r="E7073">
            <v>62.56</v>
          </cell>
        </row>
        <row r="7074">
          <cell r="A7074">
            <v>101315</v>
          </cell>
          <cell r="B7074" t="str">
            <v>CURSO DE CAPACITAÇÃO PARA ELETROTÉCNICO (ENCARGOS COMPLEMENTARES) - MENSALISTA</v>
          </cell>
          <cell r="D7074">
            <v>101315</v>
          </cell>
          <cell r="E7074">
            <v>67.150000000000006</v>
          </cell>
        </row>
        <row r="7075">
          <cell r="A7075">
            <v>101316</v>
          </cell>
          <cell r="B7075" t="str">
            <v>CURSO DE CAPACITAÇÃO PARA ENCANADOR OU BOMBEIRO HIDRÁULICO (ENCARGOS COMPLEMENTARES) - MENSALISTA</v>
          </cell>
          <cell r="D7075">
            <v>101316</v>
          </cell>
          <cell r="E7075">
            <v>30.06</v>
          </cell>
        </row>
        <row r="7076">
          <cell r="A7076">
            <v>101317</v>
          </cell>
          <cell r="B7076" t="str">
            <v>CURSO DE CAPACITAÇÃO PARA ENGENHEIRO CIVIL SENIOR (ENCARGOS COMPLEMENTARES) - MENSALISTA</v>
          </cell>
          <cell r="D7076">
            <v>101317</v>
          </cell>
          <cell r="E7076">
            <v>154.44999999999999</v>
          </cell>
        </row>
        <row r="7077">
          <cell r="A7077">
            <v>101318</v>
          </cell>
          <cell r="B7077" t="str">
            <v>CURSO DE CAPACITAÇÃO PARA ENGENHEIRO ELETRICISTA (ENCARGOS COMPLEMENTARES) - MENSALISTA</v>
          </cell>
          <cell r="D7077">
            <v>101318</v>
          </cell>
          <cell r="E7077">
            <v>277.77999999999997</v>
          </cell>
        </row>
        <row r="7078">
          <cell r="A7078">
            <v>101319</v>
          </cell>
          <cell r="B7078" t="str">
            <v>CURSO DE CAPACITAÇÃO PARA ENGENHEIRO SANITARISTA (ENCARGOS COMPLEMENTARES) - MENSALISTA</v>
          </cell>
          <cell r="D7078">
            <v>101319</v>
          </cell>
          <cell r="E7078">
            <v>40.6</v>
          </cell>
        </row>
        <row r="7079">
          <cell r="A7079">
            <v>101320</v>
          </cell>
          <cell r="B7079" t="str">
            <v>CURSO DE CAPACITAÇÃO PARA MONTADOR DE MAQUINAS (ENCARGOS COMPLEMENTARES) - MENSALISTA</v>
          </cell>
          <cell r="D7079">
            <v>101320</v>
          </cell>
          <cell r="E7079">
            <v>14.84</v>
          </cell>
        </row>
        <row r="7080">
          <cell r="A7080">
            <v>101322</v>
          </cell>
          <cell r="B7080" t="str">
            <v>CURSO DE CAPACITAÇÃO PARA GESSEIRO (ENCARGOS COMPLEMENTARES) - MENSALISTA</v>
          </cell>
          <cell r="D7080">
            <v>101322</v>
          </cell>
          <cell r="E7080">
            <v>17.78</v>
          </cell>
        </row>
        <row r="7081">
          <cell r="A7081">
            <v>101323</v>
          </cell>
          <cell r="B7081" t="str">
            <v>CURSO DE CAPACITAÇÃO PARA IMPERMEABILIZADOR (ENCARGOS COMPLEMENTARES) - MENSALISTA</v>
          </cell>
          <cell r="D7081">
            <v>101323</v>
          </cell>
          <cell r="E7081">
            <v>30.13</v>
          </cell>
        </row>
        <row r="7082">
          <cell r="A7082">
            <v>101324</v>
          </cell>
          <cell r="B7082" t="str">
            <v>CURSO DE CAPACITAÇÃO PARA MOTORISTA DE CAMINHAO-BASCULANTE (ENCARGOS COMPLEMENTARES) - MENSALISTA</v>
          </cell>
          <cell r="D7082">
            <v>101324</v>
          </cell>
          <cell r="E7082">
            <v>6.3</v>
          </cell>
        </row>
        <row r="7083">
          <cell r="A7083">
            <v>101325</v>
          </cell>
          <cell r="B7083" t="str">
            <v>CURSO DE CAPACITAÇÃO PARA INSTALADOR DE TUBULAÇÕES (ENCARGOS COMPLEMENTARES) - MENSALISTA</v>
          </cell>
          <cell r="D7083">
            <v>101325</v>
          </cell>
          <cell r="E7083">
            <v>18.309999999999999</v>
          </cell>
        </row>
        <row r="7084">
          <cell r="A7084">
            <v>101326</v>
          </cell>
          <cell r="B7084" t="str">
            <v>CURSO DE CAPACITAÇÃO PARA JARDINEIRO (ENCARGOS COMPLEMENTARES) - MENSALISTA</v>
          </cell>
          <cell r="D7084">
            <v>101326</v>
          </cell>
          <cell r="E7084">
            <v>6.79</v>
          </cell>
        </row>
        <row r="7085">
          <cell r="A7085">
            <v>101327</v>
          </cell>
          <cell r="B7085" t="str">
            <v>CURSO DE CAPACITAÇÃO PARA LEITURISTA OU CADASTRISTA DE REDES DE ÁGUA (ENCARGOS COMPLEMENTARES) - MENSALISTA</v>
          </cell>
          <cell r="D7085">
            <v>101327</v>
          </cell>
          <cell r="E7085">
            <v>5.38</v>
          </cell>
        </row>
        <row r="7086">
          <cell r="A7086">
            <v>101328</v>
          </cell>
          <cell r="B7086" t="str">
            <v>CURSO DE CAPACITAÇÃO PARA MOTORISTA DE CAMINHAO-CARRETA (ENCARGOS COMPLEMENTARES) - MENSALISTA</v>
          </cell>
          <cell r="D7086">
            <v>101328</v>
          </cell>
          <cell r="E7086">
            <v>8.92</v>
          </cell>
        </row>
        <row r="7087">
          <cell r="A7087">
            <v>101329</v>
          </cell>
          <cell r="B7087" t="str">
            <v>CURSO DE CAPACITAÇÃO PARA MAÇARIQUEIRO (ENCARGOS COMPLEMENTARES) - MENSALISTA</v>
          </cell>
          <cell r="D7087">
            <v>101329</v>
          </cell>
          <cell r="E7087">
            <v>29.43</v>
          </cell>
        </row>
        <row r="7088">
          <cell r="A7088">
            <v>101330</v>
          </cell>
          <cell r="B7088" t="str">
            <v>CURSO DE CAPACITAÇÃO PARA MARCENEIRO (ENCARGOS COMPLEMENTARES) - MENSALISTA</v>
          </cell>
          <cell r="D7088">
            <v>101330</v>
          </cell>
          <cell r="E7088">
            <v>22.09</v>
          </cell>
        </row>
        <row r="7089">
          <cell r="A7089">
            <v>101331</v>
          </cell>
          <cell r="B7089" t="str">
            <v>CURSO DE CAPACITAÇÃO PARA MARMORISTA / GRANITEIRO (ENCARGOS COMPLEMENTARES) - MENSALISTA</v>
          </cell>
          <cell r="D7089">
            <v>101331</v>
          </cell>
          <cell r="E7089">
            <v>23.84</v>
          </cell>
        </row>
        <row r="7090">
          <cell r="A7090">
            <v>101332</v>
          </cell>
          <cell r="B7090" t="str">
            <v>CURSO DE CAPACITAÇÃO PARA MOTORISTA DE CARRO DE PASSEIO (ENCARGOS COMPLEMENTARES) - MENSALISTA</v>
          </cell>
          <cell r="D7090">
            <v>101332</v>
          </cell>
          <cell r="E7090">
            <v>6.19</v>
          </cell>
        </row>
        <row r="7091">
          <cell r="A7091">
            <v>101333</v>
          </cell>
          <cell r="B7091" t="str">
            <v>CURSO DE CAPACITAÇÃO PARA MECÂNICO DE EQUIPAMENTOS PESADOS (ENCARGOS COMPLEMENTARES) - MENSALISTA</v>
          </cell>
          <cell r="D7091">
            <v>101333</v>
          </cell>
          <cell r="E7091">
            <v>15.14</v>
          </cell>
        </row>
        <row r="7092">
          <cell r="A7092">
            <v>101334</v>
          </cell>
          <cell r="B7092" t="str">
            <v>CURSO DE CAPACITAÇÃO PARA MECÂNICO DE REFRIGERAÇÃO (ENCARGOS COMPLEMENTARES) - MENSALISTA</v>
          </cell>
          <cell r="D7092">
            <v>101334</v>
          </cell>
          <cell r="E7092">
            <v>49.32</v>
          </cell>
        </row>
        <row r="7093">
          <cell r="A7093">
            <v>101335</v>
          </cell>
          <cell r="B7093" t="str">
            <v>CURSO DE CAPACITAÇÃO PARA MOTORISTA DE ONIBUS / MICRO-ONIBUS (ENCARGOS COMPLEMENTARES) - MENSALISTA</v>
          </cell>
          <cell r="D7093">
            <v>101335</v>
          </cell>
          <cell r="E7093">
            <v>7.28</v>
          </cell>
        </row>
        <row r="7094">
          <cell r="A7094">
            <v>101336</v>
          </cell>
          <cell r="B7094" t="str">
            <v>CURSO DE CAPACITAÇÃO PARA MOTORISTA OPERADOR DE CAMINHAO COM MUNCK (ENCARGOS COMPLEMENTARES) - MENSALISTA</v>
          </cell>
          <cell r="D7094">
            <v>101336</v>
          </cell>
          <cell r="E7094">
            <v>25.48</v>
          </cell>
        </row>
        <row r="7095">
          <cell r="A7095">
            <v>101337</v>
          </cell>
          <cell r="B7095" t="str">
            <v>CURSO DE CAPACITAÇÃO PARA NIVELADOR (ENCARGOS COMPLEMENTARES) - MENSALISTA</v>
          </cell>
          <cell r="D7095">
            <v>101337</v>
          </cell>
          <cell r="E7095">
            <v>6.87</v>
          </cell>
        </row>
        <row r="7096">
          <cell r="A7096">
            <v>101338</v>
          </cell>
          <cell r="B7096" t="str">
            <v>CURSO DE CAPACITAÇÃO PARA OPERADOR DE BATE-ESTACAS (ENCARGOS COMPLEMENTARES) - MENSALISTA</v>
          </cell>
          <cell r="D7096">
            <v>101338</v>
          </cell>
          <cell r="E7096">
            <v>11.55</v>
          </cell>
        </row>
        <row r="7097">
          <cell r="A7097">
            <v>101339</v>
          </cell>
          <cell r="B7097" t="str">
            <v>CURSO DE CAPACITAÇÃO PARA OPERADOR DE BETONEIRA (ENCARGOS COMPLEMENTARES) - MENSALISTA</v>
          </cell>
          <cell r="D7097">
            <v>101339</v>
          </cell>
          <cell r="E7097">
            <v>9.91</v>
          </cell>
        </row>
        <row r="7098">
          <cell r="A7098">
            <v>101340</v>
          </cell>
          <cell r="B7098" t="str">
            <v>CURSO DE CAPACITAÇÃO PARA OPERADOR DE BETONEIRA ESTACIONARIA / MISTURADOR (ENCARGOS COMPLEMENTARES) - MENSALISTA</v>
          </cell>
          <cell r="D7098">
            <v>101340</v>
          </cell>
          <cell r="E7098">
            <v>9.56</v>
          </cell>
        </row>
        <row r="7099">
          <cell r="A7099">
            <v>101341</v>
          </cell>
          <cell r="B7099" t="str">
            <v>CURSO DE CAPACITAÇÃO PARA OPERADOR DE COMPRESSOR DE AR OU COMPRESSORISTA (ENCARGOS COMPLEMENTARES) - MENSALISTA</v>
          </cell>
          <cell r="D7099">
            <v>101341</v>
          </cell>
          <cell r="E7099">
            <v>10.42</v>
          </cell>
        </row>
        <row r="7100">
          <cell r="A7100">
            <v>101342</v>
          </cell>
          <cell r="B7100" t="str">
            <v>CURSO DE CAPACITAÇÃO PARA OPERADOR DE DEMARCADORA DE FAIXAS DE TRAFEGO (ENCARGOS COMPLEMENTARES) - MENSALISTA</v>
          </cell>
          <cell r="D7100">
            <v>101342</v>
          </cell>
          <cell r="E7100">
            <v>12.19</v>
          </cell>
        </row>
        <row r="7101">
          <cell r="A7101">
            <v>101343</v>
          </cell>
          <cell r="B7101" t="str">
            <v>CURSO DE CAPACITAÇÃO PARA OPERADOR DE ESCAVADEIRA (ENCARGOS COMPLEMENTARES) - MENSALISTA</v>
          </cell>
          <cell r="D7101">
            <v>101343</v>
          </cell>
          <cell r="E7101">
            <v>18.600000000000001</v>
          </cell>
        </row>
        <row r="7102">
          <cell r="A7102">
            <v>101344</v>
          </cell>
          <cell r="B7102" t="str">
            <v>CURSO DE CAPACITAÇÃO PARA OPERADOR DE GUINCHO OU GUINCHEIRO (ENCARGOS COMPLEMENTARES) - MENSALISTA</v>
          </cell>
          <cell r="D7102">
            <v>101344</v>
          </cell>
          <cell r="E7102">
            <v>19.03</v>
          </cell>
        </row>
        <row r="7103">
          <cell r="A7103">
            <v>101345</v>
          </cell>
          <cell r="B7103" t="str">
            <v>CURSO DE CAPACITAÇÃO PARA OPERADOR DE GUINDASTE (ENCARGOS COMPLEMENTARES) - MENSALISTA</v>
          </cell>
          <cell r="D7103">
            <v>101345</v>
          </cell>
          <cell r="E7103">
            <v>19.14</v>
          </cell>
        </row>
        <row r="7104">
          <cell r="A7104">
            <v>101346</v>
          </cell>
          <cell r="B7104" t="str">
            <v>CURSO DE CAPACITAÇÃO PARA OPERADOR DE JATO ABRASIVO OU JATISTA (ENCARGOS COMPLEMENTARES) - MENSALISTA</v>
          </cell>
          <cell r="D7104">
            <v>101346</v>
          </cell>
          <cell r="E7104">
            <v>16.649999999999999</v>
          </cell>
        </row>
        <row r="7105">
          <cell r="A7105">
            <v>101347</v>
          </cell>
          <cell r="B7105" t="str">
            <v>CURSO DE CAPACITAÇÃO PARA OPERADOR DE MAQUINAS E TRATORES DIVERSOS (ENCARGOS COMPLEMENTARES) - MENSALISTA</v>
          </cell>
          <cell r="D7105">
            <v>101347</v>
          </cell>
          <cell r="E7105">
            <v>14.18</v>
          </cell>
        </row>
        <row r="7106">
          <cell r="A7106">
            <v>101348</v>
          </cell>
          <cell r="B7106" t="str">
            <v>CURSO DE CAPACITAÇÃO PARA OPERADOR DE MARTELETE OU MARTELETEIRO (ENCARGOS COMPLEMENTARES) - MENSALISTA</v>
          </cell>
          <cell r="D7106">
            <v>101348</v>
          </cell>
          <cell r="E7106">
            <v>8.0299999999999994</v>
          </cell>
        </row>
        <row r="7107">
          <cell r="A7107">
            <v>101349</v>
          </cell>
          <cell r="B7107" t="str">
            <v>CURSO DE CAPACITAÇÃO PARA OPERADOR DE MOTO SCRAPER (ENCARGOS COMPLEMENTARES) - MENSALISTA</v>
          </cell>
          <cell r="D7107">
            <v>101349</v>
          </cell>
          <cell r="E7107">
            <v>12.4</v>
          </cell>
        </row>
        <row r="7108">
          <cell r="A7108">
            <v>101350</v>
          </cell>
          <cell r="B7108" t="str">
            <v>CURSO DE CAPACITAÇÃO PARA OPERADOR DE MOTONIVELADORA (ENCARGOS COMPLEMENTARES) - MENSALISTA</v>
          </cell>
          <cell r="D7108">
            <v>101350</v>
          </cell>
          <cell r="E7108">
            <v>15.22</v>
          </cell>
        </row>
        <row r="7109">
          <cell r="A7109">
            <v>101351</v>
          </cell>
          <cell r="B7109" t="str">
            <v>CURSO DE CAPACITAÇÃO PARA OPERADOR DE PA CARREGADEIRA (ENCARGOS COMPLEMENTARES) - MENSALISTA</v>
          </cell>
          <cell r="D7109">
            <v>101351</v>
          </cell>
          <cell r="E7109">
            <v>11.11</v>
          </cell>
        </row>
        <row r="7110">
          <cell r="A7110">
            <v>101352</v>
          </cell>
          <cell r="B7110" t="str">
            <v>CURSO DE CAPACITAÇÃO PARA OPERADOR DE PAVIMENTADORA / MESA VIBROACABADORA (ENCARGOS COMPLEMENTARES) - MENSALISTA</v>
          </cell>
          <cell r="D7110">
            <v>101352</v>
          </cell>
          <cell r="E7110">
            <v>12.8</v>
          </cell>
        </row>
        <row r="7111">
          <cell r="A7111">
            <v>101353</v>
          </cell>
          <cell r="B7111" t="str">
            <v>CURSO DE CAPACITAÇÃO PARA OPERADOR DE ROLO COMPACTADOR (ENCARGOS COMPLEMENTARES) - MENSALISTA</v>
          </cell>
          <cell r="D7111">
            <v>101353</v>
          </cell>
          <cell r="E7111">
            <v>10.18</v>
          </cell>
        </row>
        <row r="7112">
          <cell r="A7112">
            <v>101354</v>
          </cell>
          <cell r="B7112" t="str">
            <v>CURSO DE CAPACITAÇÃO PARA OPERADOR DE TRATOR - EXCLUSIVE AGROPECUARIA (ENCARGOS COMPLEMENTARES) - MENSALISTA</v>
          </cell>
          <cell r="D7112">
            <v>101354</v>
          </cell>
          <cell r="E7112">
            <v>14.29</v>
          </cell>
        </row>
        <row r="7113">
          <cell r="A7113">
            <v>101355</v>
          </cell>
          <cell r="B7113" t="str">
            <v>CURSO DE CAPACITAÇÃO PARA OPERADOR DE USINA DE ASFALTO, DE SOLOS OU DE CONCRETO (ENCARGOS COMPLEMENTARES) - MENSALISTA</v>
          </cell>
          <cell r="D7113">
            <v>101355</v>
          </cell>
          <cell r="E7113">
            <v>10.99</v>
          </cell>
        </row>
        <row r="7114">
          <cell r="A7114">
            <v>101356</v>
          </cell>
          <cell r="B7114" t="str">
            <v>CURSO DE CAPACITAÇÃO PARA PASTILHEIRO (ENCARGOS COMPLEMENTARES) - MENSALISTA</v>
          </cell>
          <cell r="D7114">
            <v>101356</v>
          </cell>
          <cell r="E7114">
            <v>23.84</v>
          </cell>
        </row>
        <row r="7115">
          <cell r="A7115">
            <v>101357</v>
          </cell>
          <cell r="B7115" t="str">
            <v>CURSO DE CAPACITAÇÃO PARA PEDREIRO (ENCARGOS COMPLEMENTARES) - MENSALISTA</v>
          </cell>
          <cell r="D7115">
            <v>101357</v>
          </cell>
          <cell r="E7115">
            <v>34.32</v>
          </cell>
        </row>
        <row r="7116">
          <cell r="A7116">
            <v>101358</v>
          </cell>
          <cell r="B7116" t="str">
            <v>CURSO DE CAPACITAÇÃO PARA PINTOR (ENCARGOS COMPLEMENTARES) - MENSALISTA</v>
          </cell>
          <cell r="D7116">
            <v>101358</v>
          </cell>
          <cell r="E7116">
            <v>23.84</v>
          </cell>
        </row>
        <row r="7117">
          <cell r="A7117">
            <v>101359</v>
          </cell>
          <cell r="B7117" t="str">
            <v>CURSO DE CAPACITAÇÃO PARA PINTOR DE LETREIROS (ENCARGOS COMPLEMENTARES) - MENSALISTA</v>
          </cell>
          <cell r="D7117">
            <v>101359</v>
          </cell>
          <cell r="E7117">
            <v>23.15</v>
          </cell>
        </row>
        <row r="7118">
          <cell r="A7118">
            <v>101360</v>
          </cell>
          <cell r="B7118" t="str">
            <v>CURSO DE CAPACITAÇÃO PARA PINTOR PARA TINTA EPOXI (ENCARGOS COMPLEMENTARES) - MENSALISTA</v>
          </cell>
          <cell r="D7118">
            <v>101360</v>
          </cell>
          <cell r="E7118">
            <v>23.84</v>
          </cell>
        </row>
        <row r="7119">
          <cell r="A7119">
            <v>101361</v>
          </cell>
          <cell r="B7119" t="str">
            <v>CURSO DE CAPACITAÇÃO PARA POCEIRO / ESCAVADOR DE VALAS E TUBULOES (ENCARGOS COMPLEMENTARES) - MENSALISTA</v>
          </cell>
          <cell r="D7119">
            <v>101361</v>
          </cell>
          <cell r="E7119">
            <v>24.69</v>
          </cell>
        </row>
        <row r="7120">
          <cell r="A7120">
            <v>101362</v>
          </cell>
          <cell r="B7120" t="str">
            <v>CURSO DE CAPACITAÇÃO PARA RASTELEIRO (ENCARGOS COMPLEMENTARES) - MENSALISTA</v>
          </cell>
          <cell r="D7120">
            <v>101362</v>
          </cell>
          <cell r="E7120">
            <v>5.26</v>
          </cell>
        </row>
        <row r="7121">
          <cell r="A7121">
            <v>101363</v>
          </cell>
          <cell r="B7121" t="str">
            <v>CURSO DE CAPACITAÇÃO PARA SERRALHEIRO (ENCARGOS COMPLEMENTARES) - MENSALISTA</v>
          </cell>
          <cell r="D7121">
            <v>101363</v>
          </cell>
          <cell r="E7121">
            <v>18.600000000000001</v>
          </cell>
        </row>
        <row r="7122">
          <cell r="A7122">
            <v>101364</v>
          </cell>
          <cell r="B7122" t="str">
            <v>CURSO DE CAPACITAÇÃO PARA SERVENTE DE OBRAS (ENCARGOS COMPLEMENTARES) - MENSALISTA</v>
          </cell>
          <cell r="D7122">
            <v>101364</v>
          </cell>
          <cell r="E7122">
            <v>25.56</v>
          </cell>
        </row>
        <row r="7123">
          <cell r="A7123">
            <v>101365</v>
          </cell>
          <cell r="B7123" t="str">
            <v>CURSO DE CAPACITAÇÃO PARA SOLDADOR (ENCARGOS COMPLEMENTARES) - MENSALISTA</v>
          </cell>
          <cell r="D7123">
            <v>101365</v>
          </cell>
          <cell r="E7123">
            <v>18.600000000000001</v>
          </cell>
        </row>
        <row r="7124">
          <cell r="A7124">
            <v>101366</v>
          </cell>
          <cell r="B7124" t="str">
            <v>CURSO DE CAPACITAÇÃO PARA SOLDADOR ELETRICO (ENCARGOS COMPLEMENTARES) - MENSALISTA</v>
          </cell>
          <cell r="D7124">
            <v>101366</v>
          </cell>
          <cell r="E7124">
            <v>24.93</v>
          </cell>
        </row>
        <row r="7125">
          <cell r="A7125">
            <v>101367</v>
          </cell>
          <cell r="B7125" t="str">
            <v>CURSO DE CAPACITAÇÃO PARA TAQUEADOR OU TAQUEIRO (ENCARGOS COMPLEMENTARES) - MENSALISTA</v>
          </cell>
          <cell r="D7125">
            <v>101367</v>
          </cell>
          <cell r="E7125">
            <v>18.600000000000001</v>
          </cell>
        </row>
        <row r="7126">
          <cell r="A7126">
            <v>101368</v>
          </cell>
          <cell r="B7126" t="str">
            <v>CURSO DE CAPACITAÇÃO PARA TECNICO EM LABORATORIO E CAMPO DE CONSTRUCAO CIVIL (ENCARGOS COMPLEMENTARES) - MENSALISTA</v>
          </cell>
          <cell r="D7126">
            <v>101368</v>
          </cell>
          <cell r="E7126">
            <v>19.23</v>
          </cell>
        </row>
        <row r="7127">
          <cell r="A7127">
            <v>101369</v>
          </cell>
          <cell r="B7127" t="str">
            <v>CURSO DE CAPACITAÇÃO PARA TECNICO EM SONDAGEM (ENCARGOS COMPLEMENTARES) - MENSALISTA</v>
          </cell>
          <cell r="D7127">
            <v>101369</v>
          </cell>
          <cell r="E7127">
            <v>24.67</v>
          </cell>
        </row>
        <row r="7128">
          <cell r="A7128">
            <v>101370</v>
          </cell>
          <cell r="B7128" t="str">
            <v>CURSO DE CAPACITAÇÃO PARA TELHADOR (ENCARGOS COMPLEMENTARES) - MENSALISTA</v>
          </cell>
          <cell r="D7128">
            <v>101370</v>
          </cell>
          <cell r="E7128">
            <v>18.38</v>
          </cell>
        </row>
        <row r="7129">
          <cell r="A7129">
            <v>101371</v>
          </cell>
          <cell r="B7129" t="str">
            <v>CURSO DE CAPACITAÇÃO PARA VIDRACEIRO (ENCARGOS COMPLEMENTARES) - MENSALISTA</v>
          </cell>
          <cell r="D7129">
            <v>101371</v>
          </cell>
          <cell r="E7129">
            <v>20.56</v>
          </cell>
        </row>
        <row r="7130">
          <cell r="A7130">
            <v>101372</v>
          </cell>
          <cell r="B7130" t="str">
            <v>CURSO DE CAPACITAÇÃO PARA VIGIA DIURNO (ENCARGOS COMPLEMENTARES) - MENSALISTA</v>
          </cell>
          <cell r="D7130">
            <v>101372</v>
          </cell>
          <cell r="E7130">
            <v>6.04</v>
          </cell>
        </row>
        <row r="7131">
          <cell r="A7131">
            <v>101373</v>
          </cell>
          <cell r="B7131" t="str">
            <v>ENGENHEIRO CIVIL SENIOR COM ENCARGOS COMPLEMENTARES</v>
          </cell>
          <cell r="D7131">
            <v>101373</v>
          </cell>
          <cell r="E7131">
            <v>125.87</v>
          </cell>
        </row>
        <row r="7132">
          <cell r="A7132">
            <v>101374</v>
          </cell>
          <cell r="B7132" t="str">
            <v>AJUDANTE DE ARMADOR COM ENCARGOS COMPLEMENTARES</v>
          </cell>
          <cell r="D7132">
            <v>101374</v>
          </cell>
          <cell r="E7132">
            <v>2886.47</v>
          </cell>
        </row>
        <row r="7133">
          <cell r="A7133">
            <v>101375</v>
          </cell>
          <cell r="B7133" t="str">
            <v>AJUDANTE DE ELETRICISTA COM ENCARGOS COMPLEMENTARES</v>
          </cell>
          <cell r="D7133">
            <v>101375</v>
          </cell>
          <cell r="E7133">
            <v>3087.48</v>
          </cell>
        </row>
        <row r="7134">
          <cell r="A7134">
            <v>101376</v>
          </cell>
          <cell r="B7134" t="str">
            <v>AJUDANTE DE ESTRUTURAS METÁLICAS COM ENCARGOS COMPLEMENTARES</v>
          </cell>
          <cell r="D7134">
            <v>101376</v>
          </cell>
          <cell r="E7134">
            <v>2132.63</v>
          </cell>
        </row>
        <row r="7135">
          <cell r="A7135">
            <v>101377</v>
          </cell>
          <cell r="B7135" t="str">
            <v>AJUDANTE DE OPERAÇÃO EM GERAL COM ENCARGOS COMPLEMENTARES</v>
          </cell>
          <cell r="D7135">
            <v>101377</v>
          </cell>
          <cell r="E7135">
            <v>2886.47</v>
          </cell>
        </row>
        <row r="7136">
          <cell r="A7136">
            <v>101378</v>
          </cell>
          <cell r="B7136" t="str">
            <v>AJUDANTE DE PINTOR COM ENCARGOS COMPLEMENTARES</v>
          </cell>
          <cell r="D7136">
            <v>101378</v>
          </cell>
          <cell r="E7136">
            <v>3271.3</v>
          </cell>
        </row>
        <row r="7137">
          <cell r="A7137">
            <v>101379</v>
          </cell>
          <cell r="B7137" t="str">
            <v>AJUDANTE DE SERRALHEIRO COM ENCARGOS COMPLEMENTARES</v>
          </cell>
          <cell r="D7137">
            <v>101379</v>
          </cell>
          <cell r="E7137">
            <v>3049.22</v>
          </cell>
        </row>
        <row r="7138">
          <cell r="A7138">
            <v>101380</v>
          </cell>
          <cell r="B7138" t="str">
            <v>AJUDANTE ESPECIALIZADO COM ENCARGOS COMPLEMENTARES</v>
          </cell>
          <cell r="D7138">
            <v>101380</v>
          </cell>
          <cell r="E7138">
            <v>3027.76</v>
          </cell>
        </row>
        <row r="7139">
          <cell r="A7139">
            <v>101381</v>
          </cell>
          <cell r="B7139" t="str">
            <v>ARMADOR COM ENCARGOS COMPLEMENTARES</v>
          </cell>
          <cell r="D7139">
            <v>101381</v>
          </cell>
          <cell r="E7139">
            <v>3561.88</v>
          </cell>
        </row>
        <row r="7140">
          <cell r="A7140">
            <v>101382</v>
          </cell>
          <cell r="B7140" t="str">
            <v>ASSENTADOR DE MANILHAS COM ENCARGOS COMPLEMENTARES</v>
          </cell>
          <cell r="D7140">
            <v>101382</v>
          </cell>
          <cell r="E7140">
            <v>3018.67</v>
          </cell>
        </row>
        <row r="7141">
          <cell r="A7141">
            <v>101383</v>
          </cell>
          <cell r="B7141" t="str">
            <v>AUXILIAR DE AZULEJISTA COM ENCARGOS COMPLEMENTARES</v>
          </cell>
          <cell r="D7141">
            <v>101383</v>
          </cell>
          <cell r="E7141">
            <v>2890.37</v>
          </cell>
        </row>
        <row r="7142">
          <cell r="A7142">
            <v>101384</v>
          </cell>
          <cell r="B7142" t="str">
            <v>AUXILIAR DE ENCANADOR OU BOMBEIRO HIDRÁULICO COM ENCARGOS COMPLEMENTARES</v>
          </cell>
          <cell r="D7142">
            <v>101384</v>
          </cell>
          <cell r="E7142">
            <v>2951.63</v>
          </cell>
        </row>
        <row r="7143">
          <cell r="A7143">
            <v>101385</v>
          </cell>
          <cell r="B7143" t="str">
            <v>AUXILIAR DE LABORATORISTA DE SOLOS E DE CONCRETO COM ENCARGOS COMPLEMENTARES</v>
          </cell>
          <cell r="D7143">
            <v>101385</v>
          </cell>
          <cell r="E7143">
            <v>3917.26</v>
          </cell>
        </row>
        <row r="7144">
          <cell r="A7144">
            <v>101386</v>
          </cell>
          <cell r="B7144" t="str">
            <v>AUXILIAR DE MECÂNICO COM ENCARGOS COMPLEMENTARES</v>
          </cell>
          <cell r="D7144">
            <v>101386</v>
          </cell>
          <cell r="E7144">
            <v>2433.11</v>
          </cell>
        </row>
        <row r="7145">
          <cell r="A7145">
            <v>101387</v>
          </cell>
          <cell r="B7145" t="str">
            <v>AUXILIAR DE PEDREIRO COM ENCARGOS COMPLEMENTARES</v>
          </cell>
          <cell r="D7145">
            <v>101387</v>
          </cell>
          <cell r="E7145">
            <v>2890.37</v>
          </cell>
        </row>
        <row r="7146">
          <cell r="A7146">
            <v>101388</v>
          </cell>
          <cell r="B7146" t="str">
            <v>AUXILIAR DE SERVIÇOS GERAIS COM ENCARGOS COMPLEMENTARES</v>
          </cell>
          <cell r="D7146">
            <v>101388</v>
          </cell>
          <cell r="E7146">
            <v>2866.74</v>
          </cell>
        </row>
        <row r="7147">
          <cell r="A7147">
            <v>101389</v>
          </cell>
          <cell r="B7147" t="str">
            <v>AUXILIAR DE TOPÓGRAFO COM ENCARGOS COMPLEMENTARES</v>
          </cell>
          <cell r="D7147">
            <v>101389</v>
          </cell>
          <cell r="E7147">
            <v>1370.25</v>
          </cell>
        </row>
        <row r="7148">
          <cell r="A7148">
            <v>101390</v>
          </cell>
          <cell r="B7148" t="str">
            <v>AUXILIAR TÉCNICO / ASSISTENTE DE ENGENHARIA COM ENCARGOS COMPLEMENTARES</v>
          </cell>
          <cell r="D7148">
            <v>101390</v>
          </cell>
          <cell r="E7148">
            <v>3890.63</v>
          </cell>
        </row>
        <row r="7149">
          <cell r="A7149">
            <v>101391</v>
          </cell>
          <cell r="B7149" t="str">
            <v>AZULEJISTA OU LADRILHEIRO COM ENCARGOS COMPLEMENTARES</v>
          </cell>
          <cell r="D7149">
            <v>101391</v>
          </cell>
          <cell r="E7149">
            <v>3567.12</v>
          </cell>
        </row>
        <row r="7150">
          <cell r="A7150">
            <v>101392</v>
          </cell>
          <cell r="B7150" t="str">
            <v>BLASTER, DINAMITADOR OU CABO DE FORÇA COM ENCARGOS COMPLEMENTARES</v>
          </cell>
          <cell r="D7150">
            <v>101392</v>
          </cell>
          <cell r="E7150">
            <v>2606.7600000000002</v>
          </cell>
        </row>
        <row r="7151">
          <cell r="A7151">
            <v>101394</v>
          </cell>
          <cell r="B7151" t="str">
            <v>CALCETEIRO COM ENCARGOS COMPLEMENTARES</v>
          </cell>
          <cell r="D7151">
            <v>101394</v>
          </cell>
          <cell r="E7151">
            <v>3313.13</v>
          </cell>
        </row>
        <row r="7152">
          <cell r="A7152">
            <v>101395</v>
          </cell>
          <cell r="B7152" t="str">
            <v>CARPINTEIRO AUXILIAR COM ENCARGOS COMPLEMENTARES</v>
          </cell>
          <cell r="D7152">
            <v>101395</v>
          </cell>
          <cell r="E7152">
            <v>3031.69</v>
          </cell>
        </row>
        <row r="7153">
          <cell r="A7153">
            <v>101396</v>
          </cell>
          <cell r="B7153" t="str">
            <v>CARPINTEIRO DE ESQUADRIAS COM ENCARGOS COMPLEMENTARES</v>
          </cell>
          <cell r="D7153">
            <v>101396</v>
          </cell>
          <cell r="E7153">
            <v>3391.08</v>
          </cell>
        </row>
        <row r="7154">
          <cell r="A7154">
            <v>101397</v>
          </cell>
          <cell r="B7154" t="str">
            <v>CARPINTEIRO DE FORMAS COM ENCARGOS COMPLEMENTARES</v>
          </cell>
          <cell r="D7154">
            <v>101397</v>
          </cell>
          <cell r="E7154">
            <v>3540.12</v>
          </cell>
        </row>
        <row r="7155">
          <cell r="A7155">
            <v>101398</v>
          </cell>
          <cell r="B7155" t="str">
            <v>CAVOUQUEIRO OU OPERADOR DE PERFURATRIZ COM ENCARGOS COMPLEMENTARES</v>
          </cell>
          <cell r="D7155">
            <v>101398</v>
          </cell>
          <cell r="E7155">
            <v>2346.3000000000002</v>
          </cell>
        </row>
        <row r="7156">
          <cell r="A7156">
            <v>101399</v>
          </cell>
          <cell r="B7156" t="str">
            <v>ELETRICISTA COM ENCARGOS COMPLEMENTARES</v>
          </cell>
          <cell r="D7156">
            <v>101399</v>
          </cell>
          <cell r="E7156">
            <v>3698.43</v>
          </cell>
        </row>
        <row r="7157">
          <cell r="A7157">
            <v>101400</v>
          </cell>
          <cell r="B7157" t="str">
            <v>ELETRICISTA DE MANUTENÇÃO INDUSTRIAL COM ENCARGOS COMPLEMENTARES</v>
          </cell>
          <cell r="D7157">
            <v>101400</v>
          </cell>
          <cell r="E7157">
            <v>3698.43</v>
          </cell>
        </row>
        <row r="7158">
          <cell r="A7158">
            <v>101401</v>
          </cell>
          <cell r="B7158" t="str">
            <v>ELETROTÉCNICO COM ENCARGOS COMPLEMENTARES</v>
          </cell>
          <cell r="D7158">
            <v>101401</v>
          </cell>
          <cell r="E7158">
            <v>4510.59</v>
          </cell>
        </row>
        <row r="7159">
          <cell r="A7159">
            <v>101402</v>
          </cell>
          <cell r="B7159" t="str">
            <v>ENCANADOR OU BOMBEIRO HIDRÁULICO COM ENCARGOS COMPLEMENTARES</v>
          </cell>
          <cell r="D7159">
            <v>101402</v>
          </cell>
          <cell r="E7159">
            <v>3555.41</v>
          </cell>
        </row>
        <row r="7160">
          <cell r="A7160">
            <v>101403</v>
          </cell>
          <cell r="B7160" t="str">
            <v>ENGENHEIRO CIVIL SENIOR COM ENCARGOS COMPLEMENTARES</v>
          </cell>
          <cell r="D7160">
            <v>101403</v>
          </cell>
          <cell r="E7160">
            <v>22197.83</v>
          </cell>
        </row>
        <row r="7161">
          <cell r="A7161">
            <v>101404</v>
          </cell>
          <cell r="B7161" t="str">
            <v>ENGENHEIRO ELETRICISTA COM ENCARGOS COMPLEMENTARES</v>
          </cell>
          <cell r="D7161">
            <v>101404</v>
          </cell>
          <cell r="E7161">
            <v>13795.11</v>
          </cell>
        </row>
        <row r="7162">
          <cell r="A7162">
            <v>101405</v>
          </cell>
          <cell r="B7162" t="str">
            <v>ENGENHEIRO SANITARISTA COM ENCARGOS COMPLEMENTARES</v>
          </cell>
          <cell r="D7162">
            <v>101405</v>
          </cell>
          <cell r="E7162">
            <v>13427.66</v>
          </cell>
        </row>
        <row r="7163">
          <cell r="A7163">
            <v>101407</v>
          </cell>
          <cell r="B7163" t="str">
            <v>GESSEIRO COM ENCARGOS COMPLEMENTARES</v>
          </cell>
          <cell r="D7163">
            <v>101407</v>
          </cell>
          <cell r="E7163">
            <v>3445.34</v>
          </cell>
        </row>
        <row r="7164">
          <cell r="A7164">
            <v>101408</v>
          </cell>
          <cell r="B7164" t="str">
            <v>IMPERMEABILIZADOR COM ENCARGOS COMPLEMENTARES</v>
          </cell>
          <cell r="D7164">
            <v>101408</v>
          </cell>
          <cell r="E7164">
            <v>3253.85</v>
          </cell>
        </row>
        <row r="7165">
          <cell r="A7165">
            <v>101409</v>
          </cell>
          <cell r="B7165" t="str">
            <v>INSTALADOR DE TUBULAÇÕES COM ENCARGOS COMPLEMENTARES</v>
          </cell>
          <cell r="D7165">
            <v>101409</v>
          </cell>
          <cell r="E7165">
            <v>2753.69</v>
          </cell>
        </row>
        <row r="7166">
          <cell r="A7166">
            <v>101410</v>
          </cell>
          <cell r="B7166" t="str">
            <v>JARDINEIRO COM ENCARGOS COMPLEMENTARES</v>
          </cell>
          <cell r="D7166">
            <v>101410</v>
          </cell>
          <cell r="E7166">
            <v>3122.96</v>
          </cell>
        </row>
        <row r="7167">
          <cell r="A7167">
            <v>101411</v>
          </cell>
          <cell r="B7167" t="str">
            <v>LEITURISTA OU CADASTRISTA DE REDES DE ÁGUA COM ENCARGOS COMPLEMENTARES</v>
          </cell>
          <cell r="D7167">
            <v>101411</v>
          </cell>
          <cell r="E7167">
            <v>2045.16</v>
          </cell>
        </row>
        <row r="7168">
          <cell r="A7168">
            <v>101412</v>
          </cell>
          <cell r="B7168" t="str">
            <v>MAÇARIQUEIRO COM ENCARGOS COMPLEMENTARES</v>
          </cell>
          <cell r="D7168">
            <v>101412</v>
          </cell>
          <cell r="E7168">
            <v>3759.01</v>
          </cell>
        </row>
        <row r="7169">
          <cell r="A7169">
            <v>101413</v>
          </cell>
          <cell r="B7169" t="str">
            <v>MARCENEIRO COM ENCARGOS COMPLEMENTARES</v>
          </cell>
          <cell r="D7169">
            <v>101413</v>
          </cell>
          <cell r="E7169">
            <v>3351.77</v>
          </cell>
        </row>
        <row r="7170">
          <cell r="A7170">
            <v>101414</v>
          </cell>
          <cell r="B7170" t="str">
            <v>MARMORISTA / GRANITEIRO COM ENCARGOS COMPLEMENTARES</v>
          </cell>
          <cell r="D7170">
            <v>101414</v>
          </cell>
          <cell r="E7170">
            <v>3567.12</v>
          </cell>
        </row>
        <row r="7171">
          <cell r="A7171">
            <v>101415</v>
          </cell>
          <cell r="B7171" t="str">
            <v>MECÂNICO DE EQUIPAMENTOS PESADOS COM ENCARGOS COMPLEMENTARES</v>
          </cell>
          <cell r="D7171">
            <v>101415</v>
          </cell>
          <cell r="E7171">
            <v>3706.89</v>
          </cell>
        </row>
        <row r="7172">
          <cell r="A7172">
            <v>101416</v>
          </cell>
          <cell r="B7172" t="str">
            <v>MECÂNICO DE REFRIGERAÇÃO COM ENCARGOS COMPLEMENTARES</v>
          </cell>
          <cell r="D7172">
            <v>101416</v>
          </cell>
          <cell r="E7172">
            <v>3861.18</v>
          </cell>
        </row>
        <row r="7173">
          <cell r="A7173">
            <v>101417</v>
          </cell>
          <cell r="B7173" t="str">
            <v>MONTADOR DE ELETROELETRÔNICO COM ENCARGOS COMPLEMENTARES</v>
          </cell>
          <cell r="D7173">
            <v>101417</v>
          </cell>
          <cell r="E7173">
            <v>3265.02</v>
          </cell>
        </row>
        <row r="7174">
          <cell r="A7174">
            <v>101418</v>
          </cell>
          <cell r="B7174" t="str">
            <v>MONTADOR DE ESTRUTURAS METÁLICAS COM ENCARGOS COMPLEMENTARES</v>
          </cell>
          <cell r="D7174">
            <v>101418</v>
          </cell>
          <cell r="E7174">
            <v>2592.0700000000002</v>
          </cell>
        </row>
        <row r="7175">
          <cell r="A7175">
            <v>101419</v>
          </cell>
          <cell r="B7175" t="str">
            <v>MONTADOR DE MÁQUINAS COM ENCARGOS COMPLEMENTARES</v>
          </cell>
          <cell r="D7175">
            <v>101419</v>
          </cell>
          <cell r="E7175">
            <v>3853.85</v>
          </cell>
        </row>
        <row r="7176">
          <cell r="A7176">
            <v>101420</v>
          </cell>
          <cell r="B7176" t="str">
            <v>MOTORISTA DE CAMINHÃO BASCULANTE COM ENCARGOS COMPLEMENTARES</v>
          </cell>
          <cell r="D7176">
            <v>101420</v>
          </cell>
          <cell r="E7176">
            <v>2761.68</v>
          </cell>
        </row>
        <row r="7177">
          <cell r="A7177">
            <v>101421</v>
          </cell>
          <cell r="B7177" t="str">
            <v>MOTORISTA DE CAMINHÃO CARRETA COM ENCARGOS COMPLEMENTARES</v>
          </cell>
          <cell r="D7177">
            <v>101421</v>
          </cell>
          <cell r="E7177">
            <v>3609.62</v>
          </cell>
        </row>
        <row r="7178">
          <cell r="A7178">
            <v>101422</v>
          </cell>
          <cell r="B7178" t="str">
            <v>MOTORISTA DE CARRO DE PASSEIO COM ENCARGOS COMPLEMENTARES</v>
          </cell>
          <cell r="D7178">
            <v>101422</v>
          </cell>
          <cell r="E7178">
            <v>2725.87</v>
          </cell>
        </row>
        <row r="7179">
          <cell r="A7179">
            <v>101423</v>
          </cell>
          <cell r="B7179" t="str">
            <v>MOTORISTA DE ÔNIBUS / MICRO-ÔNIBUS COM ENCARGOS COMPLEMENTARES</v>
          </cell>
          <cell r="D7179">
            <v>101423</v>
          </cell>
          <cell r="E7179">
            <v>3081.1</v>
          </cell>
        </row>
        <row r="7180">
          <cell r="A7180">
            <v>101424</v>
          </cell>
          <cell r="B7180" t="str">
            <v>MOTORISTA OPERADOR DE CAMINHÃO COM MUNCK COM ENCARGOS COMPLEMENTARES</v>
          </cell>
          <cell r="D7180">
            <v>101424</v>
          </cell>
          <cell r="E7180">
            <v>3271.37</v>
          </cell>
        </row>
        <row r="7181">
          <cell r="A7181">
            <v>101425</v>
          </cell>
          <cell r="B7181" t="str">
            <v>NIVELADOR  COM ENCARGOS COMPLEMENTARES</v>
          </cell>
          <cell r="D7181">
            <v>101425</v>
          </cell>
          <cell r="E7181">
            <v>1649.68</v>
          </cell>
        </row>
        <row r="7182">
          <cell r="A7182">
            <v>101426</v>
          </cell>
          <cell r="B7182" t="str">
            <v>OPERADOR DE BATE-ESTACA COM ENCARGOS COMPLEMENTARES</v>
          </cell>
          <cell r="D7182">
            <v>101426</v>
          </cell>
          <cell r="E7182">
            <v>2999.89</v>
          </cell>
        </row>
        <row r="7183">
          <cell r="A7183">
            <v>101427</v>
          </cell>
          <cell r="B7183" t="str">
            <v>OPERADOR DE BETONEIRA (CAMINHÃO) COM ENCARGOS COMPLEMENTARES</v>
          </cell>
          <cell r="D7183">
            <v>101427</v>
          </cell>
          <cell r="E7183">
            <v>2675.58</v>
          </cell>
        </row>
        <row r="7184">
          <cell r="A7184">
            <v>101428</v>
          </cell>
          <cell r="B7184" t="str">
            <v>OPERADOR DE BETONEIRA ESTACIONÁRIA COM ENCARGOS COMPLEMENTARES</v>
          </cell>
          <cell r="D7184">
            <v>101428</v>
          </cell>
          <cell r="E7184">
            <v>2607.29</v>
          </cell>
        </row>
        <row r="7185">
          <cell r="A7185">
            <v>101429</v>
          </cell>
          <cell r="B7185" t="str">
            <v>OPERADOR DE COMPRESSOR DE AR OU COMPRESSORISTA COM ENCARGOS COMPLEMENTARES</v>
          </cell>
          <cell r="D7185">
            <v>101429</v>
          </cell>
          <cell r="E7185">
            <v>2776.68</v>
          </cell>
        </row>
        <row r="7186">
          <cell r="A7186">
            <v>101430</v>
          </cell>
          <cell r="B7186" t="str">
            <v>OPERADOR DE DEMARCADORA DE FAIXAS DE TRÁFEGO COM ENCARGOS COMPLEMENTARES</v>
          </cell>
          <cell r="D7186">
            <v>101430</v>
          </cell>
          <cell r="E7186">
            <v>3126.35</v>
          </cell>
        </row>
        <row r="7187">
          <cell r="A7187">
            <v>101431</v>
          </cell>
          <cell r="B7187" t="str">
            <v>OPERADOR DE ESCAVADEIRA COM ENCARGOS COMPLEMENTARES</v>
          </cell>
          <cell r="D7187">
            <v>101431</v>
          </cell>
          <cell r="E7187">
            <v>3361.09</v>
          </cell>
        </row>
        <row r="7188">
          <cell r="A7188">
            <v>101432</v>
          </cell>
          <cell r="B7188" t="str">
            <v>OPERADOR DE GUINCHO OU GUINCHEIRO COM ENCARGOS COMPLEMENTARES</v>
          </cell>
          <cell r="D7188">
            <v>101432</v>
          </cell>
          <cell r="E7188">
            <v>2626.04</v>
          </cell>
        </row>
        <row r="7189">
          <cell r="A7189">
            <v>101433</v>
          </cell>
          <cell r="B7189" t="str">
            <v>OPERADOR DE GUINDASTE COM ENCARGOS COMPLEMENTARES</v>
          </cell>
          <cell r="D7189">
            <v>101433</v>
          </cell>
          <cell r="E7189">
            <v>2636.49</v>
          </cell>
        </row>
        <row r="7190">
          <cell r="A7190">
            <v>101434</v>
          </cell>
          <cell r="B7190" t="str">
            <v>OPERADOR DE JATO ABRASIVO OU JATISTA COM ENCARGOS COMPLEMENTARES</v>
          </cell>
          <cell r="D7190">
            <v>101434</v>
          </cell>
          <cell r="E7190">
            <v>3084.61</v>
          </cell>
        </row>
        <row r="7191">
          <cell r="A7191">
            <v>101435</v>
          </cell>
          <cell r="B7191" t="str">
            <v>OPERADOR DE MÁQUINAS E TRATORES DIVERSOS COM ENCARGOS COMPLEMENTARES</v>
          </cell>
          <cell r="D7191">
            <v>101435</v>
          </cell>
          <cell r="E7191">
            <v>2733.86</v>
          </cell>
        </row>
        <row r="7192">
          <cell r="A7192">
            <v>101436</v>
          </cell>
          <cell r="B7192" t="str">
            <v>OPERADOR DE MARTELETE OU MARTELETEIRO COM ENCARGOS COMPLEMENTARES</v>
          </cell>
          <cell r="D7192">
            <v>101436</v>
          </cell>
          <cell r="E7192">
            <v>2304.9299999999998</v>
          </cell>
        </row>
        <row r="7193">
          <cell r="A7193">
            <v>101437</v>
          </cell>
          <cell r="B7193" t="str">
            <v>OPERADOR DE MOTO SCRAPER COM ENCARGOS COMPLEMENTARES</v>
          </cell>
          <cell r="D7193">
            <v>101437</v>
          </cell>
          <cell r="E7193">
            <v>3167.34</v>
          </cell>
        </row>
        <row r="7194">
          <cell r="A7194">
            <v>101438</v>
          </cell>
          <cell r="B7194" t="str">
            <v>OPERADOR DE MOTONIVELADORA COM ENCARGOS COMPLEMENTARES</v>
          </cell>
          <cell r="D7194">
            <v>101438</v>
          </cell>
          <cell r="E7194">
            <v>3721.92</v>
          </cell>
        </row>
        <row r="7195">
          <cell r="A7195">
            <v>101439</v>
          </cell>
          <cell r="B7195" t="str">
            <v>OPERADOR DE PÁ CARREGADEIRA COM ENCARGOS COMPLEMENTARES</v>
          </cell>
          <cell r="D7195">
            <v>101439</v>
          </cell>
          <cell r="E7195">
            <v>2912.79</v>
          </cell>
        </row>
        <row r="7196">
          <cell r="A7196">
            <v>101440</v>
          </cell>
          <cell r="B7196" t="str">
            <v>OPERADOR DE PAVIMENTADORA / MESA VIBROACABADORA COM ENCARGOS COMPLEMENTARES</v>
          </cell>
          <cell r="D7196">
            <v>101440</v>
          </cell>
          <cell r="E7196">
            <v>3246.55</v>
          </cell>
        </row>
        <row r="7197">
          <cell r="A7197">
            <v>101441</v>
          </cell>
          <cell r="B7197" t="str">
            <v>OPERADOR DE ROLO COMPACTADOR COM ENCARGOS COMPLEMENTARES</v>
          </cell>
          <cell r="D7197">
            <v>101441</v>
          </cell>
          <cell r="E7197">
            <v>2729.86</v>
          </cell>
        </row>
        <row r="7198">
          <cell r="A7198">
            <v>101442</v>
          </cell>
          <cell r="B7198" t="str">
            <v>OPERADOR DE TRATOR - EXCLUSIVE AGROPECUÁRIA COM ENCARGOS COMPLEMENTARES</v>
          </cell>
          <cell r="D7198">
            <v>101442</v>
          </cell>
          <cell r="E7198">
            <v>2749.67</v>
          </cell>
        </row>
        <row r="7199">
          <cell r="A7199">
            <v>101443</v>
          </cell>
          <cell r="B7199" t="str">
            <v>OPERADOR DE USINA DE ASFALTO, DE SOLOS OU DE CONCRETO COM ENCARGOS COMPLEMENTARES</v>
          </cell>
          <cell r="D7199">
            <v>101443</v>
          </cell>
          <cell r="E7199">
            <v>2890.04</v>
          </cell>
        </row>
        <row r="7200">
          <cell r="A7200">
            <v>101444</v>
          </cell>
          <cell r="B7200" t="str">
            <v>PASTILHEIRO COM ENCARGOS COMPLEMENTARES</v>
          </cell>
          <cell r="D7200">
            <v>101444</v>
          </cell>
          <cell r="E7200">
            <v>3567.12</v>
          </cell>
        </row>
        <row r="7201">
          <cell r="A7201">
            <v>101445</v>
          </cell>
          <cell r="B7201" t="str">
            <v>PEDREIRO COM ENCARGOS COMPLEMENTARES</v>
          </cell>
          <cell r="D7201">
            <v>101445</v>
          </cell>
          <cell r="E7201">
            <v>3577.6</v>
          </cell>
        </row>
        <row r="7202">
          <cell r="A7202">
            <v>101446</v>
          </cell>
          <cell r="B7202" t="str">
            <v>PINTOR COM ENCARGOS COMPLEMENTARES</v>
          </cell>
          <cell r="D7202">
            <v>101446</v>
          </cell>
          <cell r="E7202">
            <v>3784.97</v>
          </cell>
        </row>
        <row r="7203">
          <cell r="A7203">
            <v>101447</v>
          </cell>
          <cell r="B7203" t="str">
            <v>PINTOR DE LETREIROS COM ENCARGOS COMPLEMENTARES</v>
          </cell>
          <cell r="D7203">
            <v>101447</v>
          </cell>
          <cell r="E7203">
            <v>3708.47</v>
          </cell>
        </row>
        <row r="7204">
          <cell r="A7204">
            <v>101448</v>
          </cell>
          <cell r="B7204" t="str">
            <v>PINTOR PARA TINTA EPÓXI COM ENCARGOS COMPLEMENTARES</v>
          </cell>
          <cell r="D7204">
            <v>101448</v>
          </cell>
          <cell r="E7204">
            <v>3784.97</v>
          </cell>
        </row>
        <row r="7205">
          <cell r="A7205">
            <v>101449</v>
          </cell>
          <cell r="B7205" t="str">
            <v>POCEIRO / ESCAVADOR DE VALAS COM ENCARGOS COMPLEMENTARES</v>
          </cell>
          <cell r="D7205">
            <v>101449</v>
          </cell>
          <cell r="E7205">
            <v>2631.7</v>
          </cell>
        </row>
        <row r="7206">
          <cell r="A7206">
            <v>101450</v>
          </cell>
          <cell r="B7206" t="str">
            <v>RASTELEIRO COM ENCARGOS COMPLEMENTARES</v>
          </cell>
          <cell r="D7206">
            <v>101450</v>
          </cell>
          <cell r="E7206">
            <v>2426.31</v>
          </cell>
        </row>
        <row r="7207">
          <cell r="A7207">
            <v>101451</v>
          </cell>
          <cell r="B7207" t="str">
            <v>SERRALHEIRO COM ENCARGOS COMPLEMENTARES</v>
          </cell>
          <cell r="D7207">
            <v>101451</v>
          </cell>
          <cell r="E7207">
            <v>3561.88</v>
          </cell>
        </row>
        <row r="7208">
          <cell r="A7208">
            <v>101452</v>
          </cell>
          <cell r="B7208" t="str">
            <v>SERVENTE DE OBRAS COM ENCARGOS COMPLEMENTARES</v>
          </cell>
          <cell r="D7208">
            <v>101452</v>
          </cell>
          <cell r="E7208">
            <v>2878.45</v>
          </cell>
        </row>
        <row r="7209">
          <cell r="A7209">
            <v>101453</v>
          </cell>
          <cell r="B7209" t="str">
            <v>SOLDADOR COM ENCARGOS COMPLEMENTARES</v>
          </cell>
          <cell r="D7209">
            <v>101453</v>
          </cell>
          <cell r="E7209">
            <v>3716.75</v>
          </cell>
        </row>
        <row r="7210">
          <cell r="A7210">
            <v>101454</v>
          </cell>
          <cell r="B7210" t="str">
            <v>SOLDADOR ELÉTRICO COM ENCARGOS COMPLEMENTARES</v>
          </cell>
          <cell r="D7210">
            <v>101454</v>
          </cell>
          <cell r="E7210">
            <v>4615.5200000000004</v>
          </cell>
        </row>
        <row r="7211">
          <cell r="A7211">
            <v>101455</v>
          </cell>
          <cell r="B7211" t="str">
            <v>TAQUEADOR OU TAQUEIRO COM ENCARGOS COMPLEMENTARES</v>
          </cell>
          <cell r="D7211">
            <v>101455</v>
          </cell>
          <cell r="E7211">
            <v>3540.12</v>
          </cell>
        </row>
        <row r="7212">
          <cell r="A7212">
            <v>101456</v>
          </cell>
          <cell r="B7212" t="str">
            <v>TÉCNICO DE LABORATÓRIO E CAMPO DE CONSTRUÇÃO COM ENCARGOS COMPLEMENTARES</v>
          </cell>
          <cell r="D7212">
            <v>101456</v>
          </cell>
          <cell r="E7212">
            <v>4095.39</v>
          </cell>
        </row>
        <row r="7213">
          <cell r="A7213">
            <v>101457</v>
          </cell>
          <cell r="B7213" t="str">
            <v>TÉCNICO EM SONDAGEM COM ENCARGOS COMPLEMENTARES</v>
          </cell>
          <cell r="D7213">
            <v>101457</v>
          </cell>
          <cell r="E7213">
            <v>4222.0600000000004</v>
          </cell>
        </row>
        <row r="7214">
          <cell r="A7214">
            <v>101458</v>
          </cell>
          <cell r="B7214" t="str">
            <v>TELHADOR COM ENCARGOS COMPLEMENTARES</v>
          </cell>
          <cell r="D7214">
            <v>101458</v>
          </cell>
          <cell r="E7214">
            <v>3508.75</v>
          </cell>
        </row>
        <row r="7215">
          <cell r="A7215">
            <v>101459</v>
          </cell>
          <cell r="B7215" t="str">
            <v>VIDRACEIRO COM ENCARGOS COMPLEMENTARES</v>
          </cell>
          <cell r="D7215">
            <v>101459</v>
          </cell>
          <cell r="E7215">
            <v>3202.97</v>
          </cell>
        </row>
        <row r="7216">
          <cell r="A7216">
            <v>101460</v>
          </cell>
          <cell r="B7216" t="str">
            <v>VIGIA DIURNO COM ENCARGOS COMPLEMENTARES</v>
          </cell>
          <cell r="D7216">
            <v>101460</v>
          </cell>
          <cell r="E7216">
            <v>2858.93</v>
          </cell>
        </row>
      </sheetData>
    </sheetDataSet>
  </externalBook>
</externalLink>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Escritório">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hyperlink" Target="https://barracerta.com.br/produto/barra-apoio-reta/?attribute_pa_tamanho=40cm" TargetMode="External"/><Relationship Id="rId13" Type="http://schemas.openxmlformats.org/officeDocument/2006/relationships/hyperlink" Target="https://www.tacfix.com.br/adesivo-sinalizacao-extintor-1x1m/p" TargetMode="External"/><Relationship Id="rId18" Type="http://schemas.openxmlformats.org/officeDocument/2006/relationships/hyperlink" Target="https://www.lojalumarx.com.br/grelha-giratoria-quadrada-com-caixilho-15x15-uniao-mundial-6505" TargetMode="External"/><Relationship Id="rId3" Type="http://schemas.openxmlformats.org/officeDocument/2006/relationships/hyperlink" Target="https://barracerta.com.br/produto/barra-de-apoio-para-porta-de-banheiro-pne/" TargetMode="External"/><Relationship Id="rId21" Type="http://schemas.openxmlformats.org/officeDocument/2006/relationships/hyperlink" Target="https://www.extra.com.br/kit-de-alarme-intelbras-amt-2018-e-c-13-sensores-e-monitoramento-por-aplicativo-via-internet-sem-fio/p/1516066763" TargetMode="External"/><Relationship Id="rId7" Type="http://schemas.openxmlformats.org/officeDocument/2006/relationships/hyperlink" Target="https://www.certiva.com.br/barra-apoio-para-banheiro-reta-em-aluminio-40cm-com-canopla" TargetMode="External"/><Relationship Id="rId12" Type="http://schemas.openxmlformats.org/officeDocument/2006/relationships/hyperlink" Target="https://www.raextintores.com.br/placa-indicativa-m1-h?utm_source=Site&amp;utm_medium=GoogleMerchant&amp;utm_campaign=GoogleMerchant&amp;gclid=Cj0KCQjwh_eFBhDZARIsALHjIKdqAKpa6n0O5OBk4pcQu2qmAEvN_GfG_tNDft8vgQVPW6RweEmVUb4aAq2IEALw_wcB" TargetMode="External"/><Relationship Id="rId17" Type="http://schemas.openxmlformats.org/officeDocument/2006/relationships/hyperlink" Target="https://www.abcdaconstrucao.com.br/produto/ralo-rotativo-de-inox-15x15cm-com-caixilho-1415-meber-80567?keyword=&amp;creative=541111541219&amp;gclid=Cj0KCQjw37iTBhCWARIsACBt1IzbaOZA9jqWl4dZ0-UnbiBynjcFjcbdBS3PEr5LxxLCA_XeJvKS4tUaAu2XEALw_wcB" TargetMode="External"/><Relationship Id="rId2" Type="http://schemas.openxmlformats.org/officeDocument/2006/relationships/hyperlink" Target="https://www.certiva.com.br/barra-apoio-para-banheiro-reta-em-aluminio-40cm-com-canopla" TargetMode="External"/><Relationship Id="rId16" Type="http://schemas.openxmlformats.org/officeDocument/2006/relationships/hyperlink" Target="https://www.leroymerlin.com.br/ralo-quadrado-grande-aco-inox-15cm-equation_87728424" TargetMode="External"/><Relationship Id="rId20" Type="http://schemas.openxmlformats.org/officeDocument/2006/relationships/hyperlink" Target="https://www.tudoforte.com.br/kit-de-alarme-sem-fio-intelbras-13-sensores-amt-2018e-com-amt-mobile" TargetMode="External"/><Relationship Id="rId1" Type="http://schemas.openxmlformats.org/officeDocument/2006/relationships/hyperlink" Target="https://www.madeiramadeira.com.br/barra-para-porta-de-banheiro-pne-em-aco-inox-barracerta-2644490.html" TargetMode="External"/><Relationship Id="rId6" Type="http://schemas.openxmlformats.org/officeDocument/2006/relationships/hyperlink" Target="https://torneiraeletronica.com.br/produto/placa-de-protecao-ou-chapa-de-impacto-para-porta-53-020/159436" TargetMode="External"/><Relationship Id="rId11" Type="http://schemas.openxmlformats.org/officeDocument/2006/relationships/hyperlink" Target="https://enfoquevisual.com.br/products/m1-sinalizacao-de-emergencia-sistemas-de-seguranca-contra-incendio-fotoluminescente-elx-082?variant=4756276084766&amp;currency=BRL&amp;utm_medium=product_sync&amp;utm_source=google&amp;utm_content=sag_organic&amp;utm_campaign=sag_organic&amp;gclid=Cj0KCQjwh_eFBhDZARIsALHjIKcx8XKrU-w8fQm05ShcTKHN9H384rbISJLrFRqYm1QfYC2t1Og6dFcaAmiiEALw_wcB" TargetMode="External"/><Relationship Id="rId24" Type="http://schemas.openxmlformats.org/officeDocument/2006/relationships/vmlDrawing" Target="../drawings/vmlDrawing3.vml"/><Relationship Id="rId5" Type="http://schemas.openxmlformats.org/officeDocument/2006/relationships/hyperlink" Target="https://barracerta.com.br/produto/chapa-de-protecao-de-porta-em-aco-inox/?attribute_pa_tamanho=100cm" TargetMode="External"/><Relationship Id="rId15" Type="http://schemas.openxmlformats.org/officeDocument/2006/relationships/hyperlink" Target="https://www.isinaliza.com/adesivo-de-piso-solo-demarcacao-de-extintor--100x100cm-/p" TargetMode="External"/><Relationship Id="rId23" Type="http://schemas.openxmlformats.org/officeDocument/2006/relationships/printerSettings" Target="../printerSettings/printerSettings3.bin"/><Relationship Id="rId10" Type="http://schemas.openxmlformats.org/officeDocument/2006/relationships/hyperlink" Target="https://www.placasshop.com.br/produtos/FL522/" TargetMode="External"/><Relationship Id="rId19" Type="http://schemas.openxmlformats.org/officeDocument/2006/relationships/hyperlink" Target="https://espacodoacabamento.com.br/tubo-metalon-galvanizado-para-forro-pvc-15x15-barra-de-5-mt.html" TargetMode="External"/><Relationship Id="rId4" Type="http://schemas.openxmlformats.org/officeDocument/2006/relationships/hyperlink" Target="https://www.certiva.com.br/placa-de-protecao-ou-chapa-de-impacto-para-porta-de-90cm-11153" TargetMode="External"/><Relationship Id="rId9" Type="http://schemas.openxmlformats.org/officeDocument/2006/relationships/hyperlink" Target="https://torneiraeletronica.com.br/produto/barra-apoio-para-banheiro-reta-em-inox-40cm-6-parafusos-113-015/163066" TargetMode="External"/><Relationship Id="rId14" Type="http://schemas.openxmlformats.org/officeDocument/2006/relationships/hyperlink" Target="https://enfoquevisual.com.br/products/e17-sinalizacao-de-incendio-e-alarme-sinalizacao-de-solo-para-equipamento-de-combate-a-incendio-elx-069?_pos=31&amp;_sid=d73066c32&amp;_ss=r" TargetMode="External"/><Relationship Id="rId22" Type="http://schemas.openxmlformats.org/officeDocument/2006/relationships/hyperlink" Target="https://www.casasbahia.com.br/kit-de-alarme-intelbras-13-sensores-com-monitoramento-por-aplicativo-via-internet-amt-2018e/p/12641157" TargetMode="Externa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1"/>
  <dimension ref="A1:D41"/>
  <sheetViews>
    <sheetView view="pageBreakPreview" topLeftCell="A9" zoomScale="115" zoomScaleNormal="120" zoomScaleSheetLayoutView="115" workbookViewId="0">
      <selection activeCell="H24" sqref="H24"/>
    </sheetView>
  </sheetViews>
  <sheetFormatPr defaultColWidth="9.140625" defaultRowHeight="12.75" x14ac:dyDescent="0.2"/>
  <cols>
    <col min="1" max="1" width="10.28515625" style="1" bestFit="1" customWidth="1"/>
    <col min="2" max="2" width="62.140625" style="1" customWidth="1"/>
    <col min="3" max="4" width="14.42578125" style="1" customWidth="1"/>
    <col min="5" max="16384" width="9.140625" style="1"/>
  </cols>
  <sheetData>
    <row r="1" spans="1:4" x14ac:dyDescent="0.2">
      <c r="A1" s="227" t="s">
        <v>18</v>
      </c>
      <c r="B1" s="227"/>
      <c r="C1" s="227"/>
      <c r="D1" s="227"/>
    </row>
    <row r="2" spans="1:4" x14ac:dyDescent="0.2">
      <c r="A2" s="227"/>
      <c r="B2" s="227"/>
      <c r="C2" s="227"/>
      <c r="D2" s="227"/>
    </row>
    <row r="3" spans="1:4" x14ac:dyDescent="0.2">
      <c r="A3" s="227"/>
      <c r="B3" s="227"/>
      <c r="C3" s="227"/>
      <c r="D3" s="227"/>
    </row>
    <row r="4" spans="1:4" x14ac:dyDescent="0.2">
      <c r="A4" s="227"/>
      <c r="B4" s="227"/>
      <c r="C4" s="227"/>
      <c r="D4" s="227"/>
    </row>
    <row r="5" spans="1:4" ht="13.5" thickBot="1" x14ac:dyDescent="0.25">
      <c r="A5" s="228"/>
      <c r="B5" s="228"/>
      <c r="C5" s="228"/>
      <c r="D5" s="228"/>
    </row>
    <row r="6" spans="1:4" s="6" customFormat="1" ht="13.5" customHeight="1" thickBot="1" x14ac:dyDescent="0.25">
      <c r="A6" s="5" t="s">
        <v>16</v>
      </c>
      <c r="B6" s="70" t="s">
        <v>950</v>
      </c>
      <c r="C6" s="229" t="s">
        <v>38</v>
      </c>
      <c r="D6" s="230" t="s">
        <v>892</v>
      </c>
    </row>
    <row r="7" spans="1:4" s="6" customFormat="1" ht="13.5" customHeight="1" thickBot="1" x14ac:dyDescent="0.25">
      <c r="A7" s="5" t="s">
        <v>17</v>
      </c>
      <c r="B7" s="70" t="s">
        <v>756</v>
      </c>
      <c r="C7" s="229"/>
      <c r="D7" s="229"/>
    </row>
    <row r="8" spans="1:4" s="6" customFormat="1" ht="13.5" customHeight="1" thickBot="1" x14ac:dyDescent="0.25">
      <c r="A8" s="13" t="s">
        <v>14</v>
      </c>
      <c r="B8" s="71" t="s">
        <v>755</v>
      </c>
      <c r="C8" s="229" t="s">
        <v>19</v>
      </c>
      <c r="D8" s="231">
        <f>BDI!G25/100</f>
        <v>0.25707196492821405</v>
      </c>
    </row>
    <row r="9" spans="1:4" s="6" customFormat="1" ht="13.5" customHeight="1" thickBot="1" x14ac:dyDescent="0.25">
      <c r="A9" s="5" t="s">
        <v>15</v>
      </c>
      <c r="B9" s="69" t="s">
        <v>231</v>
      </c>
      <c r="C9" s="229"/>
      <c r="D9" s="231"/>
    </row>
    <row r="10" spans="1:4" s="2" customFormat="1" ht="27.2" customHeight="1" thickBot="1" x14ac:dyDescent="0.3">
      <c r="A10" s="15" t="s">
        <v>0</v>
      </c>
      <c r="B10" s="243" t="s">
        <v>1</v>
      </c>
      <c r="C10" s="244"/>
      <c r="D10" s="14" t="s">
        <v>2</v>
      </c>
    </row>
    <row r="11" spans="1:4" ht="19.7" customHeight="1" thickBot="1" x14ac:dyDescent="0.25">
      <c r="A11" s="3" t="str">
        <f>ORÇAMENTO!A11</f>
        <v>1.0</v>
      </c>
      <c r="B11" s="236" t="str">
        <f>ORÇAMENTO!D11</f>
        <v>ADMINISTRAÇÃO LOCAL DA OBRA</v>
      </c>
      <c r="C11" s="237"/>
      <c r="D11" s="4">
        <f>ORÇAMENTO!I14</f>
        <v>70016.160000000003</v>
      </c>
    </row>
    <row r="12" spans="1:4" ht="19.7" customHeight="1" thickBot="1" x14ac:dyDescent="0.25">
      <c r="A12" s="3" t="str">
        <f>ORÇAMENTO!A16</f>
        <v>2.0</v>
      </c>
      <c r="B12" s="236" t="str">
        <f>ORÇAMENTO!D16</f>
        <v>SERVIÇOS PRELIMINARES</v>
      </c>
      <c r="C12" s="238"/>
      <c r="D12" s="4">
        <f>ORÇAMENTO!I24</f>
        <v>38895.29</v>
      </c>
    </row>
    <row r="13" spans="1:4" ht="19.7" customHeight="1" thickBot="1" x14ac:dyDescent="0.25">
      <c r="A13" s="3" t="str">
        <f>ORÇAMENTO!A26</f>
        <v>3.0</v>
      </c>
      <c r="B13" s="236" t="str">
        <f>ORÇAMENTO!D26</f>
        <v>INFRAESTRUTURA - SAPATAS/VIGAS BALDRAMES</v>
      </c>
      <c r="C13" s="238"/>
      <c r="D13" s="4">
        <f>ORÇAMENTO!I41</f>
        <v>57316.4</v>
      </c>
    </row>
    <row r="14" spans="1:4" ht="19.7" customHeight="1" thickBot="1" x14ac:dyDescent="0.25">
      <c r="A14" s="168" t="str">
        <f>ORÇAMENTO!A43</f>
        <v>4.0</v>
      </c>
      <c r="B14" s="236" t="str">
        <f>ORÇAMENTO!D43</f>
        <v>SUPRAESTRUTURA - PILARES, VIGAS E LAJES</v>
      </c>
      <c r="C14" s="241"/>
      <c r="D14" s="4">
        <f>ORÇAMENTO!I54</f>
        <v>136676.07</v>
      </c>
    </row>
    <row r="15" spans="1:4" ht="19.7" customHeight="1" thickBot="1" x14ac:dyDescent="0.25">
      <c r="A15" s="3" t="str">
        <f>ORÇAMENTO!A56</f>
        <v>5.0</v>
      </c>
      <c r="B15" s="236" t="str">
        <f>ORÇAMENTO!D56</f>
        <v>ALVENARIA</v>
      </c>
      <c r="C15" s="238"/>
      <c r="D15" s="4">
        <f>ORÇAMENTO!I66</f>
        <v>74842.64</v>
      </c>
    </row>
    <row r="16" spans="1:4" ht="19.7" customHeight="1" thickBot="1" x14ac:dyDescent="0.25">
      <c r="A16" s="168" t="str">
        <f>ORÇAMENTO!A68</f>
        <v>6.0</v>
      </c>
      <c r="B16" s="236" t="str">
        <f>ORÇAMENTO!D68</f>
        <v>ESQUADRIAS E VIDROS</v>
      </c>
      <c r="C16" s="241"/>
      <c r="D16" s="4">
        <f>ORÇAMENTO!I78</f>
        <v>60120.42</v>
      </c>
    </row>
    <row r="17" spans="1:4" ht="19.7" customHeight="1" thickBot="1" x14ac:dyDescent="0.25">
      <c r="A17" s="117" t="str">
        <f>ORÇAMENTO!A80</f>
        <v>7.0</v>
      </c>
      <c r="B17" s="239" t="str">
        <f>ORÇAMENTO!D80</f>
        <v>COBERTURA</v>
      </c>
      <c r="C17" s="240"/>
      <c r="D17" s="118">
        <f>ORÇAMENTO!I87</f>
        <v>73741.279999999999</v>
      </c>
    </row>
    <row r="18" spans="1:4" ht="19.7" customHeight="1" thickBot="1" x14ac:dyDescent="0.25">
      <c r="A18" s="117" t="str">
        <f>ORÇAMENTO!A89</f>
        <v>8.0</v>
      </c>
      <c r="B18" s="239" t="str">
        <f>ORÇAMENTO!D89</f>
        <v>IMPERMEABILIZAÇÃO</v>
      </c>
      <c r="C18" s="242"/>
      <c r="D18" s="118">
        <f>ORÇAMENTO!I93</f>
        <v>735.36</v>
      </c>
    </row>
    <row r="19" spans="1:4" ht="19.7" customHeight="1" thickBot="1" x14ac:dyDescent="0.25">
      <c r="A19" s="117" t="str">
        <f>ORÇAMENTO!A95</f>
        <v>9.0</v>
      </c>
      <c r="B19" s="239" t="str">
        <f>ORÇAMENTO!D95</f>
        <v>REVESTIMENTOS INTERNOS/EXTERNOS</v>
      </c>
      <c r="C19" s="242"/>
      <c r="D19" s="118">
        <f>ORÇAMENTO!I101</f>
        <v>61619.600000000006</v>
      </c>
    </row>
    <row r="20" spans="1:4" ht="19.7" customHeight="1" thickBot="1" x14ac:dyDescent="0.25">
      <c r="A20" s="117" t="str">
        <f>ORÇAMENTO!A103</f>
        <v>10.0</v>
      </c>
      <c r="B20" s="239" t="str">
        <f>ORÇAMENTO!D103</f>
        <v>FORROS</v>
      </c>
      <c r="C20" s="242"/>
      <c r="D20" s="118">
        <f>ORÇAMENTO!I106</f>
        <v>8374.15</v>
      </c>
    </row>
    <row r="21" spans="1:4" ht="19.7" customHeight="1" thickBot="1" x14ac:dyDescent="0.25">
      <c r="A21" s="117" t="str">
        <f>ORÇAMENTO!A108</f>
        <v>11.0</v>
      </c>
      <c r="B21" s="239" t="str">
        <f>ORÇAMENTO!D108</f>
        <v>PINTURA</v>
      </c>
      <c r="C21" s="242"/>
      <c r="D21" s="118">
        <f>ORÇAMENTO!I115</f>
        <v>27937.279999999999</v>
      </c>
    </row>
    <row r="22" spans="1:4" ht="19.7" customHeight="1" thickBot="1" x14ac:dyDescent="0.25">
      <c r="A22" s="117" t="str">
        <f>ORÇAMENTO!A117</f>
        <v>12.0</v>
      </c>
      <c r="B22" s="239" t="str">
        <f>ORÇAMENTO!D117</f>
        <v>PISO</v>
      </c>
      <c r="C22" s="242"/>
      <c r="D22" s="118">
        <f>ORÇAMENTO!I125</f>
        <v>66285.12000000001</v>
      </c>
    </row>
    <row r="23" spans="1:4" ht="19.7" customHeight="1" thickBot="1" x14ac:dyDescent="0.25">
      <c r="A23" s="117" t="str">
        <f>ORÇAMENTO!A127</f>
        <v>13.0</v>
      </c>
      <c r="B23" s="239" t="str">
        <f>ORÇAMENTO!D127</f>
        <v>ACABAMENTOS</v>
      </c>
      <c r="C23" s="242"/>
      <c r="D23" s="118">
        <f>ORÇAMENTO!I131</f>
        <v>8991.89</v>
      </c>
    </row>
    <row r="24" spans="1:4" ht="19.7" customHeight="1" thickBot="1" x14ac:dyDescent="0.25">
      <c r="A24" s="117" t="str">
        <f>ORÇAMENTO!A133</f>
        <v>14.0</v>
      </c>
      <c r="B24" s="239" t="str">
        <f>ORÇAMENTO!D133</f>
        <v>INSTALAÇÕES ELÉTRICAS</v>
      </c>
      <c r="C24" s="242"/>
      <c r="D24" s="118">
        <f>ORÇAMENTO!I163</f>
        <v>28187.199999999997</v>
      </c>
    </row>
    <row r="25" spans="1:4" ht="19.7" customHeight="1" thickBot="1" x14ac:dyDescent="0.25">
      <c r="A25" s="117" t="str">
        <f>ORÇAMENTO!A165</f>
        <v>15.0</v>
      </c>
      <c r="B25" s="239" t="str">
        <f>ORÇAMENTO!D165</f>
        <v>INSTALAÇÕES HIDRÁULICAS</v>
      </c>
      <c r="C25" s="242"/>
      <c r="D25" s="118">
        <f>ORÇAMENTO!I198</f>
        <v>7974.8</v>
      </c>
    </row>
    <row r="26" spans="1:4" ht="19.7" customHeight="1" thickBot="1" x14ac:dyDescent="0.25">
      <c r="A26" s="117" t="str">
        <f>ORÇAMENTO!A200</f>
        <v>16.0</v>
      </c>
      <c r="B26" s="239" t="str">
        <f>ORÇAMENTO!D200</f>
        <v>INSTALAÇÕES SANITÁRIAS</v>
      </c>
      <c r="C26" s="242"/>
      <c r="D26" s="118">
        <f>ORÇAMENTO!I233</f>
        <v>24376.209999999992</v>
      </c>
    </row>
    <row r="27" spans="1:4" ht="19.7" customHeight="1" thickBot="1" x14ac:dyDescent="0.25">
      <c r="A27" s="117" t="str">
        <f>ORÇAMENTO!A235</f>
        <v>17.0</v>
      </c>
      <c r="B27" s="239" t="str">
        <f>ORÇAMENTO!D235</f>
        <v>LOUÇAS, METAIS E ACESSÓRIOS</v>
      </c>
      <c r="C27" s="242"/>
      <c r="D27" s="118">
        <f>ORÇAMENTO!I250</f>
        <v>10641.350000000002</v>
      </c>
    </row>
    <row r="28" spans="1:4" ht="19.7" customHeight="1" thickBot="1" x14ac:dyDescent="0.25">
      <c r="A28" s="117" t="str">
        <f>ORÇAMENTO!A252</f>
        <v>18.0</v>
      </c>
      <c r="B28" s="239" t="str">
        <f>ORÇAMENTO!D252</f>
        <v>SPDA - SISTEMA DE PROTEÇÃO CONTRA DESCARGA ATMOSFÉRICA</v>
      </c>
      <c r="C28" s="242"/>
      <c r="D28" s="118">
        <f>ORÇAMENTO!I271</f>
        <v>19040.55</v>
      </c>
    </row>
    <row r="29" spans="1:4" ht="19.7" customHeight="1" thickBot="1" x14ac:dyDescent="0.25">
      <c r="A29" s="117" t="str">
        <f>ORÇAMENTO!A273</f>
        <v>19.0</v>
      </c>
      <c r="B29" s="239" t="str">
        <f>ORÇAMENTO!D273</f>
        <v>PREVENÇÃO E COMBATE A INCÊNDIO</v>
      </c>
      <c r="C29" s="242"/>
      <c r="D29" s="118">
        <f>ORÇAMENTO!I280</f>
        <v>1360.78</v>
      </c>
    </row>
    <row r="30" spans="1:4" ht="19.7" customHeight="1" thickBot="1" x14ac:dyDescent="0.25">
      <c r="A30" s="117" t="str">
        <f>ORÇAMENTO!A282</f>
        <v>20.0</v>
      </c>
      <c r="B30" s="239" t="str">
        <f>ORÇAMENTO!D282</f>
        <v>OUTROS SERVIÇOS</v>
      </c>
      <c r="C30" s="242"/>
      <c r="D30" s="118">
        <f>ORÇAMENTO!I294</f>
        <v>1219.46</v>
      </c>
    </row>
    <row r="31" spans="1:4" ht="27" thickBot="1" x14ac:dyDescent="0.25">
      <c r="A31" s="232" t="s">
        <v>13</v>
      </c>
      <c r="B31" s="233"/>
      <c r="C31" s="234">
        <f>SUM(D11:D30)</f>
        <v>778352.01</v>
      </c>
      <c r="D31" s="235"/>
    </row>
    <row r="32" spans="1:4" ht="19.7" customHeight="1" x14ac:dyDescent="0.2"/>
    <row r="33" ht="19.7" customHeight="1" x14ac:dyDescent="0.2"/>
    <row r="34" ht="19.7" customHeight="1" x14ac:dyDescent="0.2"/>
    <row r="35" ht="19.7" customHeight="1" x14ac:dyDescent="0.2"/>
    <row r="36" ht="19.7" customHeight="1" x14ac:dyDescent="0.2"/>
    <row r="37" ht="19.7" customHeight="1" x14ac:dyDescent="0.2"/>
    <row r="38" ht="19.7" customHeight="1" x14ac:dyDescent="0.2"/>
    <row r="39" ht="19.7" customHeight="1" x14ac:dyDescent="0.2"/>
    <row r="40" ht="19.7" customHeight="1" x14ac:dyDescent="0.2"/>
    <row r="41" ht="19.7" customHeight="1" x14ac:dyDescent="0.2"/>
  </sheetData>
  <mergeCells count="28">
    <mergeCell ref="B30:C30"/>
    <mergeCell ref="B25:C25"/>
    <mergeCell ref="B10:C10"/>
    <mergeCell ref="B16:C16"/>
    <mergeCell ref="B22:C22"/>
    <mergeCell ref="B23:C23"/>
    <mergeCell ref="B24:C24"/>
    <mergeCell ref="A31:B31"/>
    <mergeCell ref="C31:D31"/>
    <mergeCell ref="B11:C11"/>
    <mergeCell ref="B12:C12"/>
    <mergeCell ref="B13:C13"/>
    <mergeCell ref="B15:C15"/>
    <mergeCell ref="B17:C17"/>
    <mergeCell ref="B14:C14"/>
    <mergeCell ref="B18:C18"/>
    <mergeCell ref="B19:C19"/>
    <mergeCell ref="B20:C20"/>
    <mergeCell ref="B21:C21"/>
    <mergeCell ref="B26:C26"/>
    <mergeCell ref="B27:C27"/>
    <mergeCell ref="B28:C28"/>
    <mergeCell ref="B29:C29"/>
    <mergeCell ref="A1:D5"/>
    <mergeCell ref="C6:C7"/>
    <mergeCell ref="D6:D7"/>
    <mergeCell ref="C8:C9"/>
    <mergeCell ref="D8:D9"/>
  </mergeCells>
  <pageMargins left="0.78740157480314965" right="0.39370078740157483" top="0.78740157480314965" bottom="0.98425196850393704" header="0.78740157480314965" footer="0.31496062992125984"/>
  <pageSetup paperSize="9" scale="88" orientation="portrait" r:id="rId1"/>
  <headerFooter>
    <oddHeader>&amp;L&amp;G&amp;R&amp;G</oddHeader>
    <oddFooter>&amp;RPágina &amp;P de &amp;N</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2">
    <pageSetUpPr fitToPage="1"/>
  </sheetPr>
  <dimension ref="A1:R305"/>
  <sheetViews>
    <sheetView tabSelected="1" view="pageBreakPreview" topLeftCell="A254" zoomScale="80" zoomScaleNormal="130" zoomScaleSheetLayoutView="80" workbookViewId="0">
      <selection activeCell="M271" sqref="M271"/>
    </sheetView>
  </sheetViews>
  <sheetFormatPr defaultColWidth="9.140625" defaultRowHeight="12.75" x14ac:dyDescent="0.25"/>
  <cols>
    <col min="1" max="1" width="11.85546875" style="2" bestFit="1" customWidth="1"/>
    <col min="2" max="2" width="15" style="2" bestFit="1" customWidth="1"/>
    <col min="3" max="3" width="7.140625" style="2" bestFit="1" customWidth="1"/>
    <col min="4" max="4" width="54.7109375" style="20" customWidth="1"/>
    <col min="5" max="5" width="7.42578125" style="8" customWidth="1"/>
    <col min="6" max="6" width="10.7109375" style="2" customWidth="1"/>
    <col min="7" max="8" width="14.7109375" style="2" customWidth="1"/>
    <col min="9" max="9" width="17.7109375" style="2" bestFit="1" customWidth="1"/>
    <col min="10" max="16384" width="9.140625" style="2"/>
  </cols>
  <sheetData>
    <row r="1" spans="1:10" x14ac:dyDescent="0.25">
      <c r="A1" s="227" t="s">
        <v>20</v>
      </c>
      <c r="B1" s="227"/>
      <c r="C1" s="227"/>
      <c r="D1" s="227"/>
      <c r="E1" s="227"/>
      <c r="F1" s="227"/>
      <c r="G1" s="227"/>
      <c r="H1" s="227"/>
      <c r="I1" s="227"/>
    </row>
    <row r="2" spans="1:10" x14ac:dyDescent="0.25">
      <c r="A2" s="227"/>
      <c r="B2" s="227"/>
      <c r="C2" s="227"/>
      <c r="D2" s="227"/>
      <c r="E2" s="227"/>
      <c r="F2" s="227"/>
      <c r="G2" s="227"/>
      <c r="H2" s="227"/>
      <c r="I2" s="227"/>
    </row>
    <row r="3" spans="1:10" x14ac:dyDescent="0.25">
      <c r="A3" s="227"/>
      <c r="B3" s="227"/>
      <c r="C3" s="227"/>
      <c r="D3" s="227"/>
      <c r="E3" s="227"/>
      <c r="F3" s="227"/>
      <c r="G3" s="227"/>
      <c r="H3" s="227"/>
      <c r="I3" s="227"/>
    </row>
    <row r="4" spans="1:10" x14ac:dyDescent="0.25">
      <c r="A4" s="227"/>
      <c r="B4" s="227"/>
      <c r="C4" s="227"/>
      <c r="D4" s="227"/>
      <c r="E4" s="227"/>
      <c r="F4" s="227"/>
      <c r="G4" s="227"/>
      <c r="H4" s="227"/>
      <c r="I4" s="227"/>
    </row>
    <row r="5" spans="1:10" ht="13.5" thickBot="1" x14ac:dyDescent="0.3">
      <c r="A5" s="228"/>
      <c r="B5" s="228"/>
      <c r="C5" s="228"/>
      <c r="D5" s="228"/>
      <c r="E5" s="228"/>
      <c r="F5" s="228"/>
      <c r="G5" s="228"/>
      <c r="H5" s="228"/>
      <c r="I5" s="228"/>
    </row>
    <row r="6" spans="1:10" s="9" customFormat="1" ht="13.5" customHeight="1" thickBot="1" x14ac:dyDescent="0.3">
      <c r="A6" s="7" t="s">
        <v>16</v>
      </c>
      <c r="B6" s="236" t="str">
        <f>RESUMO!B6</f>
        <v>NAC - SENAR</v>
      </c>
      <c r="C6" s="237"/>
      <c r="D6" s="237"/>
      <c r="E6" s="237"/>
      <c r="F6" s="237"/>
      <c r="G6" s="241"/>
      <c r="H6" s="229" t="str">
        <f>RESUMO!C6</f>
        <v>REF.:</v>
      </c>
      <c r="I6" s="230" t="str">
        <f>RESUMO!D6</f>
        <v>SINAPI-MT
DES_MAR/2022</v>
      </c>
    </row>
    <row r="7" spans="1:10" s="9" customFormat="1" ht="13.5" customHeight="1" thickBot="1" x14ac:dyDescent="0.3">
      <c r="A7" s="7" t="s">
        <v>17</v>
      </c>
      <c r="B7" s="236" t="str">
        <f>RESUMO!B7</f>
        <v>RUA SÃO PAULO, LOTE ÁREA 02, AP02/02, CENTRO</v>
      </c>
      <c r="C7" s="237"/>
      <c r="D7" s="237"/>
      <c r="E7" s="237"/>
      <c r="F7" s="237"/>
      <c r="G7" s="241"/>
      <c r="H7" s="229"/>
      <c r="I7" s="230"/>
    </row>
    <row r="8" spans="1:10" s="9" customFormat="1" ht="13.5" customHeight="1" thickBot="1" x14ac:dyDescent="0.3">
      <c r="A8" s="7" t="s">
        <v>14</v>
      </c>
      <c r="B8" s="236" t="str">
        <f>RESUMO!B8</f>
        <v>NOVA BANDEIRANTES - MT</v>
      </c>
      <c r="C8" s="237"/>
      <c r="D8" s="237"/>
      <c r="E8" s="237"/>
      <c r="F8" s="237"/>
      <c r="G8" s="241"/>
      <c r="H8" s="229" t="str">
        <f>RESUMO!C8</f>
        <v>BDI:</v>
      </c>
      <c r="I8" s="231">
        <f>RESUMO!D8</f>
        <v>0.25707196492821405</v>
      </c>
    </row>
    <row r="9" spans="1:10" s="9" customFormat="1" ht="13.5" customHeight="1" thickBot="1" x14ac:dyDescent="0.3">
      <c r="A9" s="7" t="s">
        <v>15</v>
      </c>
      <c r="B9" s="236" t="str">
        <f>RESUMO!B9</f>
        <v>OBRA NOVA</v>
      </c>
      <c r="C9" s="237"/>
      <c r="D9" s="237"/>
      <c r="E9" s="237"/>
      <c r="F9" s="237"/>
      <c r="G9" s="241"/>
      <c r="H9" s="229"/>
      <c r="I9" s="231"/>
    </row>
    <row r="10" spans="1:10" ht="27.2" customHeight="1" thickBot="1" x14ac:dyDescent="0.3">
      <c r="A10" s="15" t="s">
        <v>0</v>
      </c>
      <c r="B10" s="15" t="s">
        <v>21</v>
      </c>
      <c r="C10" s="15" t="s">
        <v>22</v>
      </c>
      <c r="D10" s="14" t="s">
        <v>1</v>
      </c>
      <c r="E10" s="15" t="s">
        <v>23</v>
      </c>
      <c r="F10" s="15" t="s">
        <v>24</v>
      </c>
      <c r="G10" s="15" t="s">
        <v>25</v>
      </c>
      <c r="H10" s="14" t="s">
        <v>26</v>
      </c>
      <c r="I10" s="14" t="s">
        <v>32</v>
      </c>
      <c r="J10" s="8"/>
    </row>
    <row r="11" spans="1:10" x14ac:dyDescent="0.25">
      <c r="A11" s="22" t="s">
        <v>3</v>
      </c>
      <c r="B11" s="23"/>
      <c r="C11" s="23"/>
      <c r="D11" s="34" t="s">
        <v>27</v>
      </c>
      <c r="E11" s="23"/>
      <c r="F11" s="121"/>
      <c r="G11" s="24"/>
      <c r="H11" s="24"/>
      <c r="I11" s="25"/>
    </row>
    <row r="12" spans="1:10" ht="24" x14ac:dyDescent="0.25">
      <c r="A12" s="36" t="s">
        <v>130</v>
      </c>
      <c r="B12" s="37">
        <v>90777</v>
      </c>
      <c r="C12" s="37" t="s">
        <v>40</v>
      </c>
      <c r="D12" s="38" t="s">
        <v>914</v>
      </c>
      <c r="E12" s="37" t="s">
        <v>42</v>
      </c>
      <c r="F12" s="122">
        <f>'MEMORIAL CALC.'!E13</f>
        <v>396</v>
      </c>
      <c r="G12" s="39">
        <v>81.02</v>
      </c>
      <c r="H12" s="39">
        <f>TRUNC(G12*(1+$I$8),2)</f>
        <v>101.84</v>
      </c>
      <c r="I12" s="40">
        <f>TRUNC(F12*H12,2)</f>
        <v>40328.639999999999</v>
      </c>
    </row>
    <row r="13" spans="1:10" ht="24" x14ac:dyDescent="0.25">
      <c r="A13" s="36" t="s">
        <v>132</v>
      </c>
      <c r="B13" s="37">
        <v>93572</v>
      </c>
      <c r="C13" s="37" t="s">
        <v>40</v>
      </c>
      <c r="D13" s="38" t="s">
        <v>156</v>
      </c>
      <c r="E13" s="37" t="s">
        <v>201</v>
      </c>
      <c r="F13" s="122">
        <f>'MEMORIAL CALC.'!E14</f>
        <v>6</v>
      </c>
      <c r="G13" s="39">
        <v>3936.07</v>
      </c>
      <c r="H13" s="39">
        <f>TRUNC(G13*(1+$I$8),2)</f>
        <v>4947.92</v>
      </c>
      <c r="I13" s="40">
        <f>TRUNC(F13*H13,2)</f>
        <v>29687.52</v>
      </c>
    </row>
    <row r="14" spans="1:10" x14ac:dyDescent="0.25">
      <c r="A14" s="36"/>
      <c r="B14" s="37"/>
      <c r="C14" s="37"/>
      <c r="D14" s="38"/>
      <c r="E14" s="37"/>
      <c r="F14" s="122"/>
      <c r="G14" s="39"/>
      <c r="H14" s="115" t="s">
        <v>194</v>
      </c>
      <c r="I14" s="116">
        <f>SUM(I12:I13)</f>
        <v>70016.160000000003</v>
      </c>
    </row>
    <row r="15" spans="1:10" x14ac:dyDescent="0.25">
      <c r="A15" s="36"/>
      <c r="B15" s="37"/>
      <c r="C15" s="37"/>
      <c r="D15" s="38"/>
      <c r="E15" s="37"/>
      <c r="F15" s="122"/>
      <c r="G15" s="39"/>
      <c r="H15" s="115"/>
      <c r="I15" s="116"/>
    </row>
    <row r="16" spans="1:10" x14ac:dyDescent="0.25">
      <c r="A16" s="26" t="s">
        <v>4</v>
      </c>
      <c r="B16" s="27"/>
      <c r="C16" s="27"/>
      <c r="D16" s="35" t="s">
        <v>28</v>
      </c>
      <c r="E16" s="27"/>
      <c r="F16" s="123"/>
      <c r="G16" s="28"/>
      <c r="H16" s="28"/>
      <c r="I16" s="29"/>
    </row>
    <row r="17" spans="1:9" x14ac:dyDescent="0.25">
      <c r="A17" s="59" t="s">
        <v>139</v>
      </c>
      <c r="B17" s="60" t="str">
        <f>COMPOSIÇÕES!A11</f>
        <v>COMPOSIÇÃO</v>
      </c>
      <c r="C17" s="60"/>
      <c r="D17" s="61" t="str">
        <f>COMPOSIÇÕES!C11</f>
        <v>PLACA DE OBRA EM CHAPA DE AÇO GALVANIZADO</v>
      </c>
      <c r="E17" s="60" t="str">
        <f>COMPOSIÇÕES!G11</f>
        <v>M2</v>
      </c>
      <c r="F17" s="126">
        <f>'MEMORIAL CALC.'!E17</f>
        <v>3.125</v>
      </c>
      <c r="G17" s="62">
        <f>COMPOSIÇÕES!G20</f>
        <v>291.94</v>
      </c>
      <c r="H17" s="39">
        <f>TRUNC(G17*(1+$I$8),2)</f>
        <v>366.98</v>
      </c>
      <c r="I17" s="40">
        <f>TRUNC(F17*H17,2)</f>
        <v>1146.81</v>
      </c>
    </row>
    <row r="18" spans="1:9" x14ac:dyDescent="0.25">
      <c r="A18" s="59" t="s">
        <v>232</v>
      </c>
      <c r="B18" s="60">
        <v>98459</v>
      </c>
      <c r="C18" s="60" t="s">
        <v>40</v>
      </c>
      <c r="D18" s="61" t="s">
        <v>233</v>
      </c>
      <c r="E18" s="60" t="s">
        <v>47</v>
      </c>
      <c r="F18" s="126">
        <f>'MEMORIAL CALC.'!E18</f>
        <v>189.2</v>
      </c>
      <c r="G18" s="62">
        <v>102.27</v>
      </c>
      <c r="H18" s="39">
        <f>TRUNC(G18*(1+$I$8),2)</f>
        <v>128.56</v>
      </c>
      <c r="I18" s="40">
        <f>TRUNC(F18*H18,2)</f>
        <v>24323.55</v>
      </c>
    </row>
    <row r="19" spans="1:9" ht="36" x14ac:dyDescent="0.25">
      <c r="A19" s="59" t="s">
        <v>563</v>
      </c>
      <c r="B19" s="60" t="str">
        <f>COMPOSIÇÕES!A40</f>
        <v>COMPOSIÇÃO</v>
      </c>
      <c r="C19" s="60"/>
      <c r="D19" s="61" t="str">
        <f>COMPOSIÇÕES!C22</f>
        <v>KIT CAVALETE PARA MEDIÇÃO DE ÁGUA - ENTRADA INDIVIDUALIZADA, EM PVC DN 25 (¾), PARA 1 MEDIDOR. FORNECIMENTO E INSTALAÇÃO (INCLUSIVE HIDRÔMETRO).</v>
      </c>
      <c r="E19" s="60" t="str">
        <f>COMPOSIÇÕES!G22</f>
        <v>UN</v>
      </c>
      <c r="F19" s="126">
        <f>'MEMORIAL CALC.'!E19</f>
        <v>1</v>
      </c>
      <c r="G19" s="62">
        <f>COMPOSIÇÕES!G38</f>
        <v>299.93</v>
      </c>
      <c r="H19" s="39">
        <f>TRUNC(G19*(1+$I$8),2)</f>
        <v>377.03</v>
      </c>
      <c r="I19" s="40">
        <f>TRUNC(F19*H19,2)</f>
        <v>377.03</v>
      </c>
    </row>
    <row r="20" spans="1:9" ht="36" x14ac:dyDescent="0.25">
      <c r="A20" s="59" t="s">
        <v>564</v>
      </c>
      <c r="B20" s="60">
        <v>101504</v>
      </c>
      <c r="C20" s="60" t="s">
        <v>40</v>
      </c>
      <c r="D20" s="61" t="s">
        <v>840</v>
      </c>
      <c r="E20" s="60" t="s">
        <v>45</v>
      </c>
      <c r="F20" s="126">
        <f>'MEMORIAL CALC.'!E20</f>
        <v>1</v>
      </c>
      <c r="G20" s="62">
        <v>1857.12</v>
      </c>
      <c r="H20" s="39">
        <f>TRUNC(G20*(1+$I$8),2)</f>
        <v>2334.5300000000002</v>
      </c>
      <c r="I20" s="40">
        <f>TRUNC(F20*H20,2)</f>
        <v>2334.5300000000002</v>
      </c>
    </row>
    <row r="21" spans="1:9" ht="36" x14ac:dyDescent="0.25">
      <c r="A21" s="59" t="s">
        <v>565</v>
      </c>
      <c r="B21" s="60">
        <v>98525</v>
      </c>
      <c r="C21" s="60" t="s">
        <v>40</v>
      </c>
      <c r="D21" s="61" t="s">
        <v>527</v>
      </c>
      <c r="E21" s="60" t="s">
        <v>47</v>
      </c>
      <c r="F21" s="126">
        <f>'MEMORIAL CALC.'!E21</f>
        <v>352</v>
      </c>
      <c r="G21" s="62">
        <v>0.28999999999999998</v>
      </c>
      <c r="H21" s="39">
        <f>TRUNC(G21*(1+$I$8),2)</f>
        <v>0.36</v>
      </c>
      <c r="I21" s="40">
        <f>TRUNC(F21*H21,2)</f>
        <v>126.72</v>
      </c>
    </row>
    <row r="22" spans="1:9" ht="24" x14ac:dyDescent="0.25">
      <c r="A22" s="59" t="s">
        <v>838</v>
      </c>
      <c r="B22" s="60">
        <v>100575</v>
      </c>
      <c r="C22" s="60" t="s">
        <v>40</v>
      </c>
      <c r="D22" s="61" t="s">
        <v>529</v>
      </c>
      <c r="E22" s="60" t="s">
        <v>47</v>
      </c>
      <c r="F22" s="126">
        <f>'MEMORIAL CALC.'!E22</f>
        <v>352</v>
      </c>
      <c r="G22" s="62">
        <v>0.09</v>
      </c>
      <c r="H22" s="39">
        <f t="shared" ref="H22:H23" si="0">TRUNC(G22*(1+$I$8),2)</f>
        <v>0.11</v>
      </c>
      <c r="I22" s="40">
        <f t="shared" ref="I22:I23" si="1">TRUNC(F22*H22,2)</f>
        <v>38.72</v>
      </c>
    </row>
    <row r="23" spans="1:9" ht="36" x14ac:dyDescent="0.25">
      <c r="A23" s="59" t="s">
        <v>839</v>
      </c>
      <c r="B23" s="60">
        <v>99059</v>
      </c>
      <c r="C23" s="60" t="s">
        <v>40</v>
      </c>
      <c r="D23" s="61" t="s">
        <v>237</v>
      </c>
      <c r="E23" s="60" t="s">
        <v>48</v>
      </c>
      <c r="F23" s="126">
        <f>'MEMORIAL CALC.'!E23</f>
        <v>176.86</v>
      </c>
      <c r="G23" s="62">
        <v>47.45</v>
      </c>
      <c r="H23" s="39">
        <f t="shared" si="0"/>
        <v>59.64</v>
      </c>
      <c r="I23" s="40">
        <f t="shared" si="1"/>
        <v>10547.93</v>
      </c>
    </row>
    <row r="24" spans="1:9" x14ac:dyDescent="0.25">
      <c r="A24" s="64"/>
      <c r="B24" s="65"/>
      <c r="C24" s="65"/>
      <c r="D24" s="18"/>
      <c r="E24" s="65"/>
      <c r="F24" s="120"/>
      <c r="G24" s="10"/>
      <c r="H24" s="115" t="s">
        <v>194</v>
      </c>
      <c r="I24" s="116">
        <f>SUM(I17:I23)</f>
        <v>38895.29</v>
      </c>
    </row>
    <row r="25" spans="1:9" x14ac:dyDescent="0.25">
      <c r="A25" s="36"/>
      <c r="B25" s="37"/>
      <c r="C25" s="37"/>
      <c r="D25" s="38"/>
      <c r="E25" s="37"/>
      <c r="F25" s="122"/>
      <c r="G25" s="39"/>
      <c r="H25" s="115"/>
      <c r="I25" s="116"/>
    </row>
    <row r="26" spans="1:9" x14ac:dyDescent="0.25">
      <c r="A26" s="26" t="s">
        <v>5</v>
      </c>
      <c r="B26" s="27"/>
      <c r="C26" s="27"/>
      <c r="D26" s="35" t="s">
        <v>238</v>
      </c>
      <c r="E26" s="27"/>
      <c r="F26" s="123"/>
      <c r="G26" s="28"/>
      <c r="H26" s="28"/>
      <c r="I26" s="29"/>
    </row>
    <row r="27" spans="1:9" s="20" customFormat="1" ht="24" x14ac:dyDescent="0.25">
      <c r="A27" s="112" t="s">
        <v>142</v>
      </c>
      <c r="B27" s="113">
        <v>96527</v>
      </c>
      <c r="C27" s="113" t="s">
        <v>40</v>
      </c>
      <c r="D27" s="61" t="s">
        <v>239</v>
      </c>
      <c r="E27" s="113" t="s">
        <v>41</v>
      </c>
      <c r="F27" s="125">
        <f>'MEMORIAL CALC.'!E26</f>
        <v>12.11</v>
      </c>
      <c r="G27" s="114">
        <v>95.44</v>
      </c>
      <c r="H27" s="39">
        <f>TRUNC(G27*(1+$I$8),2)</f>
        <v>119.97</v>
      </c>
      <c r="I27" s="40">
        <f>TRUNC(F27*H27,2)</f>
        <v>1452.83</v>
      </c>
    </row>
    <row r="28" spans="1:9" s="20" customFormat="1" ht="24" x14ac:dyDescent="0.25">
      <c r="A28" s="112" t="s">
        <v>144</v>
      </c>
      <c r="B28" s="113">
        <v>96523</v>
      </c>
      <c r="C28" s="113" t="s">
        <v>40</v>
      </c>
      <c r="D28" s="61" t="s">
        <v>240</v>
      </c>
      <c r="E28" s="113" t="s">
        <v>41</v>
      </c>
      <c r="F28" s="125">
        <f>'MEMORIAL CALC.'!E27</f>
        <v>43.68</v>
      </c>
      <c r="G28" s="114">
        <v>72.650000000000006</v>
      </c>
      <c r="H28" s="39">
        <f t="shared" ref="H28:H40" si="2">TRUNC(G28*(1+$I$8),2)</f>
        <v>91.32</v>
      </c>
      <c r="I28" s="40">
        <f t="shared" ref="I28:I40" si="3">TRUNC(F28*H28,2)</f>
        <v>3988.85</v>
      </c>
    </row>
    <row r="29" spans="1:9" s="20" customFormat="1" ht="24" x14ac:dyDescent="0.25">
      <c r="A29" s="112" t="s">
        <v>146</v>
      </c>
      <c r="B29" s="113">
        <v>101616</v>
      </c>
      <c r="C29" s="113" t="s">
        <v>40</v>
      </c>
      <c r="D29" s="61" t="s">
        <v>268</v>
      </c>
      <c r="E29" s="113" t="s">
        <v>47</v>
      </c>
      <c r="F29" s="125">
        <f>'MEMORIAL CALC.'!E28</f>
        <v>69.5</v>
      </c>
      <c r="G29" s="114">
        <v>4.6100000000000003</v>
      </c>
      <c r="H29" s="39">
        <f t="shared" si="2"/>
        <v>5.79</v>
      </c>
      <c r="I29" s="40">
        <f t="shared" si="3"/>
        <v>402.4</v>
      </c>
    </row>
    <row r="30" spans="1:9" s="20" customFormat="1" ht="24" x14ac:dyDescent="0.25">
      <c r="A30" s="112" t="s">
        <v>148</v>
      </c>
      <c r="B30" s="113">
        <v>93382</v>
      </c>
      <c r="C30" s="113" t="s">
        <v>40</v>
      </c>
      <c r="D30" s="61" t="s">
        <v>241</v>
      </c>
      <c r="E30" s="113" t="s">
        <v>41</v>
      </c>
      <c r="F30" s="125">
        <f>'MEMORIAL CALC.'!E29</f>
        <v>42.89</v>
      </c>
      <c r="G30" s="114">
        <v>23.12</v>
      </c>
      <c r="H30" s="39">
        <f t="shared" si="2"/>
        <v>29.06</v>
      </c>
      <c r="I30" s="40">
        <f t="shared" si="3"/>
        <v>1246.3800000000001</v>
      </c>
    </row>
    <row r="31" spans="1:9" s="20" customFormat="1" ht="24" x14ac:dyDescent="0.25">
      <c r="A31" s="112" t="s">
        <v>566</v>
      </c>
      <c r="B31" s="113">
        <v>96619</v>
      </c>
      <c r="C31" s="113" t="s">
        <v>40</v>
      </c>
      <c r="D31" s="61" t="s">
        <v>242</v>
      </c>
      <c r="E31" s="113" t="s">
        <v>47</v>
      </c>
      <c r="F31" s="125">
        <f>'MEMORIAL CALC.'!E30</f>
        <v>29.12</v>
      </c>
      <c r="G31" s="114">
        <v>26.7</v>
      </c>
      <c r="H31" s="39">
        <f t="shared" si="2"/>
        <v>33.56</v>
      </c>
      <c r="I31" s="40">
        <f t="shared" si="3"/>
        <v>977.26</v>
      </c>
    </row>
    <row r="32" spans="1:9" s="20" customFormat="1" ht="36" x14ac:dyDescent="0.25">
      <c r="A32" s="112" t="s">
        <v>567</v>
      </c>
      <c r="B32" s="113">
        <v>96535</v>
      </c>
      <c r="C32" s="113" t="s">
        <v>40</v>
      </c>
      <c r="D32" s="61" t="s">
        <v>243</v>
      </c>
      <c r="E32" s="113" t="s">
        <v>47</v>
      </c>
      <c r="F32" s="125">
        <f>'MEMORIAL CALC.'!E31</f>
        <v>47.8</v>
      </c>
      <c r="G32" s="114">
        <v>120.99</v>
      </c>
      <c r="H32" s="39">
        <f t="shared" si="2"/>
        <v>152.09</v>
      </c>
      <c r="I32" s="40">
        <f t="shared" si="3"/>
        <v>7269.9</v>
      </c>
    </row>
    <row r="33" spans="1:9" s="20" customFormat="1" ht="36" x14ac:dyDescent="0.25">
      <c r="A33" s="112" t="s">
        <v>568</v>
      </c>
      <c r="B33" s="113">
        <v>96536</v>
      </c>
      <c r="C33" s="113" t="s">
        <v>40</v>
      </c>
      <c r="D33" s="61" t="s">
        <v>244</v>
      </c>
      <c r="E33" s="113" t="s">
        <v>47</v>
      </c>
      <c r="F33" s="125">
        <f>'MEMORIAL CALC.'!E32</f>
        <v>89.2</v>
      </c>
      <c r="G33" s="114">
        <v>63.36</v>
      </c>
      <c r="H33" s="39">
        <f t="shared" si="2"/>
        <v>79.64</v>
      </c>
      <c r="I33" s="40">
        <f t="shared" si="3"/>
        <v>7103.88</v>
      </c>
    </row>
    <row r="34" spans="1:9" s="20" customFormat="1" ht="24" x14ac:dyDescent="0.25">
      <c r="A34" s="112" t="s">
        <v>569</v>
      </c>
      <c r="B34" s="113">
        <v>96545</v>
      </c>
      <c r="C34" s="113" t="s">
        <v>40</v>
      </c>
      <c r="D34" s="61" t="s">
        <v>247</v>
      </c>
      <c r="E34" s="113" t="s">
        <v>246</v>
      </c>
      <c r="F34" s="125">
        <f>'MEMORIAL CALC.'!E33</f>
        <v>380.4</v>
      </c>
      <c r="G34" s="114">
        <v>16.36</v>
      </c>
      <c r="H34" s="39">
        <f t="shared" si="2"/>
        <v>20.56</v>
      </c>
      <c r="I34" s="40">
        <f t="shared" si="3"/>
        <v>7821.02</v>
      </c>
    </row>
    <row r="35" spans="1:9" s="20" customFormat="1" ht="24" x14ac:dyDescent="0.25">
      <c r="A35" s="112" t="s">
        <v>570</v>
      </c>
      <c r="B35" s="113">
        <v>96546</v>
      </c>
      <c r="C35" s="113" t="s">
        <v>40</v>
      </c>
      <c r="D35" s="61" t="s">
        <v>248</v>
      </c>
      <c r="E35" s="113" t="s">
        <v>246</v>
      </c>
      <c r="F35" s="125">
        <f>'MEMORIAL CALC.'!E34</f>
        <v>170.3</v>
      </c>
      <c r="G35" s="114">
        <v>14.7</v>
      </c>
      <c r="H35" s="39">
        <f t="shared" si="2"/>
        <v>18.47</v>
      </c>
      <c r="I35" s="40">
        <f t="shared" si="3"/>
        <v>3145.44</v>
      </c>
    </row>
    <row r="36" spans="1:9" s="20" customFormat="1" ht="24" x14ac:dyDescent="0.25">
      <c r="A36" s="112" t="s">
        <v>571</v>
      </c>
      <c r="B36" s="113">
        <v>96547</v>
      </c>
      <c r="C36" s="113" t="s">
        <v>40</v>
      </c>
      <c r="D36" s="61" t="s">
        <v>249</v>
      </c>
      <c r="E36" s="113" t="s">
        <v>246</v>
      </c>
      <c r="F36" s="125">
        <f>'MEMORIAL CALC.'!E35</f>
        <v>44.5</v>
      </c>
      <c r="G36" s="114">
        <v>12.46</v>
      </c>
      <c r="H36" s="39">
        <f t="shared" si="2"/>
        <v>15.66</v>
      </c>
      <c r="I36" s="40">
        <f t="shared" si="3"/>
        <v>696.87</v>
      </c>
    </row>
    <row r="37" spans="1:9" s="20" customFormat="1" ht="24" x14ac:dyDescent="0.25">
      <c r="A37" s="112" t="s">
        <v>572</v>
      </c>
      <c r="B37" s="113">
        <v>96543</v>
      </c>
      <c r="C37" s="113" t="s">
        <v>40</v>
      </c>
      <c r="D37" s="61" t="s">
        <v>250</v>
      </c>
      <c r="E37" s="113" t="s">
        <v>246</v>
      </c>
      <c r="F37" s="125">
        <f>'MEMORIAL CALC.'!E36</f>
        <v>140.1</v>
      </c>
      <c r="G37" s="114">
        <v>18.09</v>
      </c>
      <c r="H37" s="39">
        <f t="shared" si="2"/>
        <v>22.74</v>
      </c>
      <c r="I37" s="40">
        <f t="shared" si="3"/>
        <v>3185.87</v>
      </c>
    </row>
    <row r="38" spans="1:9" s="20" customFormat="1" ht="24" x14ac:dyDescent="0.25">
      <c r="A38" s="112" t="s">
        <v>573</v>
      </c>
      <c r="B38" s="113">
        <v>98557</v>
      </c>
      <c r="C38" s="113" t="s">
        <v>40</v>
      </c>
      <c r="D38" s="61" t="s">
        <v>269</v>
      </c>
      <c r="E38" s="113" t="s">
        <v>47</v>
      </c>
      <c r="F38" s="125">
        <f>'MEMORIAL CALC.'!E37</f>
        <v>165.51600000000002</v>
      </c>
      <c r="G38" s="114">
        <v>59.63</v>
      </c>
      <c r="H38" s="39">
        <f t="shared" si="2"/>
        <v>74.95</v>
      </c>
      <c r="I38" s="40">
        <f t="shared" si="3"/>
        <v>12405.42</v>
      </c>
    </row>
    <row r="39" spans="1:9" s="20" customFormat="1" ht="36" x14ac:dyDescent="0.25">
      <c r="A39" s="112" t="s">
        <v>574</v>
      </c>
      <c r="B39" s="113">
        <v>94965</v>
      </c>
      <c r="C39" s="113" t="s">
        <v>40</v>
      </c>
      <c r="D39" s="61" t="s">
        <v>245</v>
      </c>
      <c r="E39" s="113" t="s">
        <v>41</v>
      </c>
      <c r="F39" s="125">
        <f>'MEMORIAL CALC.'!E38</f>
        <v>12.9</v>
      </c>
      <c r="G39" s="114">
        <v>439.33</v>
      </c>
      <c r="H39" s="39">
        <f t="shared" si="2"/>
        <v>552.26</v>
      </c>
      <c r="I39" s="40">
        <f t="shared" si="3"/>
        <v>7124.15</v>
      </c>
    </row>
    <row r="40" spans="1:9" s="20" customFormat="1" ht="24" x14ac:dyDescent="0.25">
      <c r="A40" s="112" t="s">
        <v>575</v>
      </c>
      <c r="B40" s="151">
        <v>103673</v>
      </c>
      <c r="C40" s="113" t="s">
        <v>40</v>
      </c>
      <c r="D40" s="61" t="s">
        <v>911</v>
      </c>
      <c r="E40" s="113" t="s">
        <v>41</v>
      </c>
      <c r="F40" s="125">
        <f>'MEMORIAL CALC.'!E39</f>
        <v>12.9</v>
      </c>
      <c r="G40" s="152">
        <v>30.6</v>
      </c>
      <c r="H40" s="39">
        <f t="shared" si="2"/>
        <v>38.46</v>
      </c>
      <c r="I40" s="40">
        <f t="shared" si="3"/>
        <v>496.13</v>
      </c>
    </row>
    <row r="41" spans="1:9" s="20" customFormat="1" x14ac:dyDescent="0.25">
      <c r="A41" s="112"/>
      <c r="B41" s="113"/>
      <c r="C41" s="113"/>
      <c r="D41" s="61"/>
      <c r="E41" s="113"/>
      <c r="F41" s="125"/>
      <c r="G41" s="114"/>
      <c r="H41" s="115" t="s">
        <v>194</v>
      </c>
      <c r="I41" s="116">
        <f>SUM(I27:I40)</f>
        <v>57316.4</v>
      </c>
    </row>
    <row r="42" spans="1:9" s="20" customFormat="1" x14ac:dyDescent="0.25">
      <c r="A42" s="112"/>
      <c r="B42" s="113"/>
      <c r="C42" s="113"/>
      <c r="D42" s="61"/>
      <c r="E42" s="113"/>
      <c r="F42" s="125"/>
      <c r="G42" s="114"/>
      <c r="H42" s="39"/>
      <c r="I42" s="40"/>
    </row>
    <row r="43" spans="1:9" x14ac:dyDescent="0.25">
      <c r="A43" s="26" t="s">
        <v>6</v>
      </c>
      <c r="B43" s="27"/>
      <c r="C43" s="27"/>
      <c r="D43" s="35" t="s">
        <v>253</v>
      </c>
      <c r="E43" s="27"/>
      <c r="F43" s="123"/>
      <c r="G43" s="28"/>
      <c r="H43" s="28"/>
      <c r="I43" s="29"/>
    </row>
    <row r="44" spans="1:9" s="20" customFormat="1" ht="36" x14ac:dyDescent="0.25">
      <c r="A44" s="112" t="s">
        <v>576</v>
      </c>
      <c r="B44" s="113">
        <v>92263</v>
      </c>
      <c r="C44" s="113" t="s">
        <v>40</v>
      </c>
      <c r="D44" s="61" t="s">
        <v>254</v>
      </c>
      <c r="E44" s="113" t="s">
        <v>47</v>
      </c>
      <c r="F44" s="125">
        <f>'MEMORIAL CALC.'!E42</f>
        <v>77.2</v>
      </c>
      <c r="G44" s="114">
        <v>174.2</v>
      </c>
      <c r="H44" s="39">
        <f t="shared" ref="H44:H53" si="4">TRUNC(G44*(1+$I$8),2)</f>
        <v>218.98</v>
      </c>
      <c r="I44" s="40">
        <f t="shared" ref="I44:I53" si="5">TRUNC(F44*H44,2)</f>
        <v>16905.25</v>
      </c>
    </row>
    <row r="45" spans="1:9" s="20" customFormat="1" ht="24" x14ac:dyDescent="0.25">
      <c r="A45" s="112" t="s">
        <v>577</v>
      </c>
      <c r="B45" s="113">
        <v>92265</v>
      </c>
      <c r="C45" s="113" t="s">
        <v>40</v>
      </c>
      <c r="D45" s="61" t="s">
        <v>255</v>
      </c>
      <c r="E45" s="113" t="s">
        <v>47</v>
      </c>
      <c r="F45" s="125">
        <f>'MEMORIAL CALC.'!E43</f>
        <v>171.7</v>
      </c>
      <c r="G45" s="114">
        <v>127.5</v>
      </c>
      <c r="H45" s="39">
        <f t="shared" si="4"/>
        <v>160.27000000000001</v>
      </c>
      <c r="I45" s="40">
        <f t="shared" si="5"/>
        <v>27518.35</v>
      </c>
    </row>
    <row r="46" spans="1:9" s="20" customFormat="1" ht="48" x14ac:dyDescent="0.25">
      <c r="A46" s="112" t="s">
        <v>207</v>
      </c>
      <c r="B46" s="113">
        <v>92775</v>
      </c>
      <c r="C46" s="113" t="s">
        <v>40</v>
      </c>
      <c r="D46" s="61" t="s">
        <v>256</v>
      </c>
      <c r="E46" s="113" t="s">
        <v>246</v>
      </c>
      <c r="F46" s="125">
        <f>'MEMORIAL CALC.'!E44</f>
        <v>471.9</v>
      </c>
      <c r="G46" s="114">
        <v>18.079999999999998</v>
      </c>
      <c r="H46" s="39">
        <f t="shared" si="4"/>
        <v>22.72</v>
      </c>
      <c r="I46" s="40">
        <f t="shared" si="5"/>
        <v>10721.56</v>
      </c>
    </row>
    <row r="47" spans="1:9" s="20" customFormat="1" ht="48" x14ac:dyDescent="0.25">
      <c r="A47" s="112" t="s">
        <v>208</v>
      </c>
      <c r="B47" s="113">
        <v>92776</v>
      </c>
      <c r="C47" s="113" t="s">
        <v>40</v>
      </c>
      <c r="D47" s="61" t="s">
        <v>257</v>
      </c>
      <c r="E47" s="113" t="s">
        <v>246</v>
      </c>
      <c r="F47" s="125">
        <f>'MEMORIAL CALC.'!E45</f>
        <v>65.400000000000006</v>
      </c>
      <c r="G47" s="114">
        <v>17.29</v>
      </c>
      <c r="H47" s="39">
        <f t="shared" si="4"/>
        <v>21.73</v>
      </c>
      <c r="I47" s="40">
        <f t="shared" si="5"/>
        <v>1421.14</v>
      </c>
    </row>
    <row r="48" spans="1:9" s="20" customFormat="1" ht="48" x14ac:dyDescent="0.25">
      <c r="A48" s="112" t="s">
        <v>209</v>
      </c>
      <c r="B48" s="113">
        <v>92777</v>
      </c>
      <c r="C48" s="113" t="s">
        <v>40</v>
      </c>
      <c r="D48" s="61" t="s">
        <v>258</v>
      </c>
      <c r="E48" s="113" t="s">
        <v>246</v>
      </c>
      <c r="F48" s="125">
        <f>'MEMORIAL CALC.'!E46</f>
        <v>309.5</v>
      </c>
      <c r="G48" s="114">
        <v>16.34</v>
      </c>
      <c r="H48" s="39">
        <f t="shared" si="4"/>
        <v>20.54</v>
      </c>
      <c r="I48" s="40">
        <f t="shared" si="5"/>
        <v>6357.13</v>
      </c>
    </row>
    <row r="49" spans="1:9" s="20" customFormat="1" ht="48" x14ac:dyDescent="0.25">
      <c r="A49" s="112" t="s">
        <v>210</v>
      </c>
      <c r="B49" s="113">
        <v>92778</v>
      </c>
      <c r="C49" s="113" t="s">
        <v>40</v>
      </c>
      <c r="D49" s="61" t="s">
        <v>259</v>
      </c>
      <c r="E49" s="113" t="s">
        <v>246</v>
      </c>
      <c r="F49" s="125">
        <f>'MEMORIAL CALC.'!E47</f>
        <v>454.9</v>
      </c>
      <c r="G49" s="114">
        <v>14.63</v>
      </c>
      <c r="H49" s="39">
        <f t="shared" si="4"/>
        <v>18.39</v>
      </c>
      <c r="I49" s="40">
        <f t="shared" si="5"/>
        <v>8365.61</v>
      </c>
    </row>
    <row r="50" spans="1:9" s="20" customFormat="1" ht="48" x14ac:dyDescent="0.25">
      <c r="A50" s="112" t="s">
        <v>211</v>
      </c>
      <c r="B50" s="113">
        <v>92779</v>
      </c>
      <c r="C50" s="113" t="s">
        <v>40</v>
      </c>
      <c r="D50" s="61" t="s">
        <v>260</v>
      </c>
      <c r="E50" s="113" t="s">
        <v>246</v>
      </c>
      <c r="F50" s="125">
        <f>'MEMORIAL CALC.'!E48</f>
        <v>212.2</v>
      </c>
      <c r="G50" s="114">
        <v>12.34</v>
      </c>
      <c r="H50" s="39">
        <f t="shared" si="4"/>
        <v>15.51</v>
      </c>
      <c r="I50" s="40">
        <f t="shared" si="5"/>
        <v>3291.22</v>
      </c>
    </row>
    <row r="51" spans="1:9" s="20" customFormat="1" ht="48" x14ac:dyDescent="0.25">
      <c r="A51" s="112" t="s">
        <v>578</v>
      </c>
      <c r="B51" s="113">
        <v>101964</v>
      </c>
      <c r="C51" s="113" t="s">
        <v>40</v>
      </c>
      <c r="D51" s="61" t="s">
        <v>336</v>
      </c>
      <c r="E51" s="113" t="s">
        <v>47</v>
      </c>
      <c r="F51" s="125">
        <f>'MEMORIAL CALC.'!E49</f>
        <v>172.23</v>
      </c>
      <c r="G51" s="114">
        <v>181.96</v>
      </c>
      <c r="H51" s="39">
        <f>TRUNC(G51*(1+$I$8),2)</f>
        <v>228.73</v>
      </c>
      <c r="I51" s="40">
        <f t="shared" ref="I51" si="6">TRUNC(F51*H51,2)</f>
        <v>39394.160000000003</v>
      </c>
    </row>
    <row r="52" spans="1:9" s="20" customFormat="1" ht="36" x14ac:dyDescent="0.25">
      <c r="A52" s="112" t="s">
        <v>579</v>
      </c>
      <c r="B52" s="113">
        <v>103672</v>
      </c>
      <c r="C52" s="113" t="s">
        <v>40</v>
      </c>
      <c r="D52" s="61" t="s">
        <v>912</v>
      </c>
      <c r="E52" s="113" t="s">
        <v>41</v>
      </c>
      <c r="F52" s="125">
        <f>'MEMORIAL CALC.'!E50</f>
        <v>4.3</v>
      </c>
      <c r="G52" s="114">
        <v>733.97</v>
      </c>
      <c r="H52" s="39">
        <f t="shared" si="4"/>
        <v>922.65</v>
      </c>
      <c r="I52" s="40">
        <f t="shared" si="5"/>
        <v>3967.39</v>
      </c>
    </row>
    <row r="53" spans="1:9" s="20" customFormat="1" ht="48" x14ac:dyDescent="0.25">
      <c r="A53" s="112" t="s">
        <v>580</v>
      </c>
      <c r="B53" s="113" t="str">
        <f>COMPOSIÇÕES!A40</f>
        <v>COMPOSIÇÃO</v>
      </c>
      <c r="C53" s="113"/>
      <c r="D53" s="61" t="str">
        <f>COMPOSIÇÕES!C40</f>
        <v>CONCRETAGEM DE VIGAS E LAJES, FCK=25 MPA, PARA LAJES PREMOLDADAS COM USO DE BOMBA EM EDIFICAÇÃO COM ÁREA MÉDIA DE LAJES MENOR OU IGUAL A 20 M² - LANÇAMENTO, ADENSAMENTO E ACABAMENTO)</v>
      </c>
      <c r="E53" s="113" t="str">
        <f>COMPOSIÇÕES!G11</f>
        <v>M2</v>
      </c>
      <c r="F53" s="125">
        <f>'MEMORIAL CALC.'!E51</f>
        <v>20.3</v>
      </c>
      <c r="G53" s="114">
        <f>COMPOSIÇÕES!G49</f>
        <v>734.15</v>
      </c>
      <c r="H53" s="39">
        <f t="shared" si="4"/>
        <v>922.87</v>
      </c>
      <c r="I53" s="40">
        <f t="shared" si="5"/>
        <v>18734.259999999998</v>
      </c>
    </row>
    <row r="54" spans="1:9" s="20" customFormat="1" x14ac:dyDescent="0.25">
      <c r="A54" s="112"/>
      <c r="B54" s="113"/>
      <c r="C54" s="113"/>
      <c r="D54" s="61"/>
      <c r="E54" s="113"/>
      <c r="F54" s="125"/>
      <c r="G54" s="114"/>
      <c r="H54" s="115" t="s">
        <v>194</v>
      </c>
      <c r="I54" s="116">
        <f>SUM(I44:I53)</f>
        <v>136676.07</v>
      </c>
    </row>
    <row r="55" spans="1:9" s="20" customFormat="1" x14ac:dyDescent="0.25">
      <c r="A55" s="112"/>
      <c r="B55" s="17"/>
      <c r="C55" s="17"/>
      <c r="D55" s="18"/>
      <c r="E55" s="17"/>
      <c r="F55" s="125"/>
      <c r="G55" s="19"/>
      <c r="H55" s="39"/>
      <c r="I55" s="40"/>
    </row>
    <row r="56" spans="1:9" x14ac:dyDescent="0.25">
      <c r="A56" s="26" t="s">
        <v>7</v>
      </c>
      <c r="B56" s="27"/>
      <c r="C56" s="27"/>
      <c r="D56" s="35" t="s">
        <v>49</v>
      </c>
      <c r="E56" s="27"/>
      <c r="F56" s="123"/>
      <c r="G56" s="28"/>
      <c r="H56" s="28"/>
      <c r="I56" s="29"/>
    </row>
    <row r="57" spans="1:9" ht="48" x14ac:dyDescent="0.25">
      <c r="A57" s="112" t="s">
        <v>581</v>
      </c>
      <c r="B57" s="113">
        <v>103325</v>
      </c>
      <c r="C57" s="113" t="s">
        <v>40</v>
      </c>
      <c r="D57" s="61" t="s">
        <v>753</v>
      </c>
      <c r="E57" s="113" t="s">
        <v>47</v>
      </c>
      <c r="F57" s="125">
        <f>'MEMORIAL CALC.'!E54</f>
        <v>577.12</v>
      </c>
      <c r="G57" s="114">
        <v>73.5</v>
      </c>
      <c r="H57" s="39">
        <f>TRUNC(G57*(1+$I$8),2)</f>
        <v>92.39</v>
      </c>
      <c r="I57" s="40">
        <f>TRUNC(F57*H57,2)</f>
        <v>53320.11</v>
      </c>
    </row>
    <row r="58" spans="1:9" ht="24" x14ac:dyDescent="0.25">
      <c r="A58" s="112" t="s">
        <v>582</v>
      </c>
      <c r="B58" s="17">
        <v>93186</v>
      </c>
      <c r="C58" s="113" t="s">
        <v>40</v>
      </c>
      <c r="D58" s="18" t="s">
        <v>52</v>
      </c>
      <c r="E58" s="17" t="s">
        <v>48</v>
      </c>
      <c r="F58" s="125">
        <f>'MEMORIAL CALC.'!E55</f>
        <v>6.1999999999999993</v>
      </c>
      <c r="G58" s="19">
        <v>78.599999999999994</v>
      </c>
      <c r="H58" s="39">
        <f>TRUNC(G58*(1+$I$8),2)</f>
        <v>98.8</v>
      </c>
      <c r="I58" s="40">
        <f>TRUNC(F58*H58,2)</f>
        <v>612.55999999999995</v>
      </c>
    </row>
    <row r="59" spans="1:9" ht="24" x14ac:dyDescent="0.25">
      <c r="A59" s="112" t="s">
        <v>583</v>
      </c>
      <c r="B59" s="17">
        <v>93187</v>
      </c>
      <c r="C59" s="113" t="s">
        <v>40</v>
      </c>
      <c r="D59" s="18" t="s">
        <v>53</v>
      </c>
      <c r="E59" s="17" t="s">
        <v>48</v>
      </c>
      <c r="F59" s="125">
        <f>'MEMORIAL CALC.'!E56</f>
        <v>21.800000000000004</v>
      </c>
      <c r="G59" s="19">
        <v>90.42</v>
      </c>
      <c r="H59" s="39">
        <f>TRUNC(G59*(1+$I$8),2)</f>
        <v>113.66</v>
      </c>
      <c r="I59" s="40">
        <f>TRUNC(F59*H59,2)</f>
        <v>2477.7800000000002</v>
      </c>
    </row>
    <row r="60" spans="1:9" ht="24" x14ac:dyDescent="0.25">
      <c r="A60" s="112" t="s">
        <v>584</v>
      </c>
      <c r="B60" s="17">
        <v>93188</v>
      </c>
      <c r="C60" s="113" t="s">
        <v>40</v>
      </c>
      <c r="D60" s="18" t="s">
        <v>50</v>
      </c>
      <c r="E60" s="17" t="s">
        <v>48</v>
      </c>
      <c r="F60" s="125">
        <f>'MEMORIAL CALC.'!E57</f>
        <v>11.899999999999999</v>
      </c>
      <c r="G60" s="19">
        <v>74.67</v>
      </c>
      <c r="H60" s="39">
        <f>TRUNC(G60*(1+$I$8),2)</f>
        <v>93.86</v>
      </c>
      <c r="I60" s="40">
        <f>TRUNC(F60*H60,2)</f>
        <v>1116.93</v>
      </c>
    </row>
    <row r="61" spans="1:9" ht="24" x14ac:dyDescent="0.25">
      <c r="A61" s="112" t="s">
        <v>585</v>
      </c>
      <c r="B61" s="17">
        <v>93189</v>
      </c>
      <c r="C61" s="113" t="s">
        <v>40</v>
      </c>
      <c r="D61" s="18" t="s">
        <v>51</v>
      </c>
      <c r="E61" s="17" t="s">
        <v>48</v>
      </c>
      <c r="F61" s="125">
        <f>'MEMORIAL CALC.'!E58</f>
        <v>7.1000000000000005</v>
      </c>
      <c r="G61" s="19">
        <v>91.58</v>
      </c>
      <c r="H61" s="39">
        <f>TRUNC(G61*(1+$I$8),2)</f>
        <v>115.12</v>
      </c>
      <c r="I61" s="40">
        <f>TRUNC(F61*H61,2)</f>
        <v>817.35</v>
      </c>
    </row>
    <row r="62" spans="1:9" ht="24" x14ac:dyDescent="0.25">
      <c r="A62" s="112" t="s">
        <v>586</v>
      </c>
      <c r="B62" s="17">
        <v>93196</v>
      </c>
      <c r="C62" s="113" t="s">
        <v>40</v>
      </c>
      <c r="D62" s="18" t="s">
        <v>204</v>
      </c>
      <c r="E62" s="17" t="s">
        <v>48</v>
      </c>
      <c r="F62" s="125">
        <f>'MEMORIAL CALC.'!E59</f>
        <v>8.6</v>
      </c>
      <c r="G62" s="19">
        <v>75.42</v>
      </c>
      <c r="H62" s="39">
        <f t="shared" ref="H62:H63" si="7">TRUNC(G62*(1+$I$8),2)</f>
        <v>94.8</v>
      </c>
      <c r="I62" s="40">
        <f t="shared" ref="I62:I63" si="8">TRUNC(F62*H62,2)</f>
        <v>815.28</v>
      </c>
    </row>
    <row r="63" spans="1:9" ht="24" x14ac:dyDescent="0.25">
      <c r="A63" s="112" t="s">
        <v>587</v>
      </c>
      <c r="B63" s="17">
        <v>93197</v>
      </c>
      <c r="C63" s="113" t="s">
        <v>40</v>
      </c>
      <c r="D63" s="18" t="s">
        <v>205</v>
      </c>
      <c r="E63" s="17" t="s">
        <v>48</v>
      </c>
      <c r="F63" s="125">
        <f>'MEMORIAL CALC.'!E60</f>
        <v>27.400000000000002</v>
      </c>
      <c r="G63" s="19">
        <v>84.56</v>
      </c>
      <c r="H63" s="39">
        <f t="shared" si="7"/>
        <v>106.29</v>
      </c>
      <c r="I63" s="40">
        <f t="shared" si="8"/>
        <v>2912.34</v>
      </c>
    </row>
    <row r="64" spans="1:9" ht="24" x14ac:dyDescent="0.25">
      <c r="A64" s="112" t="s">
        <v>588</v>
      </c>
      <c r="B64" s="17" t="str">
        <f>COMPOSIÇÕES!A51</f>
        <v>COMPOSIÇÃO</v>
      </c>
      <c r="C64" s="113"/>
      <c r="D64" s="18" t="str">
        <f>COMPOSIÇÕES!C51</f>
        <v>DIVISÓRIA EM GRANITO CINZA ANDORINHA PARA MICTÓRIOS, POLIUDO, E=3CM, INCLUSIVE FIXAÇÃO</v>
      </c>
      <c r="E64" s="17" t="str">
        <f>COMPOSIÇÕES!G51</f>
        <v>M2</v>
      </c>
      <c r="F64" s="125">
        <f>'MEMORIAL CALC.'!E61</f>
        <v>7.2779999999999996</v>
      </c>
      <c r="G64" s="19">
        <f>COMPOSIÇÕES!G57</f>
        <v>734.45</v>
      </c>
      <c r="H64" s="39">
        <f t="shared" ref="H64" si="9">TRUNC(G64*(1+$I$8),2)</f>
        <v>923.25</v>
      </c>
      <c r="I64" s="40">
        <f t="shared" ref="I64" si="10">TRUNC(F64*H64,2)</f>
        <v>6719.41</v>
      </c>
    </row>
    <row r="65" spans="1:9" ht="48" x14ac:dyDescent="0.25">
      <c r="A65" s="112" t="s">
        <v>589</v>
      </c>
      <c r="B65" s="17" t="str">
        <f>COMPOSIÇÕES!A59</f>
        <v>COMPOSIÇÃO</v>
      </c>
      <c r="C65" s="113"/>
      <c r="D65" s="18" t="str">
        <f>COMPOSIÇÕES!C59</f>
        <v>GRADIL, ESTRUTURADO POR TUBOS RETANGULARES DE ACO GALVANIZADO, (MONTANTES COM DIMENSÃO 15X15 CM, COM TELA DE ARAME GALVANIZADO, FIO 12 BWG E MALHA QUADRADA 5X5CM (EXCETO MURETA).</v>
      </c>
      <c r="E65" s="17" t="str">
        <f>COMPOSIÇÕES!G59</f>
        <v>M2</v>
      </c>
      <c r="F65" s="125">
        <f>'MEMORIAL CALC.'!E62</f>
        <v>39.44</v>
      </c>
      <c r="G65" s="19">
        <f>COMPOSIÇÕES!G69</f>
        <v>122.05</v>
      </c>
      <c r="H65" s="39">
        <f t="shared" ref="H65" si="11">TRUNC(G65*(1+$I$8),2)</f>
        <v>153.41999999999999</v>
      </c>
      <c r="I65" s="40">
        <f t="shared" ref="I65" si="12">TRUNC(F65*H65,2)</f>
        <v>6050.88</v>
      </c>
    </row>
    <row r="66" spans="1:9" x14ac:dyDescent="0.25">
      <c r="A66" s="64"/>
      <c r="B66" s="65"/>
      <c r="C66" s="65"/>
      <c r="D66" s="18"/>
      <c r="E66" s="65"/>
      <c r="F66" s="125"/>
      <c r="G66" s="10"/>
      <c r="H66" s="115" t="s">
        <v>194</v>
      </c>
      <c r="I66" s="116">
        <f>SUM(I57:I65)</f>
        <v>74842.64</v>
      </c>
    </row>
    <row r="67" spans="1:9" x14ac:dyDescent="0.25">
      <c r="A67" s="112"/>
      <c r="B67" s="113"/>
      <c r="C67" s="113"/>
      <c r="D67" s="61"/>
      <c r="E67" s="113"/>
      <c r="F67" s="125"/>
      <c r="G67" s="114"/>
      <c r="H67" s="39"/>
      <c r="I67" s="40"/>
    </row>
    <row r="68" spans="1:9" x14ac:dyDescent="0.25">
      <c r="A68" s="26" t="s">
        <v>8</v>
      </c>
      <c r="B68" s="27"/>
      <c r="C68" s="27"/>
      <c r="D68" s="35" t="s">
        <v>54</v>
      </c>
      <c r="E68" s="27"/>
      <c r="F68" s="123"/>
      <c r="G68" s="28"/>
      <c r="H68" s="28"/>
      <c r="I68" s="29"/>
    </row>
    <row r="69" spans="1:9" ht="36" x14ac:dyDescent="0.25">
      <c r="A69" s="30" t="s">
        <v>206</v>
      </c>
      <c r="B69" s="31">
        <v>94569</v>
      </c>
      <c r="C69" s="60" t="s">
        <v>40</v>
      </c>
      <c r="D69" s="33" t="s">
        <v>285</v>
      </c>
      <c r="E69" s="31" t="s">
        <v>47</v>
      </c>
      <c r="F69" s="127">
        <f>'MEMORIAL CALC.'!E65</f>
        <v>3.2399999999999998</v>
      </c>
      <c r="G69" s="32">
        <v>917.64</v>
      </c>
      <c r="H69" s="39">
        <f>TRUNC(G69*(1+$I$8),2)</f>
        <v>1153.53</v>
      </c>
      <c r="I69" s="40">
        <f>TRUNC(F69*H69,2)</f>
        <v>3737.43</v>
      </c>
    </row>
    <row r="70" spans="1:9" ht="48" x14ac:dyDescent="0.25">
      <c r="A70" s="30" t="s">
        <v>590</v>
      </c>
      <c r="B70" s="31">
        <v>94573</v>
      </c>
      <c r="C70" s="60" t="s">
        <v>40</v>
      </c>
      <c r="D70" s="33" t="s">
        <v>286</v>
      </c>
      <c r="E70" s="31" t="s">
        <v>47</v>
      </c>
      <c r="F70" s="127">
        <f>'MEMORIAL CALC.'!E66</f>
        <v>27.400000000000002</v>
      </c>
      <c r="G70" s="32">
        <v>555.94000000000005</v>
      </c>
      <c r="H70" s="39">
        <f t="shared" ref="H70:H74" si="13">TRUNC(G70*(1+$I$8),2)</f>
        <v>698.85</v>
      </c>
      <c r="I70" s="40">
        <f t="shared" ref="I70:I76" si="14">TRUNC(F70*H70,2)</f>
        <v>19148.490000000002</v>
      </c>
    </row>
    <row r="71" spans="1:9" ht="36" x14ac:dyDescent="0.25">
      <c r="A71" s="30" t="s">
        <v>591</v>
      </c>
      <c r="B71" s="31" t="str">
        <f>COMPOSIÇÕES!A77</f>
        <v>COMPOSIÇÃO</v>
      </c>
      <c r="C71" s="17"/>
      <c r="D71" s="33" t="str">
        <f>COMPOSIÇÕES!C77</f>
        <v xml:space="preserve">PORTA DE CORRER DE ALUMÍNIO, COM QUATRO FOLHAS PARA VIDRO, INCLUSO VIDRO LISO INCOLOR, FECHADURA E PUXADOR, SEM ALIZAR. </v>
      </c>
      <c r="E71" s="31" t="str">
        <f>COMPOSIÇÕES!G77</f>
        <v>M2</v>
      </c>
      <c r="F71" s="127">
        <f>'MEMORIAL CALC.'!E67</f>
        <v>8.61</v>
      </c>
      <c r="G71" s="32">
        <f>COMPOSIÇÕES!G86</f>
        <v>941.61</v>
      </c>
      <c r="H71" s="39">
        <f>TRUNC(G71*(1+$I$8),2)</f>
        <v>1183.67</v>
      </c>
      <c r="I71" s="40">
        <f t="shared" ref="I71" si="15">TRUNC(F71*H71,2)</f>
        <v>10191.39</v>
      </c>
    </row>
    <row r="72" spans="1:9" ht="60" x14ac:dyDescent="0.25">
      <c r="A72" s="30" t="s">
        <v>592</v>
      </c>
      <c r="B72" s="31">
        <v>90843</v>
      </c>
      <c r="C72" s="60" t="s">
        <v>40</v>
      </c>
      <c r="D72" s="33" t="s">
        <v>287</v>
      </c>
      <c r="E72" s="31" t="s">
        <v>45</v>
      </c>
      <c r="F72" s="127">
        <f>'MEMORIAL CALC.'!E68</f>
        <v>3</v>
      </c>
      <c r="G72" s="32">
        <v>808.24</v>
      </c>
      <c r="H72" s="39">
        <f t="shared" si="13"/>
        <v>1016.01</v>
      </c>
      <c r="I72" s="40">
        <f t="shared" si="14"/>
        <v>3048.03</v>
      </c>
    </row>
    <row r="73" spans="1:9" ht="48" x14ac:dyDescent="0.25">
      <c r="A73" s="30" t="s">
        <v>593</v>
      </c>
      <c r="B73" s="31" t="str">
        <f>COMPOSIÇÕES!A88</f>
        <v>COMPOSIÇÃO</v>
      </c>
      <c r="C73" s="17"/>
      <c r="D73" s="33" t="str">
        <f>COMPOSIÇÕES!C88</f>
        <v>PORTA EM MADEIRA ALMOFADADA, 0,90 X 2,10 M, PARA SANITÁRIO DE DEFICIENTE FÍSICO (INCLUSIVE FERRAGENS, FECHADURA, SUPORTE E CHAPA DE ALUMÍNIO E=1MM, EXCLUSIVE BATENTE)</v>
      </c>
      <c r="E73" s="31" t="str">
        <f>COMPOSIÇÕES!G88</f>
        <v>UN</v>
      </c>
      <c r="F73" s="127">
        <f>'MEMORIAL CALC.'!E69</f>
        <v>1</v>
      </c>
      <c r="G73" s="32">
        <f>COMPOSIÇÕES!G101</f>
        <v>1498.47</v>
      </c>
      <c r="H73" s="39">
        <f t="shared" si="13"/>
        <v>1883.68</v>
      </c>
      <c r="I73" s="40">
        <f t="shared" ref="I73" si="16">TRUNC(F73*H73,2)</f>
        <v>1883.68</v>
      </c>
    </row>
    <row r="74" spans="1:9" ht="60" x14ac:dyDescent="0.25">
      <c r="A74" s="30" t="s">
        <v>594</v>
      </c>
      <c r="B74" s="31">
        <v>90844</v>
      </c>
      <c r="C74" s="60" t="s">
        <v>40</v>
      </c>
      <c r="D74" s="33" t="s">
        <v>288</v>
      </c>
      <c r="E74" s="31" t="s">
        <v>45</v>
      </c>
      <c r="F74" s="127">
        <f>'MEMORIAL CALC.'!E70</f>
        <v>2</v>
      </c>
      <c r="G74" s="32">
        <v>881.55</v>
      </c>
      <c r="H74" s="39">
        <f t="shared" si="13"/>
        <v>1108.17</v>
      </c>
      <c r="I74" s="40">
        <f t="shared" si="14"/>
        <v>2216.34</v>
      </c>
    </row>
    <row r="75" spans="1:9" ht="36" x14ac:dyDescent="0.25">
      <c r="A75" s="30" t="s">
        <v>595</v>
      </c>
      <c r="B75" s="31">
        <v>91341</v>
      </c>
      <c r="C75" s="60" t="s">
        <v>40</v>
      </c>
      <c r="D75" s="33" t="s">
        <v>294</v>
      </c>
      <c r="E75" s="31" t="s">
        <v>47</v>
      </c>
      <c r="F75" s="127">
        <f>'MEMORIAL CALC.'!E71</f>
        <v>7.42</v>
      </c>
      <c r="G75" s="32">
        <v>712.25</v>
      </c>
      <c r="H75" s="39">
        <f>TRUNC(G75*(1+$I$8),2)</f>
        <v>895.34</v>
      </c>
      <c r="I75" s="40">
        <f>TRUNC(F75*H75,2)</f>
        <v>6643.42</v>
      </c>
    </row>
    <row r="76" spans="1:9" ht="36" x14ac:dyDescent="0.25">
      <c r="A76" s="30" t="s">
        <v>596</v>
      </c>
      <c r="B76" s="31">
        <v>100702</v>
      </c>
      <c r="C76" s="60" t="s">
        <v>40</v>
      </c>
      <c r="D76" s="33" t="s">
        <v>292</v>
      </c>
      <c r="E76" s="31" t="s">
        <v>47</v>
      </c>
      <c r="F76" s="127">
        <f>'MEMORIAL CALC.'!E72</f>
        <v>4.620000000000001</v>
      </c>
      <c r="G76" s="32">
        <v>470.79</v>
      </c>
      <c r="H76" s="39">
        <f>TRUNC(G76*(1+$I$8),2)</f>
        <v>591.80999999999995</v>
      </c>
      <c r="I76" s="40">
        <f t="shared" si="14"/>
        <v>2734.16</v>
      </c>
    </row>
    <row r="77" spans="1:9" ht="24" x14ac:dyDescent="0.25">
      <c r="A77" s="30" t="s">
        <v>597</v>
      </c>
      <c r="B77" s="31" t="str">
        <f>COMPOSIÇÕES!A117</f>
        <v>COMPOSIÇÃO</v>
      </c>
      <c r="C77" s="60"/>
      <c r="D77" s="33" t="str">
        <f>COMPOSIÇÕES!C117</f>
        <v>PORTÃO EM FERRO, EM GRADIL METÁLICO, PADRÃO BELGO OU EQUIVALENTE, DE CORRER</v>
      </c>
      <c r="E77" s="31" t="str">
        <f>COMPOSIÇÕES!G117</f>
        <v>M2</v>
      </c>
      <c r="F77" s="127">
        <f>'MEMORIAL CALC.'!E73</f>
        <v>11.880000000000003</v>
      </c>
      <c r="G77" s="32">
        <f>COMPOSIÇÕES!G124</f>
        <v>704.27</v>
      </c>
      <c r="H77" s="39">
        <f>TRUNC(G77*(1+$I$8),2)</f>
        <v>885.31</v>
      </c>
      <c r="I77" s="40">
        <f t="shared" ref="I77" si="17">TRUNC(F77*H77,2)</f>
        <v>10517.48</v>
      </c>
    </row>
    <row r="78" spans="1:9" x14ac:dyDescent="0.25">
      <c r="A78" s="16"/>
      <c r="B78" s="17"/>
      <c r="C78" s="17"/>
      <c r="D78" s="18"/>
      <c r="E78" s="17"/>
      <c r="F78" s="124"/>
      <c r="G78" s="19"/>
      <c r="H78" s="115" t="s">
        <v>194</v>
      </c>
      <c r="I78" s="116">
        <f>SUM(I69:I77)</f>
        <v>60120.42</v>
      </c>
    </row>
    <row r="79" spans="1:9" x14ac:dyDescent="0.25">
      <c r="A79" s="112"/>
      <c r="B79" s="113"/>
      <c r="C79" s="113"/>
      <c r="D79" s="61"/>
      <c r="E79" s="113"/>
      <c r="F79" s="125"/>
      <c r="G79" s="114"/>
      <c r="H79" s="39"/>
      <c r="I79" s="40"/>
    </row>
    <row r="80" spans="1:9" x14ac:dyDescent="0.25">
      <c r="A80" s="26" t="s">
        <v>9</v>
      </c>
      <c r="B80" s="27"/>
      <c r="C80" s="27"/>
      <c r="D80" s="35" t="s">
        <v>77</v>
      </c>
      <c r="E80" s="27"/>
      <c r="F80" s="123"/>
      <c r="G80" s="28"/>
      <c r="H80" s="28"/>
      <c r="I80" s="29"/>
    </row>
    <row r="81" spans="1:9" ht="36" x14ac:dyDescent="0.25">
      <c r="A81" s="59" t="s">
        <v>212</v>
      </c>
      <c r="B81" s="60">
        <v>100378</v>
      </c>
      <c r="C81" s="60" t="s">
        <v>40</v>
      </c>
      <c r="D81" s="61" t="s">
        <v>915</v>
      </c>
      <c r="E81" s="60" t="s">
        <v>246</v>
      </c>
      <c r="F81" s="126">
        <f>'MEMORIAL CALC.'!E76</f>
        <v>204</v>
      </c>
      <c r="G81" s="62">
        <v>12.19</v>
      </c>
      <c r="H81" s="39">
        <f>TRUNC(G81*(1+$I$8),2)</f>
        <v>15.32</v>
      </c>
      <c r="I81" s="40">
        <f>TRUNC(F81*H81,2)</f>
        <v>3125.28</v>
      </c>
    </row>
    <row r="82" spans="1:9" ht="36" x14ac:dyDescent="0.25">
      <c r="A82" s="59" t="s">
        <v>923</v>
      </c>
      <c r="B82" s="60">
        <v>92581</v>
      </c>
      <c r="C82" s="60" t="s">
        <v>40</v>
      </c>
      <c r="D82" s="61" t="s">
        <v>775</v>
      </c>
      <c r="E82" s="60" t="s">
        <v>47</v>
      </c>
      <c r="F82" s="126">
        <f>'MEMORIAL CALC.'!E77</f>
        <v>151.45000000000002</v>
      </c>
      <c r="G82" s="62">
        <v>57.28</v>
      </c>
      <c r="H82" s="39">
        <f>TRUNC(G82*(1+$I$8),2)</f>
        <v>72</v>
      </c>
      <c r="I82" s="40">
        <f>TRUNC(F82*H82,2)</f>
        <v>10904.4</v>
      </c>
    </row>
    <row r="83" spans="1:9" ht="24" x14ac:dyDescent="0.25">
      <c r="A83" s="59" t="s">
        <v>924</v>
      </c>
      <c r="B83" s="60">
        <v>94216</v>
      </c>
      <c r="C83" s="60" t="s">
        <v>40</v>
      </c>
      <c r="D83" s="61" t="s">
        <v>338</v>
      </c>
      <c r="E83" s="60" t="s">
        <v>47</v>
      </c>
      <c r="F83" s="126">
        <f>'MEMORIAL CALC.'!E78</f>
        <v>151.45000000000002</v>
      </c>
      <c r="G83" s="62">
        <v>224.64</v>
      </c>
      <c r="H83" s="39">
        <f t="shared" ref="H83:H86" si="18">TRUNC(G83*(1+$I$8),2)</f>
        <v>282.38</v>
      </c>
      <c r="I83" s="40">
        <f t="shared" ref="I83:I86" si="19">TRUNC(F83*H83,2)</f>
        <v>42766.45</v>
      </c>
    </row>
    <row r="84" spans="1:9" ht="36" x14ac:dyDescent="0.25">
      <c r="A84" s="59" t="s">
        <v>598</v>
      </c>
      <c r="B84" s="60">
        <v>94227</v>
      </c>
      <c r="C84" s="60" t="s">
        <v>40</v>
      </c>
      <c r="D84" s="61" t="s">
        <v>339</v>
      </c>
      <c r="E84" s="60" t="s">
        <v>48</v>
      </c>
      <c r="F84" s="126">
        <f>'MEMORIAL CALC.'!E79</f>
        <v>30.2</v>
      </c>
      <c r="G84" s="62">
        <v>74.489999999999995</v>
      </c>
      <c r="H84" s="39">
        <f t="shared" si="18"/>
        <v>93.63</v>
      </c>
      <c r="I84" s="40">
        <f t="shared" si="19"/>
        <v>2827.62</v>
      </c>
    </row>
    <row r="85" spans="1:9" ht="24" x14ac:dyDescent="0.25">
      <c r="A85" s="59" t="s">
        <v>599</v>
      </c>
      <c r="B85" s="60">
        <v>94231</v>
      </c>
      <c r="C85" s="60" t="s">
        <v>40</v>
      </c>
      <c r="D85" s="61" t="s">
        <v>340</v>
      </c>
      <c r="E85" s="60" t="s">
        <v>48</v>
      </c>
      <c r="F85" s="126">
        <f>'MEMORIAL CALC.'!E80</f>
        <v>35.419999999999995</v>
      </c>
      <c r="G85" s="62">
        <v>58.08</v>
      </c>
      <c r="H85" s="39">
        <f t="shared" si="18"/>
        <v>73.010000000000005</v>
      </c>
      <c r="I85" s="40">
        <f t="shared" si="19"/>
        <v>2586.0100000000002</v>
      </c>
    </row>
    <row r="86" spans="1:9" ht="24" x14ac:dyDescent="0.25">
      <c r="A86" s="59" t="s">
        <v>825</v>
      </c>
      <c r="B86" s="60">
        <v>101979</v>
      </c>
      <c r="C86" s="60" t="s">
        <v>40</v>
      </c>
      <c r="D86" s="61" t="s">
        <v>341</v>
      </c>
      <c r="E86" s="60" t="s">
        <v>48</v>
      </c>
      <c r="F86" s="126">
        <f>'MEMORIAL CALC.'!E81</f>
        <v>166.4</v>
      </c>
      <c r="G86" s="62">
        <v>55.13</v>
      </c>
      <c r="H86" s="39">
        <f t="shared" si="18"/>
        <v>69.3</v>
      </c>
      <c r="I86" s="40">
        <f t="shared" si="19"/>
        <v>11531.52</v>
      </c>
    </row>
    <row r="87" spans="1:9" x14ac:dyDescent="0.25">
      <c r="A87" s="41"/>
      <c r="B87" s="42"/>
      <c r="C87" s="42"/>
      <c r="D87" s="18"/>
      <c r="E87" s="42"/>
      <c r="F87" s="120"/>
      <c r="G87" s="10"/>
      <c r="H87" s="115" t="s">
        <v>194</v>
      </c>
      <c r="I87" s="116">
        <f>SUM(I81:I86)</f>
        <v>73741.279999999999</v>
      </c>
    </row>
    <row r="88" spans="1:9" x14ac:dyDescent="0.25">
      <c r="A88" s="112"/>
      <c r="B88" s="113"/>
      <c r="C88" s="113"/>
      <c r="D88" s="61"/>
      <c r="E88" s="113"/>
      <c r="F88" s="125"/>
      <c r="G88" s="114"/>
      <c r="H88" s="39"/>
      <c r="I88" s="40"/>
    </row>
    <row r="89" spans="1:9" x14ac:dyDescent="0.25">
      <c r="A89" s="26" t="s">
        <v>10</v>
      </c>
      <c r="B89" s="27"/>
      <c r="C89" s="27"/>
      <c r="D89" s="35" t="s">
        <v>344</v>
      </c>
      <c r="E89" s="27"/>
      <c r="F89" s="123"/>
      <c r="G89" s="28"/>
      <c r="H89" s="28"/>
      <c r="I89" s="29"/>
    </row>
    <row r="90" spans="1:9" ht="48" x14ac:dyDescent="0.25">
      <c r="A90" s="59" t="s">
        <v>600</v>
      </c>
      <c r="B90" s="60">
        <v>87735</v>
      </c>
      <c r="C90" s="60" t="s">
        <v>40</v>
      </c>
      <c r="D90" s="61" t="s">
        <v>347</v>
      </c>
      <c r="E90" s="60" t="s">
        <v>47</v>
      </c>
      <c r="F90" s="126">
        <f>'MEMORIAL CALC.'!E84</f>
        <v>3.7</v>
      </c>
      <c r="G90" s="62">
        <v>37.42</v>
      </c>
      <c r="H90" s="39">
        <f t="shared" ref="H90:H92" si="20">TRUNC(G90*(1+$I$8),2)</f>
        <v>47.03</v>
      </c>
      <c r="I90" s="40">
        <f t="shared" ref="I90" si="21">TRUNC(F90*H90,2)</f>
        <v>174.01</v>
      </c>
    </row>
    <row r="91" spans="1:9" ht="36" x14ac:dyDescent="0.25">
      <c r="A91" s="59" t="s">
        <v>601</v>
      </c>
      <c r="B91" s="60">
        <v>98546</v>
      </c>
      <c r="C91" s="60" t="s">
        <v>40</v>
      </c>
      <c r="D91" s="61" t="s">
        <v>345</v>
      </c>
      <c r="E91" s="60" t="s">
        <v>47</v>
      </c>
      <c r="F91" s="126">
        <f>'MEMORIAL CALC.'!E85</f>
        <v>3.7</v>
      </c>
      <c r="G91" s="62">
        <v>91.15</v>
      </c>
      <c r="H91" s="39">
        <f t="shared" si="20"/>
        <v>114.58</v>
      </c>
      <c r="I91" s="40">
        <f t="shared" ref="I91:I92" si="22">TRUNC(F91*H91,2)</f>
        <v>423.94</v>
      </c>
    </row>
    <row r="92" spans="1:9" ht="36" x14ac:dyDescent="0.25">
      <c r="A92" s="59" t="s">
        <v>602</v>
      </c>
      <c r="B92" s="60">
        <v>98563</v>
      </c>
      <c r="C92" s="60" t="s">
        <v>40</v>
      </c>
      <c r="D92" s="61" t="s">
        <v>346</v>
      </c>
      <c r="E92" s="60" t="s">
        <v>47</v>
      </c>
      <c r="F92" s="126">
        <f>'MEMORIAL CALC.'!E86</f>
        <v>3.7</v>
      </c>
      <c r="G92" s="62">
        <v>29.55</v>
      </c>
      <c r="H92" s="39">
        <f t="shared" si="20"/>
        <v>37.14</v>
      </c>
      <c r="I92" s="40">
        <f t="shared" si="22"/>
        <v>137.41</v>
      </c>
    </row>
    <row r="93" spans="1:9" x14ac:dyDescent="0.25">
      <c r="A93" s="64"/>
      <c r="B93" s="65"/>
      <c r="C93" s="65"/>
      <c r="D93" s="18"/>
      <c r="E93" s="65"/>
      <c r="F93" s="120"/>
      <c r="G93" s="10"/>
      <c r="H93" s="115" t="s">
        <v>194</v>
      </c>
      <c r="I93" s="116">
        <f>SUM(I90:I92)</f>
        <v>735.36</v>
      </c>
    </row>
    <row r="94" spans="1:9" x14ac:dyDescent="0.25">
      <c r="A94" s="112"/>
      <c r="B94" s="113"/>
      <c r="C94" s="113"/>
      <c r="D94" s="61"/>
      <c r="E94" s="113"/>
      <c r="F94" s="125"/>
      <c r="G94" s="114"/>
      <c r="H94" s="39"/>
      <c r="I94" s="40"/>
    </row>
    <row r="95" spans="1:9" x14ac:dyDescent="0.25">
      <c r="A95" s="26" t="s">
        <v>11</v>
      </c>
      <c r="B95" s="27"/>
      <c r="C95" s="27"/>
      <c r="D95" s="35" t="s">
        <v>365</v>
      </c>
      <c r="E95" s="27"/>
      <c r="F95" s="123"/>
      <c r="G95" s="28"/>
      <c r="H95" s="28"/>
      <c r="I95" s="29"/>
    </row>
    <row r="96" spans="1:9" ht="48" x14ac:dyDescent="0.25">
      <c r="A96" s="59" t="s">
        <v>603</v>
      </c>
      <c r="B96" s="60">
        <v>87894</v>
      </c>
      <c r="C96" s="60" t="s">
        <v>40</v>
      </c>
      <c r="D96" s="61" t="s">
        <v>66</v>
      </c>
      <c r="E96" s="60" t="s">
        <v>47</v>
      </c>
      <c r="F96" s="126">
        <f>'MEMORIAL CALC.'!E89</f>
        <v>717.6</v>
      </c>
      <c r="G96" s="62">
        <v>5.4</v>
      </c>
      <c r="H96" s="39">
        <f t="shared" ref="H96" si="23">TRUNC(G96*(1+$I$8),2)</f>
        <v>6.78</v>
      </c>
      <c r="I96" s="40">
        <f t="shared" ref="I96" si="24">TRUNC(F96*H96,2)</f>
        <v>4865.32</v>
      </c>
    </row>
    <row r="97" spans="1:18" ht="48" x14ac:dyDescent="0.25">
      <c r="A97" s="59" t="s">
        <v>604</v>
      </c>
      <c r="B97" s="60">
        <v>87905</v>
      </c>
      <c r="C97" s="60" t="s">
        <v>40</v>
      </c>
      <c r="D97" s="61" t="s">
        <v>72</v>
      </c>
      <c r="E97" s="60" t="s">
        <v>47</v>
      </c>
      <c r="F97" s="126">
        <f>'MEMORIAL CALC.'!E90</f>
        <v>433.68</v>
      </c>
      <c r="G97" s="62">
        <v>7.04</v>
      </c>
      <c r="H97" s="39">
        <f t="shared" ref="H97" si="25">TRUNC(G97*(1+$I$8),2)</f>
        <v>8.84</v>
      </c>
      <c r="I97" s="40">
        <f t="shared" ref="I97" si="26">TRUNC(F97*H97,2)</f>
        <v>3833.73</v>
      </c>
    </row>
    <row r="98" spans="1:18" ht="72" x14ac:dyDescent="0.25">
      <c r="A98" s="59" t="s">
        <v>605</v>
      </c>
      <c r="B98" s="60">
        <v>89173</v>
      </c>
      <c r="C98" s="60" t="s">
        <v>40</v>
      </c>
      <c r="D98" s="61" t="s">
        <v>67</v>
      </c>
      <c r="E98" s="60" t="s">
        <v>47</v>
      </c>
      <c r="F98" s="126">
        <f>'MEMORIAL CALC.'!E91</f>
        <v>1151.28</v>
      </c>
      <c r="G98" s="62">
        <v>29.82</v>
      </c>
      <c r="H98" s="39">
        <f>TRUNC(G98*(1+$I$8),2)</f>
        <v>37.479999999999997</v>
      </c>
      <c r="I98" s="40">
        <f>TRUNC(F98*H98,2)</f>
        <v>43149.97</v>
      </c>
    </row>
    <row r="99" spans="1:18" ht="48" x14ac:dyDescent="0.25">
      <c r="A99" s="59" t="s">
        <v>606</v>
      </c>
      <c r="B99" s="60">
        <v>87264</v>
      </c>
      <c r="C99" s="60" t="s">
        <v>40</v>
      </c>
      <c r="D99" s="61" t="s">
        <v>76</v>
      </c>
      <c r="E99" s="60" t="s">
        <v>47</v>
      </c>
      <c r="F99" s="126">
        <f>'MEMORIAL CALC.'!E92</f>
        <v>34.709999999999994</v>
      </c>
      <c r="G99" s="62">
        <v>60.32</v>
      </c>
      <c r="H99" s="39">
        <f t="shared" ref="H99:H100" si="27">TRUNC(G99*(1+$I$8),2)</f>
        <v>75.819999999999993</v>
      </c>
      <c r="I99" s="40">
        <f t="shared" ref="I99" si="28">TRUNC(F99*H99,2)</f>
        <v>2631.71</v>
      </c>
    </row>
    <row r="100" spans="1:18" ht="48" x14ac:dyDescent="0.25">
      <c r="A100" s="59" t="s">
        <v>607</v>
      </c>
      <c r="B100" s="60">
        <v>87265</v>
      </c>
      <c r="C100" s="60" t="s">
        <v>40</v>
      </c>
      <c r="D100" s="61" t="s">
        <v>75</v>
      </c>
      <c r="E100" s="60" t="s">
        <v>47</v>
      </c>
      <c r="F100" s="126">
        <f>'MEMORIAL CALC.'!E93</f>
        <v>105.2</v>
      </c>
      <c r="G100" s="62">
        <v>53.99</v>
      </c>
      <c r="H100" s="39">
        <f t="shared" si="27"/>
        <v>67.86</v>
      </c>
      <c r="I100" s="40">
        <f t="shared" ref="I100" si="29">TRUNC(F100*H100,2)</f>
        <v>7138.87</v>
      </c>
    </row>
    <row r="101" spans="1:18" x14ac:dyDescent="0.25">
      <c r="A101" s="64"/>
      <c r="B101" s="65"/>
      <c r="C101" s="65"/>
      <c r="D101" s="18"/>
      <c r="E101" s="65"/>
      <c r="F101" s="120"/>
      <c r="G101" s="10"/>
      <c r="H101" s="115" t="s">
        <v>194</v>
      </c>
      <c r="I101" s="116">
        <f>SUM(I96:I100)</f>
        <v>61619.600000000006</v>
      </c>
    </row>
    <row r="102" spans="1:18" x14ac:dyDescent="0.25">
      <c r="A102" s="112"/>
      <c r="B102" s="113"/>
      <c r="C102" s="113"/>
      <c r="D102" s="61"/>
      <c r="E102" s="113"/>
      <c r="F102" s="125"/>
      <c r="G102" s="114"/>
      <c r="H102" s="39"/>
      <c r="I102" s="40"/>
    </row>
    <row r="103" spans="1:18" x14ac:dyDescent="0.25">
      <c r="A103" s="26" t="s">
        <v>12</v>
      </c>
      <c r="B103" s="27"/>
      <c r="C103" s="27"/>
      <c r="D103" s="35" t="s">
        <v>351</v>
      </c>
      <c r="E103" s="27"/>
      <c r="F103" s="123"/>
      <c r="G103" s="28"/>
      <c r="H103" s="28"/>
      <c r="I103" s="29"/>
      <c r="K103" s="8"/>
      <c r="L103" s="8"/>
      <c r="M103" s="8"/>
      <c r="N103" s="8"/>
      <c r="O103" s="8"/>
      <c r="P103" s="8"/>
      <c r="Q103" s="8"/>
      <c r="R103" s="8"/>
    </row>
    <row r="104" spans="1:18" ht="24" x14ac:dyDescent="0.25">
      <c r="A104" s="59" t="s">
        <v>608</v>
      </c>
      <c r="B104" s="60">
        <v>96113</v>
      </c>
      <c r="C104" s="65" t="s">
        <v>40</v>
      </c>
      <c r="D104" s="61" t="s">
        <v>352</v>
      </c>
      <c r="E104" s="60" t="s">
        <v>47</v>
      </c>
      <c r="F104" s="126">
        <f>'MEMORIAL CALC.'!E96</f>
        <v>96.15</v>
      </c>
      <c r="G104" s="62">
        <v>34.25</v>
      </c>
      <c r="H104" s="39">
        <f t="shared" ref="H104:H105" si="30">TRUNC(G104*(1+$I$8),2)</f>
        <v>43.05</v>
      </c>
      <c r="I104" s="40">
        <f t="shared" ref="I104" si="31">TRUNC(F104*H104,2)</f>
        <v>4139.25</v>
      </c>
      <c r="K104" s="153"/>
      <c r="L104" s="153"/>
      <c r="M104" s="153"/>
      <c r="N104" s="153"/>
      <c r="O104" s="153"/>
      <c r="P104" s="153"/>
      <c r="Q104" s="153"/>
      <c r="R104" s="153"/>
    </row>
    <row r="105" spans="1:18" ht="24" x14ac:dyDescent="0.25">
      <c r="A105" s="59" t="s">
        <v>609</v>
      </c>
      <c r="B105" s="60" t="str">
        <f>COMPOSIÇÕES!A126</f>
        <v>COMPOSIÇÃO</v>
      </c>
      <c r="C105" s="60"/>
      <c r="D105" s="61" t="str">
        <f>COMPOSIÇÕES!C126</f>
        <v>FORRO EM PLACAS DE GESSO RU, PARA AMBIENTES COMERCIAIS.</v>
      </c>
      <c r="E105" s="60" t="str">
        <f>COMPOSIÇÕES!G126</f>
        <v>M2</v>
      </c>
      <c r="F105" s="126">
        <f>'MEMORIAL CALC.'!E97</f>
        <v>61.260000000000005</v>
      </c>
      <c r="G105" s="62">
        <f>COMPOSIÇÕES!G136</f>
        <v>55</v>
      </c>
      <c r="H105" s="39">
        <f t="shared" si="30"/>
        <v>69.13</v>
      </c>
      <c r="I105" s="40">
        <f t="shared" ref="I105" si="32">TRUNC(F105*H105,2)</f>
        <v>4234.8999999999996</v>
      </c>
      <c r="K105" s="153"/>
      <c r="L105" s="153"/>
      <c r="M105" s="153"/>
      <c r="N105" s="153"/>
      <c r="O105" s="153"/>
      <c r="P105" s="153"/>
      <c r="Q105" s="153"/>
      <c r="R105" s="153"/>
    </row>
    <row r="106" spans="1:18" ht="13.5" customHeight="1" x14ac:dyDescent="0.25">
      <c r="A106" s="64"/>
      <c r="B106" s="65"/>
      <c r="C106" s="65"/>
      <c r="D106" s="18"/>
      <c r="E106" s="65"/>
      <c r="F106" s="120"/>
      <c r="G106" s="10"/>
      <c r="H106" s="115" t="s">
        <v>194</v>
      </c>
      <c r="I106" s="116">
        <f>SUM(I104:I105)</f>
        <v>8374.15</v>
      </c>
      <c r="K106" s="153"/>
      <c r="L106" s="153"/>
      <c r="M106" s="153"/>
      <c r="N106" s="153"/>
      <c r="O106" s="153"/>
      <c r="P106" s="153"/>
      <c r="Q106" s="153"/>
      <c r="R106" s="153"/>
    </row>
    <row r="107" spans="1:18" x14ac:dyDescent="0.25">
      <c r="A107" s="59"/>
      <c r="B107" s="60"/>
      <c r="C107" s="60"/>
      <c r="D107" s="61"/>
      <c r="E107" s="60"/>
      <c r="F107" s="126"/>
      <c r="G107" s="62"/>
      <c r="H107" s="39"/>
      <c r="I107" s="40"/>
      <c r="K107" s="153"/>
      <c r="L107" s="153"/>
      <c r="M107" s="153"/>
      <c r="N107" s="153"/>
      <c r="O107" s="153"/>
      <c r="P107" s="153"/>
      <c r="Q107" s="153"/>
      <c r="R107" s="153"/>
    </row>
    <row r="108" spans="1:18" x14ac:dyDescent="0.25">
      <c r="A108" s="26" t="s">
        <v>185</v>
      </c>
      <c r="B108" s="27"/>
      <c r="C108" s="27"/>
      <c r="D108" s="35" t="s">
        <v>184</v>
      </c>
      <c r="E108" s="27"/>
      <c r="F108" s="123"/>
      <c r="G108" s="28"/>
      <c r="H108" s="28"/>
      <c r="I108" s="29"/>
    </row>
    <row r="109" spans="1:18" ht="24" x14ac:dyDescent="0.25">
      <c r="A109" s="59" t="s">
        <v>610</v>
      </c>
      <c r="B109" s="60">
        <v>88485</v>
      </c>
      <c r="C109" s="65" t="s">
        <v>40</v>
      </c>
      <c r="D109" s="61" t="s">
        <v>366</v>
      </c>
      <c r="E109" s="60" t="s">
        <v>47</v>
      </c>
      <c r="F109" s="126">
        <f>'MEMORIAL CALC.'!E100</f>
        <v>1308.69</v>
      </c>
      <c r="G109" s="62">
        <v>1.75</v>
      </c>
      <c r="H109" s="39">
        <f t="shared" ref="H109:H110" si="33">TRUNC(G109*(1+$I$8),2)</f>
        <v>2.19</v>
      </c>
      <c r="I109" s="40">
        <f t="shared" ref="I109:I110" si="34">TRUNC(F109*H109,2)</f>
        <v>2866.03</v>
      </c>
    </row>
    <row r="110" spans="1:18" ht="24" x14ac:dyDescent="0.25">
      <c r="A110" s="59" t="s">
        <v>612</v>
      </c>
      <c r="B110" s="60">
        <v>88496</v>
      </c>
      <c r="C110" s="65" t="s">
        <v>40</v>
      </c>
      <c r="D110" s="61" t="s">
        <v>367</v>
      </c>
      <c r="E110" s="60" t="s">
        <v>47</v>
      </c>
      <c r="F110" s="126">
        <f>'MEMORIAL CALC.'!E101</f>
        <v>157.41</v>
      </c>
      <c r="G110" s="62">
        <v>23.37</v>
      </c>
      <c r="H110" s="39">
        <f t="shared" si="33"/>
        <v>29.37</v>
      </c>
      <c r="I110" s="40">
        <f t="shared" si="34"/>
        <v>4623.13</v>
      </c>
    </row>
    <row r="111" spans="1:18" ht="24" x14ac:dyDescent="0.25">
      <c r="A111" s="59" t="s">
        <v>613</v>
      </c>
      <c r="B111" s="60">
        <v>88497</v>
      </c>
      <c r="C111" s="65" t="s">
        <v>40</v>
      </c>
      <c r="D111" s="61" t="s">
        <v>213</v>
      </c>
      <c r="E111" s="60" t="s">
        <v>47</v>
      </c>
      <c r="F111" s="126">
        <f>'MEMORIAL CALC.'!E102</f>
        <v>228.14</v>
      </c>
      <c r="G111" s="62">
        <v>13.66</v>
      </c>
      <c r="H111" s="39">
        <f t="shared" ref="H111:H114" si="35">TRUNC(G111*(1+$I$8),2)</f>
        <v>17.170000000000002</v>
      </c>
      <c r="I111" s="40">
        <f t="shared" ref="I111:I114" si="36">TRUNC(F111*H111,2)</f>
        <v>3917.16</v>
      </c>
      <c r="K111" s="153"/>
      <c r="L111" s="153"/>
      <c r="M111" s="153"/>
      <c r="N111" s="153"/>
      <c r="O111" s="153"/>
      <c r="P111" s="153"/>
      <c r="Q111" s="153"/>
      <c r="R111" s="153"/>
    </row>
    <row r="112" spans="1:18" ht="24" x14ac:dyDescent="0.25">
      <c r="A112" s="59" t="s">
        <v>614</v>
      </c>
      <c r="B112" s="60">
        <v>88488</v>
      </c>
      <c r="C112" s="65" t="s">
        <v>40</v>
      </c>
      <c r="D112" s="61" t="s">
        <v>481</v>
      </c>
      <c r="E112" s="60" t="s">
        <v>47</v>
      </c>
      <c r="F112" s="126">
        <f>'MEMORIAL CALC.'!E103</f>
        <v>157.41</v>
      </c>
      <c r="G112" s="62">
        <v>13.93</v>
      </c>
      <c r="H112" s="39">
        <f t="shared" ref="H112:H113" si="37">TRUNC(G112*(1+$I$8),2)</f>
        <v>17.510000000000002</v>
      </c>
      <c r="I112" s="40">
        <f t="shared" ref="I112:I113" si="38">TRUNC(F112*H112,2)</f>
        <v>2756.24</v>
      </c>
      <c r="K112" s="153"/>
      <c r="L112" s="153"/>
      <c r="M112" s="153"/>
      <c r="N112" s="153"/>
      <c r="O112" s="153"/>
      <c r="P112" s="153"/>
      <c r="Q112" s="153"/>
      <c r="R112" s="153"/>
    </row>
    <row r="113" spans="1:18" ht="24" x14ac:dyDescent="0.25">
      <c r="A113" s="59" t="s">
        <v>615</v>
      </c>
      <c r="B113" s="60">
        <v>88489</v>
      </c>
      <c r="C113" s="65" t="s">
        <v>40</v>
      </c>
      <c r="D113" s="61" t="s">
        <v>214</v>
      </c>
      <c r="E113" s="60" t="s">
        <v>47</v>
      </c>
      <c r="F113" s="126">
        <f>'MEMORIAL CALC.'!E104</f>
        <v>228.14</v>
      </c>
      <c r="G113" s="62">
        <v>12.41</v>
      </c>
      <c r="H113" s="39">
        <f t="shared" si="37"/>
        <v>15.6</v>
      </c>
      <c r="I113" s="40">
        <f t="shared" si="38"/>
        <v>3558.98</v>
      </c>
      <c r="K113" s="153"/>
      <c r="L113" s="153"/>
      <c r="M113" s="153"/>
      <c r="N113" s="153"/>
      <c r="O113" s="153"/>
      <c r="P113" s="153"/>
      <c r="Q113" s="153"/>
      <c r="R113" s="153"/>
    </row>
    <row r="114" spans="1:18" ht="36" x14ac:dyDescent="0.25">
      <c r="A114" s="59" t="s">
        <v>616</v>
      </c>
      <c r="B114" s="60">
        <v>88431</v>
      </c>
      <c r="C114" s="65" t="s">
        <v>40</v>
      </c>
      <c r="D114" s="61" t="s">
        <v>368</v>
      </c>
      <c r="E114" s="60" t="s">
        <v>47</v>
      </c>
      <c r="F114" s="126">
        <f>'MEMORIAL CALC.'!E105</f>
        <v>453.63</v>
      </c>
      <c r="G114" s="62">
        <v>17.920000000000002</v>
      </c>
      <c r="H114" s="39">
        <f t="shared" si="35"/>
        <v>22.52</v>
      </c>
      <c r="I114" s="40">
        <f t="shared" si="36"/>
        <v>10215.74</v>
      </c>
      <c r="K114" s="153"/>
      <c r="L114" s="153"/>
      <c r="M114" s="153"/>
      <c r="N114" s="153"/>
      <c r="O114" s="153"/>
      <c r="P114" s="153"/>
      <c r="Q114" s="153"/>
      <c r="R114" s="153"/>
    </row>
    <row r="115" spans="1:18" ht="13.5" customHeight="1" x14ac:dyDescent="0.25">
      <c r="A115" s="64"/>
      <c r="B115" s="65"/>
      <c r="C115" s="65"/>
      <c r="D115" s="18"/>
      <c r="E115" s="65"/>
      <c r="F115" s="120"/>
      <c r="G115" s="10"/>
      <c r="H115" s="115" t="s">
        <v>194</v>
      </c>
      <c r="I115" s="116">
        <f>SUM(I109:I114)</f>
        <v>27937.279999999999</v>
      </c>
      <c r="K115" s="153"/>
      <c r="L115" s="153"/>
      <c r="M115" s="153"/>
      <c r="N115" s="153"/>
      <c r="O115" s="153"/>
      <c r="P115" s="153"/>
      <c r="Q115" s="153"/>
      <c r="R115" s="153"/>
    </row>
    <row r="116" spans="1:18" x14ac:dyDescent="0.25">
      <c r="A116" s="59"/>
      <c r="B116" s="60"/>
      <c r="C116" s="60"/>
      <c r="D116" s="61"/>
      <c r="E116" s="60"/>
      <c r="F116" s="126"/>
      <c r="G116" s="62"/>
      <c r="H116" s="39"/>
      <c r="I116" s="40"/>
      <c r="K116" s="153"/>
      <c r="L116" s="153"/>
      <c r="M116" s="153"/>
      <c r="N116" s="153"/>
      <c r="O116" s="153"/>
      <c r="P116" s="153"/>
      <c r="Q116" s="153"/>
      <c r="R116" s="153"/>
    </row>
    <row r="117" spans="1:18" x14ac:dyDescent="0.25">
      <c r="A117" s="26" t="s">
        <v>188</v>
      </c>
      <c r="B117" s="27"/>
      <c r="C117" s="27"/>
      <c r="D117" s="35" t="s">
        <v>370</v>
      </c>
      <c r="E117" s="27"/>
      <c r="F117" s="123"/>
      <c r="G117" s="28"/>
      <c r="H117" s="28"/>
      <c r="I117" s="29"/>
      <c r="K117" s="153"/>
      <c r="L117" s="153"/>
      <c r="M117" s="153"/>
      <c r="N117" s="153"/>
      <c r="O117" s="153"/>
      <c r="P117" s="153"/>
      <c r="Q117" s="153"/>
      <c r="R117" s="153"/>
    </row>
    <row r="118" spans="1:18" ht="72" x14ac:dyDescent="0.25">
      <c r="A118" s="59" t="s">
        <v>617</v>
      </c>
      <c r="B118" s="60">
        <v>94438</v>
      </c>
      <c r="C118" s="65" t="s">
        <v>40</v>
      </c>
      <c r="D118" s="61" t="s">
        <v>371</v>
      </c>
      <c r="E118" s="60" t="s">
        <v>47</v>
      </c>
      <c r="F118" s="126">
        <f>'MEMORIAL CALC.'!E108</f>
        <v>147.25</v>
      </c>
      <c r="G118" s="62">
        <v>38.299999999999997</v>
      </c>
      <c r="H118" s="39">
        <f t="shared" ref="H118:H119" si="39">TRUNC(G118*(1+$I$8),2)</f>
        <v>48.14</v>
      </c>
      <c r="I118" s="40">
        <f t="shared" ref="I118:I119" si="40">TRUNC(F118*H118,2)</f>
        <v>7088.61</v>
      </c>
      <c r="K118" s="153"/>
      <c r="L118" s="153"/>
      <c r="M118" s="153"/>
      <c r="N118" s="153"/>
      <c r="O118" s="153"/>
      <c r="P118" s="153"/>
      <c r="Q118" s="153"/>
      <c r="R118" s="153"/>
    </row>
    <row r="119" spans="1:18" ht="48" x14ac:dyDescent="0.25">
      <c r="A119" s="59" t="s">
        <v>618</v>
      </c>
      <c r="B119" s="60">
        <v>94992</v>
      </c>
      <c r="C119" s="65" t="s">
        <v>40</v>
      </c>
      <c r="D119" s="61" t="s">
        <v>373</v>
      </c>
      <c r="E119" s="60" t="s">
        <v>47</v>
      </c>
      <c r="F119" s="126">
        <f>'MEMORIAL CALC.'!E109</f>
        <v>204.17000000000002</v>
      </c>
      <c r="G119" s="62">
        <v>95.73</v>
      </c>
      <c r="H119" s="39">
        <f t="shared" si="39"/>
        <v>120.33</v>
      </c>
      <c r="I119" s="40">
        <f t="shared" si="40"/>
        <v>24567.77</v>
      </c>
      <c r="K119" s="153"/>
      <c r="L119" s="153"/>
      <c r="M119" s="153"/>
      <c r="N119" s="153"/>
      <c r="O119" s="153"/>
      <c r="P119" s="153"/>
      <c r="Q119" s="153"/>
      <c r="R119" s="153"/>
    </row>
    <row r="120" spans="1:18" ht="36" x14ac:dyDescent="0.25">
      <c r="A120" s="59" t="s">
        <v>619</v>
      </c>
      <c r="B120" s="60">
        <v>87258</v>
      </c>
      <c r="C120" s="65" t="s">
        <v>40</v>
      </c>
      <c r="D120" s="61" t="s">
        <v>381</v>
      </c>
      <c r="E120" s="60" t="s">
        <v>47</v>
      </c>
      <c r="F120" s="126">
        <f>'MEMORIAL CALC.'!E110</f>
        <v>6.1</v>
      </c>
      <c r="G120" s="62">
        <v>139.13</v>
      </c>
      <c r="H120" s="39">
        <f t="shared" ref="H120" si="41">TRUNC(G120*(1+$I$8),2)</f>
        <v>174.89</v>
      </c>
      <c r="I120" s="40">
        <f t="shared" ref="I120" si="42">TRUNC(F120*H120,2)</f>
        <v>1066.82</v>
      </c>
      <c r="K120" s="153"/>
      <c r="L120" s="153"/>
      <c r="M120" s="153"/>
      <c r="N120" s="153"/>
      <c r="O120" s="153"/>
      <c r="P120" s="153"/>
      <c r="Q120" s="153"/>
      <c r="R120" s="153"/>
    </row>
    <row r="121" spans="1:18" ht="36" x14ac:dyDescent="0.25">
      <c r="A121" s="59" t="s">
        <v>620</v>
      </c>
      <c r="B121" s="60">
        <v>87259</v>
      </c>
      <c r="C121" s="65" t="s">
        <v>40</v>
      </c>
      <c r="D121" s="61" t="s">
        <v>382</v>
      </c>
      <c r="E121" s="60" t="s">
        <v>47</v>
      </c>
      <c r="F121" s="126">
        <f>'MEMORIAL CALC.'!E111</f>
        <v>12</v>
      </c>
      <c r="G121" s="62">
        <v>128.41</v>
      </c>
      <c r="H121" s="39">
        <f t="shared" ref="H121:H124" si="43">TRUNC(G121*(1+$I$8),2)</f>
        <v>161.41999999999999</v>
      </c>
      <c r="I121" s="40">
        <f t="shared" ref="I121:I124" si="44">TRUNC(F121*H121,2)</f>
        <v>1937.04</v>
      </c>
      <c r="K121" s="153"/>
      <c r="L121" s="153"/>
      <c r="M121" s="153"/>
      <c r="N121" s="153"/>
      <c r="O121" s="153"/>
      <c r="P121" s="153"/>
      <c r="Q121" s="153"/>
      <c r="R121" s="153"/>
    </row>
    <row r="122" spans="1:18" ht="36" x14ac:dyDescent="0.25">
      <c r="A122" s="59" t="s">
        <v>621</v>
      </c>
      <c r="B122" s="60">
        <v>87260</v>
      </c>
      <c r="C122" s="65" t="s">
        <v>40</v>
      </c>
      <c r="D122" s="61" t="s">
        <v>383</v>
      </c>
      <c r="E122" s="60" t="s">
        <v>47</v>
      </c>
      <c r="F122" s="126">
        <f>'MEMORIAL CALC.'!E112</f>
        <v>129.15</v>
      </c>
      <c r="G122" s="62">
        <v>122.25</v>
      </c>
      <c r="H122" s="39">
        <f t="shared" si="43"/>
        <v>153.66999999999999</v>
      </c>
      <c r="I122" s="40">
        <f t="shared" si="44"/>
        <v>19846.48</v>
      </c>
      <c r="K122" s="153"/>
      <c r="L122" s="153"/>
      <c r="M122" s="153"/>
      <c r="N122" s="153"/>
      <c r="O122" s="153"/>
      <c r="P122" s="153"/>
      <c r="Q122" s="153"/>
      <c r="R122" s="153"/>
    </row>
    <row r="123" spans="1:18" ht="24" x14ac:dyDescent="0.25">
      <c r="A123" s="59" t="s">
        <v>622</v>
      </c>
      <c r="B123" s="60" t="str">
        <f>COMPOSIÇÕES!A138</f>
        <v>COMPOSIÇÃO</v>
      </c>
      <c r="C123" s="65"/>
      <c r="D123" s="61" t="str">
        <f>COMPOSIÇÕES!C138</f>
        <v>FORNECIMENTO E ESPALHAMENTO DE TERRA VEGETAL PREPARADA</v>
      </c>
      <c r="E123" s="60" t="str">
        <f>COMPOSIÇÕES!G138</f>
        <v>M3</v>
      </c>
      <c r="F123" s="126">
        <f>'MEMORIAL CALC.'!E113</f>
        <v>11.89</v>
      </c>
      <c r="G123" s="62">
        <f>COMPOSIÇÕES!G143</f>
        <v>146.88999999999999</v>
      </c>
      <c r="H123" s="39">
        <f t="shared" ref="H123" si="45">TRUNC(G123*(1+$I$8),2)</f>
        <v>184.65</v>
      </c>
      <c r="I123" s="40">
        <f t="shared" ref="I123" si="46">TRUNC(F123*H123,2)</f>
        <v>2195.48</v>
      </c>
      <c r="K123" s="153"/>
      <c r="L123" s="153"/>
      <c r="M123" s="153"/>
      <c r="N123" s="153"/>
      <c r="O123" s="153"/>
      <c r="P123" s="153"/>
      <c r="Q123" s="153"/>
      <c r="R123" s="153"/>
    </row>
    <row r="124" spans="1:18" ht="24" x14ac:dyDescent="0.25">
      <c r="A124" s="59" t="s">
        <v>863</v>
      </c>
      <c r="B124" s="60">
        <v>98503</v>
      </c>
      <c r="C124" s="65" t="s">
        <v>40</v>
      </c>
      <c r="D124" s="61" t="s">
        <v>823</v>
      </c>
      <c r="E124" s="60" t="s">
        <v>47</v>
      </c>
      <c r="F124" s="126">
        <f>'MEMORIAL CALC.'!E114</f>
        <v>396.47999999999996</v>
      </c>
      <c r="G124" s="62">
        <v>19.23</v>
      </c>
      <c r="H124" s="39">
        <f t="shared" si="43"/>
        <v>24.17</v>
      </c>
      <c r="I124" s="40">
        <f t="shared" si="44"/>
        <v>9582.92</v>
      </c>
      <c r="K124" s="153"/>
      <c r="L124" s="153"/>
      <c r="M124" s="153"/>
      <c r="N124" s="153"/>
      <c r="O124" s="153"/>
      <c r="P124" s="153"/>
      <c r="Q124" s="153"/>
      <c r="R124" s="153"/>
    </row>
    <row r="125" spans="1:18" ht="13.5" customHeight="1" x14ac:dyDescent="0.25">
      <c r="A125" s="64"/>
      <c r="B125" s="65"/>
      <c r="C125" s="65"/>
      <c r="D125" s="18"/>
      <c r="E125" s="65"/>
      <c r="F125" s="120"/>
      <c r="G125" s="10"/>
      <c r="H125" s="115" t="s">
        <v>194</v>
      </c>
      <c r="I125" s="116">
        <f>SUM(I118:I124)</f>
        <v>66285.12000000001</v>
      </c>
      <c r="K125" s="153"/>
      <c r="L125" s="153"/>
      <c r="M125" s="153"/>
      <c r="N125" s="153"/>
      <c r="O125" s="153"/>
      <c r="P125" s="153"/>
      <c r="Q125" s="153"/>
      <c r="R125" s="153"/>
    </row>
    <row r="126" spans="1:18" x14ac:dyDescent="0.25">
      <c r="A126" s="59"/>
      <c r="B126" s="60"/>
      <c r="C126" s="60"/>
      <c r="D126" s="61"/>
      <c r="E126" s="60"/>
      <c r="F126" s="126"/>
      <c r="G126" s="62"/>
      <c r="H126" s="39"/>
      <c r="I126" s="40"/>
      <c r="K126" s="153"/>
      <c r="L126" s="153"/>
      <c r="M126" s="153"/>
      <c r="N126" s="153"/>
      <c r="O126" s="153"/>
      <c r="P126" s="153"/>
      <c r="Q126" s="153"/>
      <c r="R126" s="153"/>
    </row>
    <row r="127" spans="1:18" x14ac:dyDescent="0.25">
      <c r="A127" s="26" t="s">
        <v>189</v>
      </c>
      <c r="B127" s="27"/>
      <c r="C127" s="27"/>
      <c r="D127" s="35" t="s">
        <v>387</v>
      </c>
      <c r="E127" s="27"/>
      <c r="F127" s="123"/>
      <c r="G127" s="28"/>
      <c r="H127" s="28"/>
      <c r="I127" s="29"/>
      <c r="K127" s="153"/>
      <c r="L127" s="153"/>
      <c r="M127" s="153"/>
      <c r="N127" s="153"/>
      <c r="O127" s="153"/>
      <c r="P127" s="153"/>
      <c r="Q127" s="153"/>
      <c r="R127" s="153"/>
    </row>
    <row r="128" spans="1:18" ht="24" x14ac:dyDescent="0.25">
      <c r="A128" s="59" t="s">
        <v>611</v>
      </c>
      <c r="B128" s="60">
        <v>88649</v>
      </c>
      <c r="C128" s="65" t="s">
        <v>40</v>
      </c>
      <c r="D128" s="61" t="s">
        <v>388</v>
      </c>
      <c r="E128" s="60" t="s">
        <v>48</v>
      </c>
      <c r="F128" s="126">
        <f>'MEMORIAL CALC.'!E117</f>
        <v>59.600000000000009</v>
      </c>
      <c r="G128" s="62">
        <v>7.46</v>
      </c>
      <c r="H128" s="39">
        <f t="shared" ref="H128:H130" si="47">TRUNC(G128*(1+$I$8),2)</f>
        <v>9.3699999999999992</v>
      </c>
      <c r="I128" s="40">
        <f t="shared" ref="I128:I130" si="48">TRUNC(F128*H128,2)</f>
        <v>558.45000000000005</v>
      </c>
      <c r="K128" s="153"/>
      <c r="L128" s="153"/>
      <c r="M128" s="153"/>
      <c r="N128" s="153"/>
      <c r="O128" s="153"/>
      <c r="P128" s="153"/>
      <c r="Q128" s="153"/>
      <c r="R128" s="153"/>
    </row>
    <row r="129" spans="1:18" x14ac:dyDescent="0.25">
      <c r="A129" s="59" t="s">
        <v>623</v>
      </c>
      <c r="B129" s="60" t="str">
        <f>COMPOSIÇÕES!A145</f>
        <v>COMPOSIÇÃO</v>
      </c>
      <c r="C129" s="65"/>
      <c r="D129" s="61" t="str">
        <f>COMPOSIÇÕES!C145</f>
        <v>SOLEIRA EM GRANITO, LARGURA 25 CM, ESPESSURA 3,0 CM</v>
      </c>
      <c r="E129" s="60" t="s">
        <v>48</v>
      </c>
      <c r="F129" s="126">
        <f>'MEMORIAL CALC.'!E118</f>
        <v>16</v>
      </c>
      <c r="G129" s="62">
        <f>COMPOSIÇÕES!G152</f>
        <v>166.12</v>
      </c>
      <c r="H129" s="39">
        <f t="shared" si="47"/>
        <v>208.82</v>
      </c>
      <c r="I129" s="40">
        <f t="shared" si="48"/>
        <v>3341.12</v>
      </c>
      <c r="K129" s="153"/>
      <c r="L129" s="153"/>
      <c r="M129" s="153"/>
      <c r="N129" s="153"/>
      <c r="O129" s="153"/>
      <c r="P129" s="153"/>
      <c r="Q129" s="153"/>
      <c r="R129" s="153"/>
    </row>
    <row r="130" spans="1:18" ht="36" x14ac:dyDescent="0.25">
      <c r="A130" s="59" t="s">
        <v>624</v>
      </c>
      <c r="B130" s="60" t="str">
        <f>COMPOSIÇÕES!A154</f>
        <v>COMPOSIÇÃO</v>
      </c>
      <c r="C130" s="65"/>
      <c r="D130" s="61" t="str">
        <f>COMPOSIÇÕES!C154</f>
        <v>PEITORIL EM MÁRMORE CINZA ANDORINHA, LARGURA DE 25CM, ASSENTADO COM ARGAMASSA TRACO 1:4 (CIMENTO E AREIA MEDIA), PREPARO MANUAL DA ARGAMASSA</v>
      </c>
      <c r="E130" s="60" t="str">
        <f>COMPOSIÇÕES!G154</f>
        <v>M</v>
      </c>
      <c r="F130" s="126">
        <f>'MEMORIAL CALC.'!E119</f>
        <v>24</v>
      </c>
      <c r="G130" s="62">
        <f>COMPOSIÇÕES!G163</f>
        <v>168.79</v>
      </c>
      <c r="H130" s="39">
        <f t="shared" si="47"/>
        <v>212.18</v>
      </c>
      <c r="I130" s="40">
        <f t="shared" si="48"/>
        <v>5092.32</v>
      </c>
      <c r="K130" s="153"/>
      <c r="L130" s="153"/>
      <c r="M130" s="153"/>
      <c r="N130" s="153"/>
      <c r="O130" s="153"/>
      <c r="P130" s="153"/>
      <c r="Q130" s="153"/>
      <c r="R130" s="153"/>
    </row>
    <row r="131" spans="1:18" x14ac:dyDescent="0.25">
      <c r="A131" s="64"/>
      <c r="B131" s="65"/>
      <c r="C131" s="65"/>
      <c r="D131" s="18"/>
      <c r="E131" s="65"/>
      <c r="F131" s="120"/>
      <c r="G131" s="10"/>
      <c r="H131" s="115" t="s">
        <v>194</v>
      </c>
      <c r="I131" s="116">
        <f>SUM(I128:I130)</f>
        <v>8991.89</v>
      </c>
      <c r="K131" s="153"/>
      <c r="L131" s="153"/>
      <c r="M131" s="153"/>
      <c r="N131" s="153"/>
      <c r="O131" s="153"/>
      <c r="P131" s="153"/>
      <c r="Q131" s="153"/>
      <c r="R131" s="153"/>
    </row>
    <row r="132" spans="1:18" x14ac:dyDescent="0.25">
      <c r="A132" s="59"/>
      <c r="B132" s="60"/>
      <c r="C132" s="60"/>
      <c r="D132" s="61"/>
      <c r="E132" s="60"/>
      <c r="F132" s="126"/>
      <c r="G132" s="62"/>
      <c r="H132" s="39"/>
      <c r="I132" s="40"/>
      <c r="K132" s="153"/>
      <c r="L132" s="153"/>
      <c r="M132" s="153"/>
      <c r="N132" s="153"/>
      <c r="O132" s="153"/>
      <c r="P132" s="153"/>
      <c r="Q132" s="153"/>
      <c r="R132" s="153"/>
    </row>
    <row r="133" spans="1:18" x14ac:dyDescent="0.25">
      <c r="A133" s="26" t="s">
        <v>190</v>
      </c>
      <c r="B133" s="27"/>
      <c r="C133" s="27"/>
      <c r="D133" s="35" t="s">
        <v>34</v>
      </c>
      <c r="E133" s="27"/>
      <c r="F133" s="123"/>
      <c r="G133" s="28"/>
      <c r="H133" s="28"/>
      <c r="I133" s="29"/>
      <c r="K133" s="153"/>
      <c r="L133" s="153"/>
      <c r="M133" s="153"/>
      <c r="N133" s="153"/>
      <c r="O133" s="153"/>
      <c r="P133" s="153"/>
      <c r="Q133" s="153"/>
      <c r="R133" s="153"/>
    </row>
    <row r="134" spans="1:18" ht="36" x14ac:dyDescent="0.25">
      <c r="A134" s="59" t="s">
        <v>625</v>
      </c>
      <c r="B134" s="65">
        <v>91941</v>
      </c>
      <c r="C134" s="65" t="s">
        <v>40</v>
      </c>
      <c r="D134" s="18" t="s">
        <v>157</v>
      </c>
      <c r="E134" s="65" t="s">
        <v>45</v>
      </c>
      <c r="F134" s="120">
        <f>'MEMORIAL CALC.'!E122</f>
        <v>22</v>
      </c>
      <c r="G134" s="10">
        <v>8.24</v>
      </c>
      <c r="H134" s="174">
        <f t="shared" ref="H134:H160" si="49">TRUNC(G134*(1+$I$8),2)</f>
        <v>10.35</v>
      </c>
      <c r="I134" s="175">
        <f t="shared" ref="I134:I160" si="50">TRUNC(F134*H134,2)</f>
        <v>227.7</v>
      </c>
      <c r="K134" s="153"/>
      <c r="L134" s="153"/>
      <c r="M134" s="153"/>
      <c r="N134" s="153"/>
      <c r="O134" s="153"/>
      <c r="P134" s="153"/>
      <c r="Q134" s="153"/>
      <c r="R134" s="153"/>
    </row>
    <row r="135" spans="1:18" ht="36" x14ac:dyDescent="0.25">
      <c r="A135" s="59" t="s">
        <v>626</v>
      </c>
      <c r="B135" s="65">
        <v>91940</v>
      </c>
      <c r="C135" s="65" t="s">
        <v>40</v>
      </c>
      <c r="D135" s="18" t="s">
        <v>158</v>
      </c>
      <c r="E135" s="65" t="s">
        <v>45</v>
      </c>
      <c r="F135" s="120">
        <f>'MEMORIAL CALC.'!E123</f>
        <v>15</v>
      </c>
      <c r="G135" s="10">
        <v>12.11</v>
      </c>
      <c r="H135" s="174">
        <f t="shared" si="49"/>
        <v>15.22</v>
      </c>
      <c r="I135" s="175">
        <f t="shared" si="50"/>
        <v>228.3</v>
      </c>
      <c r="K135" s="153"/>
      <c r="L135" s="153"/>
      <c r="M135" s="153"/>
      <c r="N135" s="153"/>
      <c r="O135" s="153"/>
      <c r="P135" s="153"/>
      <c r="Q135" s="153"/>
      <c r="R135" s="153"/>
    </row>
    <row r="136" spans="1:18" ht="36" x14ac:dyDescent="0.25">
      <c r="A136" s="59" t="s">
        <v>627</v>
      </c>
      <c r="B136" s="65">
        <v>91939</v>
      </c>
      <c r="C136" s="65" t="s">
        <v>40</v>
      </c>
      <c r="D136" s="18" t="s">
        <v>159</v>
      </c>
      <c r="E136" s="65" t="s">
        <v>45</v>
      </c>
      <c r="F136" s="120">
        <f>'MEMORIAL CALC.'!E124</f>
        <v>8</v>
      </c>
      <c r="G136" s="10">
        <v>22.43</v>
      </c>
      <c r="H136" s="174">
        <f t="shared" si="49"/>
        <v>28.19</v>
      </c>
      <c r="I136" s="175">
        <f t="shared" si="50"/>
        <v>225.52</v>
      </c>
      <c r="K136" s="153"/>
      <c r="L136" s="153"/>
      <c r="M136" s="153"/>
      <c r="N136" s="153"/>
      <c r="O136" s="153"/>
      <c r="P136" s="153"/>
      <c r="Q136" s="153"/>
      <c r="R136" s="153"/>
    </row>
    <row r="137" spans="1:18" ht="24" x14ac:dyDescent="0.25">
      <c r="A137" s="59" t="s">
        <v>628</v>
      </c>
      <c r="B137" s="65">
        <v>91937</v>
      </c>
      <c r="C137" s="65" t="s">
        <v>40</v>
      </c>
      <c r="D137" s="18" t="s">
        <v>160</v>
      </c>
      <c r="E137" s="65" t="s">
        <v>45</v>
      </c>
      <c r="F137" s="120">
        <f>'MEMORIAL CALC.'!E125</f>
        <v>43</v>
      </c>
      <c r="G137" s="10">
        <v>9.41</v>
      </c>
      <c r="H137" s="174">
        <f t="shared" si="49"/>
        <v>11.82</v>
      </c>
      <c r="I137" s="175">
        <f t="shared" si="50"/>
        <v>508.26</v>
      </c>
      <c r="K137" s="153"/>
      <c r="L137" s="153"/>
      <c r="M137" s="153"/>
      <c r="N137" s="153"/>
      <c r="O137" s="153"/>
      <c r="P137" s="153"/>
      <c r="Q137" s="153"/>
      <c r="R137" s="153"/>
    </row>
    <row r="138" spans="1:18" ht="36" x14ac:dyDescent="0.25">
      <c r="A138" s="59" t="s">
        <v>629</v>
      </c>
      <c r="B138" s="65">
        <v>91925</v>
      </c>
      <c r="C138" s="65" t="s">
        <v>40</v>
      </c>
      <c r="D138" s="18" t="s">
        <v>401</v>
      </c>
      <c r="E138" s="65" t="s">
        <v>48</v>
      </c>
      <c r="F138" s="120">
        <f>'MEMORIAL CALC.'!E126</f>
        <v>430.4</v>
      </c>
      <c r="G138" s="10">
        <v>3.96</v>
      </c>
      <c r="H138" s="174">
        <f t="shared" si="49"/>
        <v>4.97</v>
      </c>
      <c r="I138" s="175">
        <f t="shared" si="50"/>
        <v>2139.08</v>
      </c>
      <c r="K138" s="153"/>
      <c r="L138" s="153"/>
      <c r="M138" s="153"/>
      <c r="N138" s="153"/>
      <c r="O138" s="153"/>
      <c r="P138" s="153"/>
      <c r="Q138" s="153"/>
      <c r="R138" s="153"/>
    </row>
    <row r="139" spans="1:18" ht="36" x14ac:dyDescent="0.25">
      <c r="A139" s="59" t="s">
        <v>630</v>
      </c>
      <c r="B139" s="65">
        <v>91927</v>
      </c>
      <c r="C139" s="65" t="s">
        <v>40</v>
      </c>
      <c r="D139" s="18" t="s">
        <v>402</v>
      </c>
      <c r="E139" s="65" t="s">
        <v>48</v>
      </c>
      <c r="F139" s="120">
        <f>'MEMORIAL CALC.'!E127</f>
        <v>469.9</v>
      </c>
      <c r="G139" s="10">
        <v>5.37</v>
      </c>
      <c r="H139" s="174">
        <f t="shared" si="49"/>
        <v>6.75</v>
      </c>
      <c r="I139" s="175">
        <f t="shared" si="50"/>
        <v>3171.82</v>
      </c>
      <c r="K139" s="153"/>
      <c r="L139" s="153"/>
      <c r="M139" s="153"/>
      <c r="N139" s="153"/>
      <c r="O139" s="153"/>
      <c r="P139" s="153"/>
      <c r="Q139" s="153"/>
      <c r="R139" s="153"/>
    </row>
    <row r="140" spans="1:18" ht="36" x14ac:dyDescent="0.25">
      <c r="A140" s="59" t="s">
        <v>631</v>
      </c>
      <c r="B140" s="65">
        <v>91929</v>
      </c>
      <c r="C140" s="65" t="s">
        <v>40</v>
      </c>
      <c r="D140" s="18" t="s">
        <v>403</v>
      </c>
      <c r="E140" s="65" t="s">
        <v>48</v>
      </c>
      <c r="F140" s="120">
        <f>'MEMORIAL CALC.'!E128</f>
        <v>54.8</v>
      </c>
      <c r="G140" s="10">
        <v>7.56</v>
      </c>
      <c r="H140" s="174">
        <f t="shared" si="49"/>
        <v>9.5</v>
      </c>
      <c r="I140" s="175">
        <f t="shared" si="50"/>
        <v>520.6</v>
      </c>
      <c r="K140" s="153"/>
      <c r="L140" s="153"/>
      <c r="M140" s="153"/>
      <c r="N140" s="153"/>
      <c r="O140" s="153"/>
      <c r="P140" s="153"/>
      <c r="Q140" s="153"/>
      <c r="R140" s="153"/>
    </row>
    <row r="141" spans="1:18" ht="36" x14ac:dyDescent="0.25">
      <c r="A141" s="59" t="s">
        <v>632</v>
      </c>
      <c r="B141" s="65">
        <v>91931</v>
      </c>
      <c r="C141" s="65" t="s">
        <v>40</v>
      </c>
      <c r="D141" s="18" t="s">
        <v>404</v>
      </c>
      <c r="E141" s="65" t="s">
        <v>48</v>
      </c>
      <c r="F141" s="120">
        <f>'MEMORIAL CALC.'!E129</f>
        <v>57.5</v>
      </c>
      <c r="G141" s="10">
        <v>10.23</v>
      </c>
      <c r="H141" s="174">
        <f t="shared" si="49"/>
        <v>12.85</v>
      </c>
      <c r="I141" s="175">
        <f t="shared" si="50"/>
        <v>738.87</v>
      </c>
      <c r="K141" s="153"/>
      <c r="L141" s="153"/>
      <c r="M141" s="153"/>
      <c r="N141" s="153"/>
      <c r="O141" s="153"/>
      <c r="P141" s="153"/>
      <c r="Q141" s="153"/>
      <c r="R141" s="153"/>
    </row>
    <row r="142" spans="1:18" ht="36" x14ac:dyDescent="0.25">
      <c r="A142" s="59" t="s">
        <v>633</v>
      </c>
      <c r="B142" s="65">
        <v>91933</v>
      </c>
      <c r="C142" s="65" t="s">
        <v>40</v>
      </c>
      <c r="D142" s="18" t="s">
        <v>405</v>
      </c>
      <c r="E142" s="65" t="s">
        <v>48</v>
      </c>
      <c r="F142" s="120">
        <f>'MEMORIAL CALC.'!E130</f>
        <v>43.5</v>
      </c>
      <c r="G142" s="10">
        <v>16.14</v>
      </c>
      <c r="H142" s="174">
        <f t="shared" si="49"/>
        <v>20.28</v>
      </c>
      <c r="I142" s="175">
        <f t="shared" si="50"/>
        <v>882.18</v>
      </c>
      <c r="K142" s="153"/>
      <c r="L142" s="153"/>
      <c r="M142" s="153"/>
      <c r="N142" s="153"/>
      <c r="O142" s="153"/>
      <c r="P142" s="153"/>
      <c r="Q142" s="153"/>
      <c r="R142" s="153"/>
    </row>
    <row r="143" spans="1:18" ht="36" x14ac:dyDescent="0.25">
      <c r="A143" s="59" t="s">
        <v>634</v>
      </c>
      <c r="B143" s="65">
        <v>92023</v>
      </c>
      <c r="C143" s="65" t="s">
        <v>40</v>
      </c>
      <c r="D143" s="18" t="s">
        <v>406</v>
      </c>
      <c r="E143" s="65" t="s">
        <v>45</v>
      </c>
      <c r="F143" s="120">
        <f>'MEMORIAL CALC.'!E131</f>
        <v>4</v>
      </c>
      <c r="G143" s="10">
        <v>37.93</v>
      </c>
      <c r="H143" s="174">
        <f t="shared" si="49"/>
        <v>47.68</v>
      </c>
      <c r="I143" s="175">
        <f t="shared" si="50"/>
        <v>190.72</v>
      </c>
      <c r="K143" s="153"/>
      <c r="L143" s="153"/>
      <c r="M143" s="153"/>
      <c r="N143" s="153"/>
      <c r="O143" s="153"/>
      <c r="P143" s="153"/>
      <c r="Q143" s="153"/>
      <c r="R143" s="153"/>
    </row>
    <row r="144" spans="1:18" ht="36" x14ac:dyDescent="0.25">
      <c r="A144" s="59" t="s">
        <v>635</v>
      </c>
      <c r="B144" s="65">
        <v>91959</v>
      </c>
      <c r="C144" s="65" t="s">
        <v>40</v>
      </c>
      <c r="D144" s="18" t="s">
        <v>161</v>
      </c>
      <c r="E144" s="65" t="s">
        <v>45</v>
      </c>
      <c r="F144" s="120">
        <f>'MEMORIAL CALC.'!E132</f>
        <v>3</v>
      </c>
      <c r="G144" s="10">
        <v>33.94</v>
      </c>
      <c r="H144" s="174">
        <f t="shared" si="49"/>
        <v>42.66</v>
      </c>
      <c r="I144" s="175">
        <f t="shared" si="50"/>
        <v>127.98</v>
      </c>
      <c r="K144" s="153"/>
      <c r="L144" s="153"/>
      <c r="M144" s="153"/>
      <c r="N144" s="153"/>
      <c r="O144" s="153"/>
      <c r="P144" s="153"/>
      <c r="Q144" s="153"/>
      <c r="R144" s="153"/>
    </row>
    <row r="145" spans="1:18" ht="36" x14ac:dyDescent="0.25">
      <c r="A145" s="59" t="s">
        <v>636</v>
      </c>
      <c r="B145" s="65">
        <v>91967</v>
      </c>
      <c r="C145" s="65" t="s">
        <v>40</v>
      </c>
      <c r="D145" s="18" t="s">
        <v>407</v>
      </c>
      <c r="E145" s="65" t="s">
        <v>45</v>
      </c>
      <c r="F145" s="120">
        <f>'MEMORIAL CALC.'!E133</f>
        <v>2</v>
      </c>
      <c r="G145" s="10">
        <v>46.49</v>
      </c>
      <c r="H145" s="174">
        <f t="shared" si="49"/>
        <v>58.44</v>
      </c>
      <c r="I145" s="175">
        <f t="shared" si="50"/>
        <v>116.88</v>
      </c>
      <c r="K145" s="153"/>
      <c r="L145" s="153"/>
      <c r="M145" s="153"/>
      <c r="N145" s="153"/>
      <c r="O145" s="153"/>
      <c r="P145" s="153"/>
      <c r="Q145" s="153"/>
      <c r="R145" s="153"/>
    </row>
    <row r="146" spans="1:18" ht="36" x14ac:dyDescent="0.25">
      <c r="A146" s="59" t="s">
        <v>637</v>
      </c>
      <c r="B146" s="65">
        <v>92000</v>
      </c>
      <c r="C146" s="65" t="s">
        <v>40</v>
      </c>
      <c r="D146" s="18" t="s">
        <v>162</v>
      </c>
      <c r="E146" s="65" t="s">
        <v>45</v>
      </c>
      <c r="F146" s="120">
        <f>'MEMORIAL CALC.'!E134</f>
        <v>22</v>
      </c>
      <c r="G146" s="10">
        <v>22.65</v>
      </c>
      <c r="H146" s="174">
        <f t="shared" si="49"/>
        <v>28.47</v>
      </c>
      <c r="I146" s="175">
        <f t="shared" si="50"/>
        <v>626.34</v>
      </c>
      <c r="K146" s="153"/>
      <c r="L146" s="153"/>
      <c r="M146" s="153"/>
      <c r="N146" s="153"/>
      <c r="O146" s="153"/>
      <c r="P146" s="153"/>
      <c r="Q146" s="153"/>
      <c r="R146" s="153"/>
    </row>
    <row r="147" spans="1:18" ht="36" x14ac:dyDescent="0.25">
      <c r="A147" s="59" t="s">
        <v>638</v>
      </c>
      <c r="B147" s="65">
        <v>91996</v>
      </c>
      <c r="C147" s="65" t="s">
        <v>40</v>
      </c>
      <c r="D147" s="18" t="s">
        <v>163</v>
      </c>
      <c r="E147" s="65" t="s">
        <v>45</v>
      </c>
      <c r="F147" s="120">
        <f>'MEMORIAL CALC.'!E135</f>
        <v>7</v>
      </c>
      <c r="G147" s="10">
        <v>25.42</v>
      </c>
      <c r="H147" s="174">
        <f t="shared" si="49"/>
        <v>31.95</v>
      </c>
      <c r="I147" s="175">
        <f t="shared" si="50"/>
        <v>223.65</v>
      </c>
      <c r="K147" s="153"/>
      <c r="L147" s="153"/>
      <c r="M147" s="153"/>
      <c r="N147" s="153"/>
      <c r="O147" s="153"/>
      <c r="P147" s="153"/>
      <c r="Q147" s="153"/>
      <c r="R147" s="153"/>
    </row>
    <row r="148" spans="1:18" ht="36" x14ac:dyDescent="0.25">
      <c r="A148" s="59" t="s">
        <v>639</v>
      </c>
      <c r="B148" s="65">
        <v>91992</v>
      </c>
      <c r="C148" s="65" t="s">
        <v>40</v>
      </c>
      <c r="D148" s="18" t="s">
        <v>164</v>
      </c>
      <c r="E148" s="65" t="s">
        <v>45</v>
      </c>
      <c r="F148" s="120">
        <f>'MEMORIAL CALC.'!E136</f>
        <v>8</v>
      </c>
      <c r="G148" s="10">
        <v>32.56</v>
      </c>
      <c r="H148" s="174">
        <f t="shared" si="49"/>
        <v>40.93</v>
      </c>
      <c r="I148" s="175">
        <f t="shared" si="50"/>
        <v>327.44</v>
      </c>
      <c r="K148" s="153"/>
      <c r="L148" s="153"/>
      <c r="M148" s="153"/>
      <c r="N148" s="153"/>
      <c r="O148" s="153"/>
      <c r="P148" s="153"/>
      <c r="Q148" s="153"/>
      <c r="R148" s="153"/>
    </row>
    <row r="149" spans="1:18" ht="24" x14ac:dyDescent="0.25">
      <c r="A149" s="59" t="s">
        <v>640</v>
      </c>
      <c r="B149" s="65">
        <v>93653</v>
      </c>
      <c r="C149" s="65" t="s">
        <v>40</v>
      </c>
      <c r="D149" s="18" t="s">
        <v>408</v>
      </c>
      <c r="E149" s="65" t="s">
        <v>45</v>
      </c>
      <c r="F149" s="120">
        <f>'MEMORIAL CALC.'!E137</f>
        <v>6</v>
      </c>
      <c r="G149" s="10">
        <v>11.98</v>
      </c>
      <c r="H149" s="174">
        <f t="shared" si="49"/>
        <v>15.05</v>
      </c>
      <c r="I149" s="175">
        <f t="shared" si="50"/>
        <v>90.3</v>
      </c>
      <c r="K149" s="153"/>
      <c r="L149" s="153"/>
      <c r="M149" s="153"/>
      <c r="N149" s="153"/>
      <c r="O149" s="153"/>
      <c r="P149" s="153"/>
      <c r="Q149" s="153"/>
      <c r="R149" s="153"/>
    </row>
    <row r="150" spans="1:18" ht="24" x14ac:dyDescent="0.25">
      <c r="A150" s="59" t="s">
        <v>641</v>
      </c>
      <c r="B150" s="65">
        <v>93654</v>
      </c>
      <c r="C150" s="65" t="s">
        <v>40</v>
      </c>
      <c r="D150" s="18" t="s">
        <v>409</v>
      </c>
      <c r="E150" s="65" t="s">
        <v>45</v>
      </c>
      <c r="F150" s="120">
        <f>'MEMORIAL CALC.'!E138</f>
        <v>1</v>
      </c>
      <c r="G150" s="10">
        <v>12.46</v>
      </c>
      <c r="H150" s="174">
        <f t="shared" si="49"/>
        <v>15.66</v>
      </c>
      <c r="I150" s="175">
        <f t="shared" si="50"/>
        <v>15.66</v>
      </c>
      <c r="K150" s="153"/>
      <c r="L150" s="153"/>
      <c r="M150" s="153"/>
      <c r="N150" s="153"/>
      <c r="O150" s="153"/>
      <c r="P150" s="153"/>
      <c r="Q150" s="153"/>
      <c r="R150" s="153"/>
    </row>
    <row r="151" spans="1:18" ht="24" x14ac:dyDescent="0.25">
      <c r="A151" s="59" t="s">
        <v>642</v>
      </c>
      <c r="B151" s="65">
        <v>93660</v>
      </c>
      <c r="C151" s="65" t="s">
        <v>40</v>
      </c>
      <c r="D151" s="18" t="s">
        <v>410</v>
      </c>
      <c r="E151" s="65" t="s">
        <v>45</v>
      </c>
      <c r="F151" s="120">
        <f>'MEMORIAL CALC.'!E139</f>
        <v>2</v>
      </c>
      <c r="G151" s="10">
        <v>60.73</v>
      </c>
      <c r="H151" s="174">
        <f t="shared" si="49"/>
        <v>76.34</v>
      </c>
      <c r="I151" s="175">
        <f t="shared" si="50"/>
        <v>152.68</v>
      </c>
      <c r="K151" s="153"/>
      <c r="L151" s="153"/>
      <c r="M151" s="153"/>
      <c r="N151" s="153"/>
      <c r="O151" s="153"/>
      <c r="P151" s="153"/>
      <c r="Q151" s="153"/>
      <c r="R151" s="153"/>
    </row>
    <row r="152" spans="1:18" ht="24" x14ac:dyDescent="0.25">
      <c r="A152" s="59" t="s">
        <v>643</v>
      </c>
      <c r="B152" s="65">
        <v>93661</v>
      </c>
      <c r="C152" s="65" t="s">
        <v>40</v>
      </c>
      <c r="D152" s="18" t="s">
        <v>411</v>
      </c>
      <c r="E152" s="65" t="s">
        <v>45</v>
      </c>
      <c r="F152" s="120">
        <f>'MEMORIAL CALC.'!E140</f>
        <v>3</v>
      </c>
      <c r="G152" s="10">
        <v>61.68</v>
      </c>
      <c r="H152" s="174">
        <f t="shared" si="49"/>
        <v>77.53</v>
      </c>
      <c r="I152" s="175">
        <f t="shared" si="50"/>
        <v>232.59</v>
      </c>
      <c r="K152" s="153"/>
      <c r="L152" s="153"/>
      <c r="M152" s="153"/>
      <c r="N152" s="153"/>
      <c r="O152" s="153"/>
      <c r="P152" s="153"/>
      <c r="Q152" s="153"/>
      <c r="R152" s="153"/>
    </row>
    <row r="153" spans="1:18" ht="24" x14ac:dyDescent="0.25">
      <c r="A153" s="59" t="s">
        <v>644</v>
      </c>
      <c r="B153" s="65">
        <v>93662</v>
      </c>
      <c r="C153" s="65" t="s">
        <v>40</v>
      </c>
      <c r="D153" s="18" t="s">
        <v>412</v>
      </c>
      <c r="E153" s="65" t="s">
        <v>45</v>
      </c>
      <c r="F153" s="120">
        <f>'MEMORIAL CALC.'!E141</f>
        <v>3</v>
      </c>
      <c r="G153" s="10">
        <v>63.57</v>
      </c>
      <c r="H153" s="174">
        <f t="shared" si="49"/>
        <v>79.91</v>
      </c>
      <c r="I153" s="175">
        <f t="shared" si="50"/>
        <v>239.73</v>
      </c>
      <c r="K153" s="153"/>
      <c r="L153" s="153"/>
      <c r="M153" s="153"/>
      <c r="N153" s="153"/>
      <c r="O153" s="153"/>
      <c r="P153" s="153"/>
      <c r="Q153" s="153"/>
      <c r="R153" s="153"/>
    </row>
    <row r="154" spans="1:18" ht="24" x14ac:dyDescent="0.25">
      <c r="A154" s="59" t="s">
        <v>645</v>
      </c>
      <c r="B154" s="65">
        <v>93673</v>
      </c>
      <c r="C154" s="65" t="s">
        <v>40</v>
      </c>
      <c r="D154" s="18" t="s">
        <v>925</v>
      </c>
      <c r="E154" s="65" t="s">
        <v>45</v>
      </c>
      <c r="F154" s="120">
        <f>'MEMORIAL CALC.'!E142</f>
        <v>1</v>
      </c>
      <c r="G154" s="10">
        <v>95.56</v>
      </c>
      <c r="H154" s="174">
        <f t="shared" si="49"/>
        <v>120.12</v>
      </c>
      <c r="I154" s="175">
        <f t="shared" si="50"/>
        <v>120.12</v>
      </c>
      <c r="K154" s="153"/>
      <c r="L154" s="153"/>
      <c r="M154" s="153"/>
      <c r="N154" s="153"/>
      <c r="O154" s="153"/>
      <c r="P154" s="153"/>
      <c r="Q154" s="153"/>
      <c r="R154" s="153"/>
    </row>
    <row r="155" spans="1:18" ht="24" x14ac:dyDescent="0.25">
      <c r="A155" s="59" t="s">
        <v>646</v>
      </c>
      <c r="B155" s="65" t="str">
        <f>COMPOSIÇÕES!A165</f>
        <v>COMPOSIÇÃO</v>
      </c>
      <c r="C155" s="65"/>
      <c r="D155" s="18" t="str">
        <f>COMPOSIÇÕES!C165</f>
        <v>DISPOSITIVO TETRAPOLAR DR 63 A, CORRENTE NOMINAL RESIDUAL 30MA</v>
      </c>
      <c r="E155" s="65" t="str">
        <f>COMPOSIÇÕES!G165</f>
        <v>UN</v>
      </c>
      <c r="F155" s="120">
        <f>'MEMORIAL CALC.'!E143</f>
        <v>1</v>
      </c>
      <c r="G155" s="10">
        <f>COMPOSIÇÕES!G171</f>
        <v>211.16</v>
      </c>
      <c r="H155" s="174">
        <f t="shared" si="49"/>
        <v>265.44</v>
      </c>
      <c r="I155" s="175">
        <f t="shared" si="50"/>
        <v>265.44</v>
      </c>
      <c r="K155" s="153"/>
      <c r="L155" s="153"/>
      <c r="M155" s="153"/>
      <c r="N155" s="153"/>
      <c r="O155" s="153"/>
      <c r="P155" s="153"/>
      <c r="Q155" s="153"/>
      <c r="R155" s="153"/>
    </row>
    <row r="156" spans="1:18" ht="36" x14ac:dyDescent="0.25">
      <c r="A156" s="59" t="s">
        <v>647</v>
      </c>
      <c r="B156" s="65">
        <v>91854</v>
      </c>
      <c r="C156" s="65" t="s">
        <v>40</v>
      </c>
      <c r="D156" s="18" t="s">
        <v>55</v>
      </c>
      <c r="E156" s="65" t="s">
        <v>48</v>
      </c>
      <c r="F156" s="120">
        <f>'MEMORIAL CALC.'!E144</f>
        <v>297.2</v>
      </c>
      <c r="G156" s="10">
        <v>7.63</v>
      </c>
      <c r="H156" s="174">
        <f t="shared" si="49"/>
        <v>9.59</v>
      </c>
      <c r="I156" s="175">
        <f t="shared" si="50"/>
        <v>2850.14</v>
      </c>
      <c r="K156" s="153"/>
      <c r="L156" s="153"/>
      <c r="M156" s="153"/>
      <c r="N156" s="153"/>
      <c r="O156" s="153"/>
      <c r="P156" s="153"/>
      <c r="Q156" s="153"/>
      <c r="R156" s="153"/>
    </row>
    <row r="157" spans="1:18" ht="36" x14ac:dyDescent="0.25">
      <c r="A157" s="59" t="s">
        <v>648</v>
      </c>
      <c r="B157" s="65">
        <v>97592</v>
      </c>
      <c r="C157" s="65" t="s">
        <v>40</v>
      </c>
      <c r="D157" s="18" t="s">
        <v>413</v>
      </c>
      <c r="E157" s="65" t="s">
        <v>45</v>
      </c>
      <c r="F157" s="120">
        <f>'MEMORIAL CALC.'!E145</f>
        <v>6</v>
      </c>
      <c r="G157" s="10">
        <v>31.52</v>
      </c>
      <c r="H157" s="174">
        <f t="shared" si="49"/>
        <v>39.619999999999997</v>
      </c>
      <c r="I157" s="175">
        <f t="shared" si="50"/>
        <v>237.72</v>
      </c>
      <c r="K157" s="153"/>
      <c r="L157" s="153"/>
      <c r="M157" s="153"/>
      <c r="N157" s="153"/>
      <c r="O157" s="153"/>
      <c r="P157" s="153"/>
      <c r="Q157" s="153"/>
      <c r="R157" s="153"/>
    </row>
    <row r="158" spans="1:18" x14ac:dyDescent="0.25">
      <c r="A158" s="59" t="s">
        <v>649</v>
      </c>
      <c r="B158" s="65" t="str">
        <f>COMPOSIÇÕES!A173</f>
        <v>COMPOSIÇÃO</v>
      </c>
      <c r="C158" s="65"/>
      <c r="D158" s="18" t="str">
        <f>COMPOSIÇÕES!C173</f>
        <v>REFLETOR LED EXTERNO 30 W</v>
      </c>
      <c r="E158" s="65" t="str">
        <f>COMPOSIÇÕES!G173</f>
        <v>UN</v>
      </c>
      <c r="F158" s="120">
        <f>'MEMORIAL CALC.'!E146</f>
        <v>6</v>
      </c>
      <c r="G158" s="10">
        <f>COMPOSIÇÕES!G179</f>
        <v>54.39</v>
      </c>
      <c r="H158" s="174">
        <f t="shared" si="49"/>
        <v>68.37</v>
      </c>
      <c r="I158" s="175">
        <f t="shared" si="50"/>
        <v>410.22</v>
      </c>
      <c r="K158" s="153"/>
      <c r="L158" s="153"/>
      <c r="M158" s="153"/>
      <c r="N158" s="153"/>
      <c r="O158" s="153"/>
      <c r="P158" s="153"/>
      <c r="Q158" s="153"/>
      <c r="R158" s="153"/>
    </row>
    <row r="159" spans="1:18" ht="36" x14ac:dyDescent="0.25">
      <c r="A159" s="59" t="s">
        <v>650</v>
      </c>
      <c r="B159" s="65">
        <v>100909</v>
      </c>
      <c r="C159" s="65" t="s">
        <v>40</v>
      </c>
      <c r="D159" s="18" t="s">
        <v>414</v>
      </c>
      <c r="E159" s="65" t="s">
        <v>45</v>
      </c>
      <c r="F159" s="120">
        <f>'MEMORIAL CALC.'!E147</f>
        <v>49</v>
      </c>
      <c r="G159" s="10">
        <v>47.68</v>
      </c>
      <c r="H159" s="174">
        <f t="shared" si="49"/>
        <v>59.93</v>
      </c>
      <c r="I159" s="175">
        <f t="shared" si="50"/>
        <v>2936.57</v>
      </c>
      <c r="K159" s="153"/>
      <c r="L159" s="153"/>
      <c r="M159" s="153"/>
      <c r="N159" s="153"/>
      <c r="O159" s="153"/>
      <c r="P159" s="153"/>
      <c r="Q159" s="153"/>
      <c r="R159" s="153"/>
    </row>
    <row r="160" spans="1:18" ht="48" x14ac:dyDescent="0.25">
      <c r="A160" s="59" t="s">
        <v>651</v>
      </c>
      <c r="B160" s="65">
        <v>101883</v>
      </c>
      <c r="C160" s="65" t="s">
        <v>40</v>
      </c>
      <c r="D160" s="18" t="s">
        <v>415</v>
      </c>
      <c r="E160" s="65" t="s">
        <v>45</v>
      </c>
      <c r="F160" s="120">
        <f>'MEMORIAL CALC.'!E148</f>
        <v>1</v>
      </c>
      <c r="G160" s="10">
        <v>746.56</v>
      </c>
      <c r="H160" s="174">
        <f t="shared" si="49"/>
        <v>938.47</v>
      </c>
      <c r="I160" s="175">
        <f t="shared" si="50"/>
        <v>938.47</v>
      </c>
      <c r="K160" s="153"/>
      <c r="L160" s="153"/>
      <c r="M160" s="153"/>
      <c r="N160" s="153"/>
      <c r="O160" s="153"/>
      <c r="P160" s="153"/>
      <c r="Q160" s="153"/>
      <c r="R160" s="153"/>
    </row>
    <row r="161" spans="1:18" ht="60" x14ac:dyDescent="0.25">
      <c r="A161" s="59" t="s">
        <v>824</v>
      </c>
      <c r="B161" s="215" t="str">
        <f>COMPOSIÇÕES!A181</f>
        <v>COMPOSIÇÃO</v>
      </c>
      <c r="C161" s="65"/>
      <c r="D161" s="18" t="str">
        <f>COMPOSIÇÕES!C181</f>
        <v>ENTRADA DE ENERGIA ELÉTRICA, PADRÃO ENERGISA, AÉREA, TRIFÁSICA, COM CAIXA DE SOBREPOR, CABO DE 35 MM2,  DISJUNTOR 100A, INCLUSO  POSTE DE CONCRETO, CAIXA DE INSPEÇÃO DO ATERRAMENTO COM HASTE INCLUSA - FORNECIMENTO E INSTALAÇÃO.</v>
      </c>
      <c r="E161" s="65" t="s">
        <v>45</v>
      </c>
      <c r="F161" s="120">
        <f>'MEMORIAL CALC.'!E149</f>
        <v>1</v>
      </c>
      <c r="G161" s="10">
        <f>COMPOSIÇÕES!G207</f>
        <v>5596.04</v>
      </c>
      <c r="H161" s="174">
        <f t="shared" ref="H161:H162" si="51">TRUNC(G161*(1+$I$8),2)</f>
        <v>7034.62</v>
      </c>
      <c r="I161" s="175">
        <f t="shared" ref="I161:I162" si="52">TRUNC(F161*H161,2)</f>
        <v>7034.62</v>
      </c>
      <c r="K161" s="153"/>
      <c r="L161" s="153"/>
      <c r="M161" s="153"/>
      <c r="N161" s="153"/>
      <c r="O161" s="153"/>
      <c r="P161" s="153"/>
      <c r="Q161" s="153"/>
      <c r="R161" s="153"/>
    </row>
    <row r="162" spans="1:18" ht="24" x14ac:dyDescent="0.25">
      <c r="A162" s="59" t="s">
        <v>926</v>
      </c>
      <c r="B162" s="215" t="str">
        <f>COMPOSIÇÕES!A209</f>
        <v>COMPOSIÇÃO</v>
      </c>
      <c r="C162" s="65"/>
      <c r="D162" s="18" t="str">
        <f>COMPOSIÇÕES!C209</f>
        <v>KIT DE ALARME INTELBRAS COM 13 SENSORES COM MONITORAMENTO SEM FIO - FORNECIMENTO E INSTALAÇÃO.</v>
      </c>
      <c r="E162" s="65" t="str">
        <f>COMPOSIÇÕES!G209</f>
        <v>UN</v>
      </c>
      <c r="F162" s="120">
        <f>'MEMORIAL CALC.'!E150</f>
        <v>1</v>
      </c>
      <c r="G162" s="10">
        <f>COMPOSIÇÕES!G214</f>
        <v>1915.25</v>
      </c>
      <c r="H162" s="174">
        <f t="shared" si="51"/>
        <v>2407.6</v>
      </c>
      <c r="I162" s="175">
        <f t="shared" si="52"/>
        <v>2407.6</v>
      </c>
      <c r="K162" s="153"/>
      <c r="L162" s="153"/>
      <c r="M162" s="153"/>
      <c r="N162" s="153"/>
      <c r="O162" s="153"/>
      <c r="P162" s="153"/>
      <c r="Q162" s="153"/>
      <c r="R162" s="153"/>
    </row>
    <row r="163" spans="1:18" x14ac:dyDescent="0.25">
      <c r="A163" s="59"/>
      <c r="B163" s="60"/>
      <c r="C163" s="60"/>
      <c r="D163" s="61"/>
      <c r="E163" s="60"/>
      <c r="F163" s="126"/>
      <c r="G163" s="62"/>
      <c r="H163" s="115" t="s">
        <v>194</v>
      </c>
      <c r="I163" s="116">
        <f>SUM(I134:I162)</f>
        <v>28187.199999999997</v>
      </c>
      <c r="K163" s="153"/>
      <c r="L163" s="153"/>
      <c r="M163" s="153"/>
      <c r="N163" s="153"/>
      <c r="O163" s="153"/>
      <c r="P163" s="153"/>
      <c r="Q163" s="153"/>
      <c r="R163" s="153"/>
    </row>
    <row r="164" spans="1:18" x14ac:dyDescent="0.25">
      <c r="A164" s="59"/>
      <c r="B164" s="60"/>
      <c r="C164" s="60"/>
      <c r="D164" s="61"/>
      <c r="E164" s="60"/>
      <c r="F164" s="126"/>
      <c r="G164" s="62"/>
      <c r="H164" s="39"/>
      <c r="I164" s="40"/>
      <c r="K164" s="153"/>
      <c r="L164" s="153"/>
      <c r="M164" s="153"/>
      <c r="N164" s="153"/>
      <c r="O164" s="153"/>
      <c r="P164" s="153"/>
      <c r="Q164" s="153"/>
      <c r="R164" s="153"/>
    </row>
    <row r="165" spans="1:18" x14ac:dyDescent="0.25">
      <c r="A165" s="26" t="s">
        <v>191</v>
      </c>
      <c r="B165" s="27"/>
      <c r="C165" s="27"/>
      <c r="D165" s="35" t="s">
        <v>56</v>
      </c>
      <c r="E165" s="27"/>
      <c r="F165" s="123"/>
      <c r="G165" s="28"/>
      <c r="H165" s="28"/>
      <c r="I165" s="29"/>
    </row>
    <row r="166" spans="1:18" ht="24" x14ac:dyDescent="0.25">
      <c r="A166" s="64" t="s">
        <v>652</v>
      </c>
      <c r="B166" s="65">
        <v>90371</v>
      </c>
      <c r="C166" s="65" t="s">
        <v>40</v>
      </c>
      <c r="D166" s="18" t="s">
        <v>422</v>
      </c>
      <c r="E166" s="65" t="s">
        <v>45</v>
      </c>
      <c r="F166" s="120">
        <f>'MEMORIAL CALC.'!E153</f>
        <v>1</v>
      </c>
      <c r="G166" s="10">
        <v>21.61</v>
      </c>
      <c r="H166" s="174">
        <f t="shared" ref="H166" si="53">TRUNC(G166*(1+$I$8),2)</f>
        <v>27.16</v>
      </c>
      <c r="I166" s="175">
        <f t="shared" ref="I166" si="54">TRUNC(F166*H166,2)</f>
        <v>27.16</v>
      </c>
    </row>
    <row r="167" spans="1:18" ht="48" x14ac:dyDescent="0.25">
      <c r="A167" s="64" t="s">
        <v>653</v>
      </c>
      <c r="B167" s="65">
        <v>94489</v>
      </c>
      <c r="C167" s="65" t="s">
        <v>40</v>
      </c>
      <c r="D167" s="18" t="s">
        <v>82</v>
      </c>
      <c r="E167" s="65" t="s">
        <v>45</v>
      </c>
      <c r="F167" s="120">
        <f>'MEMORIAL CALC.'!E154</f>
        <v>1</v>
      </c>
      <c r="G167" s="10">
        <v>22.38</v>
      </c>
      <c r="H167" s="174">
        <f t="shared" ref="H167" si="55">TRUNC(G167*(1+$I$8),2)</f>
        <v>28.13</v>
      </c>
      <c r="I167" s="175">
        <f t="shared" ref="I167" si="56">TRUNC(F167*H167,2)</f>
        <v>28.13</v>
      </c>
    </row>
    <row r="168" spans="1:18" ht="48" x14ac:dyDescent="0.25">
      <c r="A168" s="64" t="s">
        <v>654</v>
      </c>
      <c r="B168" s="65">
        <v>94494</v>
      </c>
      <c r="C168" s="65" t="s">
        <v>40</v>
      </c>
      <c r="D168" s="18" t="s">
        <v>423</v>
      </c>
      <c r="E168" s="65" t="s">
        <v>45</v>
      </c>
      <c r="F168" s="120">
        <f>'MEMORIAL CALC.'!E155</f>
        <v>1</v>
      </c>
      <c r="G168" s="10">
        <v>41.66</v>
      </c>
      <c r="H168" s="174">
        <f t="shared" ref="H168:H197" si="57">TRUNC(G168*(1+$I$8),2)</f>
        <v>52.36</v>
      </c>
      <c r="I168" s="175">
        <f t="shared" ref="I168:I197" si="58">TRUNC(F168*H168,2)</f>
        <v>52.36</v>
      </c>
    </row>
    <row r="169" spans="1:18" ht="60" x14ac:dyDescent="0.25">
      <c r="A169" s="64" t="s">
        <v>655</v>
      </c>
      <c r="B169" s="65">
        <v>94708</v>
      </c>
      <c r="C169" s="65" t="s">
        <v>40</v>
      </c>
      <c r="D169" s="18" t="s">
        <v>424</v>
      </c>
      <c r="E169" s="65" t="s">
        <v>45</v>
      </c>
      <c r="F169" s="120">
        <f>'MEMORIAL CALC.'!E156</f>
        <v>1</v>
      </c>
      <c r="G169" s="10">
        <v>24.03</v>
      </c>
      <c r="H169" s="174">
        <f t="shared" si="57"/>
        <v>30.2</v>
      </c>
      <c r="I169" s="175">
        <f t="shared" si="58"/>
        <v>30.2</v>
      </c>
    </row>
    <row r="170" spans="1:18" ht="24" x14ac:dyDescent="0.25">
      <c r="A170" s="64" t="s">
        <v>656</v>
      </c>
      <c r="B170" s="180">
        <v>94796</v>
      </c>
      <c r="C170" s="65" t="s">
        <v>40</v>
      </c>
      <c r="D170" s="18" t="s">
        <v>425</v>
      </c>
      <c r="E170" s="65" t="s">
        <v>45</v>
      </c>
      <c r="F170" s="120">
        <f>'MEMORIAL CALC.'!E157</f>
        <v>1</v>
      </c>
      <c r="G170" s="10">
        <v>48.1</v>
      </c>
      <c r="H170" s="174">
        <f t="shared" si="57"/>
        <v>60.46</v>
      </c>
      <c r="I170" s="175">
        <f t="shared" si="58"/>
        <v>60.46</v>
      </c>
    </row>
    <row r="171" spans="1:18" ht="36" x14ac:dyDescent="0.25">
      <c r="A171" s="64" t="s">
        <v>657</v>
      </c>
      <c r="B171" s="65">
        <v>89356</v>
      </c>
      <c r="C171" s="65" t="s">
        <v>40</v>
      </c>
      <c r="D171" s="18" t="s">
        <v>234</v>
      </c>
      <c r="E171" s="65" t="s">
        <v>48</v>
      </c>
      <c r="F171" s="120">
        <f>'MEMORIAL CALC.'!E158</f>
        <v>95.2</v>
      </c>
      <c r="G171" s="10">
        <v>17.91</v>
      </c>
      <c r="H171" s="174">
        <f t="shared" si="57"/>
        <v>22.51</v>
      </c>
      <c r="I171" s="175">
        <f t="shared" si="58"/>
        <v>2142.9499999999998</v>
      </c>
    </row>
    <row r="172" spans="1:18" ht="60" x14ac:dyDescent="0.25">
      <c r="A172" s="64" t="s">
        <v>658</v>
      </c>
      <c r="B172" s="65">
        <v>94794</v>
      </c>
      <c r="C172" s="65" t="s">
        <v>40</v>
      </c>
      <c r="D172" s="18" t="s">
        <v>426</v>
      </c>
      <c r="E172" s="65" t="s">
        <v>45</v>
      </c>
      <c r="F172" s="120">
        <f>'MEMORIAL CALC.'!E159</f>
        <v>2</v>
      </c>
      <c r="G172" s="10">
        <v>132.76</v>
      </c>
      <c r="H172" s="174">
        <f t="shared" si="57"/>
        <v>166.88</v>
      </c>
      <c r="I172" s="175">
        <f t="shared" si="58"/>
        <v>333.76</v>
      </c>
    </row>
    <row r="173" spans="1:18" ht="48" x14ac:dyDescent="0.25">
      <c r="A173" s="64" t="s">
        <v>659</v>
      </c>
      <c r="B173" s="65">
        <v>94494</v>
      </c>
      <c r="C173" s="65" t="s">
        <v>40</v>
      </c>
      <c r="D173" s="18" t="s">
        <v>423</v>
      </c>
      <c r="E173" s="65" t="s">
        <v>45</v>
      </c>
      <c r="F173" s="120">
        <f>'MEMORIAL CALC.'!E160</f>
        <v>7</v>
      </c>
      <c r="G173" s="10">
        <v>41.66</v>
      </c>
      <c r="H173" s="174">
        <f t="shared" si="57"/>
        <v>52.36</v>
      </c>
      <c r="I173" s="175">
        <f t="shared" si="58"/>
        <v>366.52</v>
      </c>
    </row>
    <row r="174" spans="1:18" ht="48" x14ac:dyDescent="0.25">
      <c r="A174" s="64" t="s">
        <v>660</v>
      </c>
      <c r="B174" s="65">
        <v>94490</v>
      </c>
      <c r="C174" s="65" t="s">
        <v>40</v>
      </c>
      <c r="D174" s="18" t="s">
        <v>427</v>
      </c>
      <c r="E174" s="65" t="s">
        <v>45</v>
      </c>
      <c r="F174" s="120">
        <f>'MEMORIAL CALC.'!E161</f>
        <v>3</v>
      </c>
      <c r="G174" s="10">
        <v>32.770000000000003</v>
      </c>
      <c r="H174" s="174">
        <f t="shared" si="57"/>
        <v>41.19</v>
      </c>
      <c r="I174" s="175">
        <f t="shared" si="58"/>
        <v>123.57</v>
      </c>
    </row>
    <row r="175" spans="1:18" ht="48" x14ac:dyDescent="0.25">
      <c r="A175" s="64" t="s">
        <v>661</v>
      </c>
      <c r="B175" s="65">
        <v>94492</v>
      </c>
      <c r="C175" s="65" t="s">
        <v>40</v>
      </c>
      <c r="D175" s="18" t="s">
        <v>428</v>
      </c>
      <c r="E175" s="65" t="s">
        <v>45</v>
      </c>
      <c r="F175" s="120">
        <f>'MEMORIAL CALC.'!E162</f>
        <v>2</v>
      </c>
      <c r="G175" s="10">
        <v>46.23</v>
      </c>
      <c r="H175" s="174">
        <f t="shared" si="57"/>
        <v>58.11</v>
      </c>
      <c r="I175" s="175">
        <f t="shared" si="58"/>
        <v>116.22</v>
      </c>
    </row>
    <row r="176" spans="1:18" ht="36" x14ac:dyDescent="0.25">
      <c r="A176" s="64" t="s">
        <v>662</v>
      </c>
      <c r="B176" s="65">
        <v>99635</v>
      </c>
      <c r="C176" s="65" t="s">
        <v>40</v>
      </c>
      <c r="D176" s="18" t="s">
        <v>429</v>
      </c>
      <c r="E176" s="65" t="s">
        <v>45</v>
      </c>
      <c r="F176" s="120">
        <f>'MEMORIAL CALC.'!E163</f>
        <v>1</v>
      </c>
      <c r="G176" s="10">
        <v>189.43</v>
      </c>
      <c r="H176" s="174">
        <f t="shared" si="57"/>
        <v>238.12</v>
      </c>
      <c r="I176" s="175">
        <f t="shared" si="58"/>
        <v>238.12</v>
      </c>
    </row>
    <row r="177" spans="1:9" ht="48" x14ac:dyDescent="0.25">
      <c r="A177" s="64" t="s">
        <v>663</v>
      </c>
      <c r="B177" s="65">
        <v>94709</v>
      </c>
      <c r="C177" s="65" t="s">
        <v>40</v>
      </c>
      <c r="D177" s="18" t="s">
        <v>430</v>
      </c>
      <c r="E177" s="65" t="s">
        <v>45</v>
      </c>
      <c r="F177" s="120">
        <f>'MEMORIAL CALC.'!E164</f>
        <v>6</v>
      </c>
      <c r="G177" s="10">
        <v>31.18</v>
      </c>
      <c r="H177" s="174">
        <f t="shared" si="57"/>
        <v>39.19</v>
      </c>
      <c r="I177" s="175">
        <f t="shared" si="58"/>
        <v>235.14</v>
      </c>
    </row>
    <row r="178" spans="1:9" ht="48" x14ac:dyDescent="0.25">
      <c r="A178" s="64" t="s">
        <v>664</v>
      </c>
      <c r="B178" s="65">
        <v>94711</v>
      </c>
      <c r="C178" s="65" t="s">
        <v>40</v>
      </c>
      <c r="D178" s="18" t="s">
        <v>431</v>
      </c>
      <c r="E178" s="65" t="s">
        <v>45</v>
      </c>
      <c r="F178" s="120">
        <f>'MEMORIAL CALC.'!E165</f>
        <v>2</v>
      </c>
      <c r="G178" s="10">
        <v>59.16</v>
      </c>
      <c r="H178" s="174">
        <f t="shared" si="57"/>
        <v>74.36</v>
      </c>
      <c r="I178" s="175">
        <f t="shared" si="58"/>
        <v>148.72</v>
      </c>
    </row>
    <row r="179" spans="1:9" ht="36" x14ac:dyDescent="0.25">
      <c r="A179" s="64" t="s">
        <v>665</v>
      </c>
      <c r="B179" s="65">
        <v>89383</v>
      </c>
      <c r="C179" s="65" t="s">
        <v>40</v>
      </c>
      <c r="D179" s="18" t="s">
        <v>78</v>
      </c>
      <c r="E179" s="65" t="s">
        <v>45</v>
      </c>
      <c r="F179" s="120">
        <f>'MEMORIAL CALC.'!E166</f>
        <v>16</v>
      </c>
      <c r="G179" s="10">
        <v>5.9</v>
      </c>
      <c r="H179" s="174">
        <f t="shared" si="57"/>
        <v>7.41</v>
      </c>
      <c r="I179" s="175">
        <f t="shared" si="58"/>
        <v>118.56</v>
      </c>
    </row>
    <row r="180" spans="1:9" ht="36" x14ac:dyDescent="0.25">
      <c r="A180" s="64" t="s">
        <v>666</v>
      </c>
      <c r="B180" s="65">
        <v>89596</v>
      </c>
      <c r="C180" s="65" t="s">
        <v>40</v>
      </c>
      <c r="D180" s="18" t="s">
        <v>432</v>
      </c>
      <c r="E180" s="65" t="s">
        <v>45</v>
      </c>
      <c r="F180" s="120">
        <f>'MEMORIAL CALC.'!E167</f>
        <v>5</v>
      </c>
      <c r="G180" s="10">
        <v>10.71</v>
      </c>
      <c r="H180" s="174">
        <f t="shared" si="57"/>
        <v>13.46</v>
      </c>
      <c r="I180" s="175">
        <f t="shared" si="58"/>
        <v>67.3</v>
      </c>
    </row>
    <row r="181" spans="1:9" ht="36" x14ac:dyDescent="0.25">
      <c r="A181" s="64" t="s">
        <v>667</v>
      </c>
      <c r="B181" s="65">
        <v>89579</v>
      </c>
      <c r="C181" s="65" t="s">
        <v>40</v>
      </c>
      <c r="D181" s="18" t="s">
        <v>433</v>
      </c>
      <c r="E181" s="65" t="s">
        <v>45</v>
      </c>
      <c r="F181" s="120">
        <f>'MEMORIAL CALC.'!E168</f>
        <v>3</v>
      </c>
      <c r="G181" s="10">
        <v>11.18</v>
      </c>
      <c r="H181" s="174">
        <f t="shared" si="57"/>
        <v>14.05</v>
      </c>
      <c r="I181" s="175">
        <f t="shared" si="58"/>
        <v>42.15</v>
      </c>
    </row>
    <row r="182" spans="1:9" ht="36" x14ac:dyDescent="0.25">
      <c r="A182" s="64" t="s">
        <v>668</v>
      </c>
      <c r="B182" s="180">
        <v>89362</v>
      </c>
      <c r="C182" s="65" t="s">
        <v>40</v>
      </c>
      <c r="D182" s="18" t="s">
        <v>79</v>
      </c>
      <c r="E182" s="65" t="s">
        <v>45</v>
      </c>
      <c r="F182" s="120">
        <f>'MEMORIAL CALC.'!E169</f>
        <v>26</v>
      </c>
      <c r="G182" s="10">
        <v>7.56</v>
      </c>
      <c r="H182" s="174">
        <f t="shared" si="57"/>
        <v>9.5</v>
      </c>
      <c r="I182" s="175">
        <f t="shared" si="58"/>
        <v>247</v>
      </c>
    </row>
    <row r="183" spans="1:9" ht="36" x14ac:dyDescent="0.25">
      <c r="A183" s="64" t="s">
        <v>669</v>
      </c>
      <c r="B183" s="65">
        <v>89367</v>
      </c>
      <c r="C183" s="65" t="s">
        <v>40</v>
      </c>
      <c r="D183" s="18" t="s">
        <v>434</v>
      </c>
      <c r="E183" s="65" t="s">
        <v>45</v>
      </c>
      <c r="F183" s="120">
        <f>'MEMORIAL CALC.'!E170</f>
        <v>4</v>
      </c>
      <c r="G183" s="10">
        <v>10.61</v>
      </c>
      <c r="H183" s="174">
        <f t="shared" si="57"/>
        <v>13.33</v>
      </c>
      <c r="I183" s="175">
        <f t="shared" si="58"/>
        <v>53.32</v>
      </c>
    </row>
    <row r="184" spans="1:9" ht="36" x14ac:dyDescent="0.25">
      <c r="A184" s="64" t="s">
        <v>670</v>
      </c>
      <c r="B184" s="65">
        <v>89501</v>
      </c>
      <c r="C184" s="65" t="s">
        <v>40</v>
      </c>
      <c r="D184" s="18" t="s">
        <v>435</v>
      </c>
      <c r="E184" s="65" t="s">
        <v>45</v>
      </c>
      <c r="F184" s="120">
        <f>'MEMORIAL CALC.'!E171</f>
        <v>9</v>
      </c>
      <c r="G184" s="10">
        <v>13.29</v>
      </c>
      <c r="H184" s="174">
        <f t="shared" si="57"/>
        <v>16.7</v>
      </c>
      <c r="I184" s="175">
        <f t="shared" si="58"/>
        <v>150.30000000000001</v>
      </c>
    </row>
    <row r="185" spans="1:9" ht="36" x14ac:dyDescent="0.25">
      <c r="A185" s="64" t="s">
        <v>671</v>
      </c>
      <c r="B185" s="65">
        <v>89379</v>
      </c>
      <c r="C185" s="65" t="s">
        <v>40</v>
      </c>
      <c r="D185" s="18" t="s">
        <v>436</v>
      </c>
      <c r="E185" s="65" t="s">
        <v>45</v>
      </c>
      <c r="F185" s="120">
        <f>'MEMORIAL CALC.'!E172</f>
        <v>1</v>
      </c>
      <c r="G185" s="10">
        <v>15.95</v>
      </c>
      <c r="H185" s="174">
        <f t="shared" si="57"/>
        <v>20.05</v>
      </c>
      <c r="I185" s="175">
        <f t="shared" si="58"/>
        <v>20.05</v>
      </c>
    </row>
    <row r="186" spans="1:9" ht="48" x14ac:dyDescent="0.25">
      <c r="A186" s="64" t="s">
        <v>672</v>
      </c>
      <c r="B186" s="65">
        <v>94657</v>
      </c>
      <c r="C186" s="65" t="s">
        <v>40</v>
      </c>
      <c r="D186" s="18" t="s">
        <v>437</v>
      </c>
      <c r="E186" s="65" t="s">
        <v>45</v>
      </c>
      <c r="F186" s="120">
        <f>'MEMORIAL CALC.'!E173</f>
        <v>6</v>
      </c>
      <c r="G186" s="10">
        <v>5.62</v>
      </c>
      <c r="H186" s="174">
        <f t="shared" si="57"/>
        <v>7.06</v>
      </c>
      <c r="I186" s="175">
        <f t="shared" si="58"/>
        <v>42.36</v>
      </c>
    </row>
    <row r="187" spans="1:9" ht="48" x14ac:dyDescent="0.25">
      <c r="A187" s="64" t="s">
        <v>673</v>
      </c>
      <c r="B187" s="65">
        <v>94663</v>
      </c>
      <c r="C187" s="65" t="s">
        <v>40</v>
      </c>
      <c r="D187" s="18" t="s">
        <v>438</v>
      </c>
      <c r="E187" s="65" t="s">
        <v>45</v>
      </c>
      <c r="F187" s="120">
        <f>'MEMORIAL CALC.'!E174</f>
        <v>2</v>
      </c>
      <c r="G187" s="10">
        <v>12.44</v>
      </c>
      <c r="H187" s="174">
        <f t="shared" si="57"/>
        <v>15.63</v>
      </c>
      <c r="I187" s="175">
        <f t="shared" si="58"/>
        <v>31.26</v>
      </c>
    </row>
    <row r="188" spans="1:9" ht="36" x14ac:dyDescent="0.25">
      <c r="A188" s="64" t="s">
        <v>674</v>
      </c>
      <c r="B188" s="65">
        <v>89357</v>
      </c>
      <c r="C188" s="65" t="s">
        <v>40</v>
      </c>
      <c r="D188" s="18" t="s">
        <v>439</v>
      </c>
      <c r="E188" s="65" t="s">
        <v>48</v>
      </c>
      <c r="F188" s="120">
        <f>'MEMORIAL CALC.'!E175</f>
        <v>6.3</v>
      </c>
      <c r="G188" s="10">
        <v>25.81</v>
      </c>
      <c r="H188" s="174">
        <f t="shared" si="57"/>
        <v>32.44</v>
      </c>
      <c r="I188" s="175">
        <f t="shared" si="58"/>
        <v>204.37</v>
      </c>
    </row>
    <row r="189" spans="1:9" ht="24" x14ac:dyDescent="0.25">
      <c r="A189" s="64" t="s">
        <v>675</v>
      </c>
      <c r="B189" s="65">
        <v>89449</v>
      </c>
      <c r="C189" s="65" t="s">
        <v>40</v>
      </c>
      <c r="D189" s="18" t="s">
        <v>440</v>
      </c>
      <c r="E189" s="65" t="s">
        <v>48</v>
      </c>
      <c r="F189" s="120">
        <f>'MEMORIAL CALC.'!E176</f>
        <v>22.8</v>
      </c>
      <c r="G189" s="10">
        <v>16.95</v>
      </c>
      <c r="H189" s="174">
        <f t="shared" si="57"/>
        <v>21.3</v>
      </c>
      <c r="I189" s="175">
        <f t="shared" si="58"/>
        <v>485.64</v>
      </c>
    </row>
    <row r="190" spans="1:9" ht="24" x14ac:dyDescent="0.25">
      <c r="A190" s="64" t="s">
        <v>676</v>
      </c>
      <c r="B190" s="65">
        <v>89395</v>
      </c>
      <c r="C190" s="65" t="s">
        <v>40</v>
      </c>
      <c r="D190" s="18" t="s">
        <v>80</v>
      </c>
      <c r="E190" s="65" t="s">
        <v>45</v>
      </c>
      <c r="F190" s="120">
        <f>'MEMORIAL CALC.'!E177</f>
        <v>11</v>
      </c>
      <c r="G190" s="10">
        <v>10.64</v>
      </c>
      <c r="H190" s="174">
        <f t="shared" si="57"/>
        <v>13.37</v>
      </c>
      <c r="I190" s="175">
        <f t="shared" si="58"/>
        <v>147.07</v>
      </c>
    </row>
    <row r="191" spans="1:9" ht="24" x14ac:dyDescent="0.25">
      <c r="A191" s="64" t="s">
        <v>677</v>
      </c>
      <c r="B191" s="65">
        <v>89398</v>
      </c>
      <c r="C191" s="65" t="s">
        <v>40</v>
      </c>
      <c r="D191" s="18" t="s">
        <v>441</v>
      </c>
      <c r="E191" s="65" t="s">
        <v>45</v>
      </c>
      <c r="F191" s="120">
        <f>'MEMORIAL CALC.'!E178</f>
        <v>3</v>
      </c>
      <c r="G191" s="10">
        <v>15.83</v>
      </c>
      <c r="H191" s="174">
        <f t="shared" si="57"/>
        <v>19.89</v>
      </c>
      <c r="I191" s="175">
        <f t="shared" si="58"/>
        <v>59.67</v>
      </c>
    </row>
    <row r="192" spans="1:9" ht="24" x14ac:dyDescent="0.25">
      <c r="A192" s="64" t="s">
        <v>678</v>
      </c>
      <c r="B192" s="65">
        <v>89625</v>
      </c>
      <c r="C192" s="65" t="s">
        <v>40</v>
      </c>
      <c r="D192" s="18" t="s">
        <v>442</v>
      </c>
      <c r="E192" s="65" t="s">
        <v>45</v>
      </c>
      <c r="F192" s="120">
        <f>'MEMORIAL CALC.'!E179</f>
        <v>4</v>
      </c>
      <c r="G192" s="10">
        <v>21.04</v>
      </c>
      <c r="H192" s="174">
        <f t="shared" si="57"/>
        <v>26.44</v>
      </c>
      <c r="I192" s="175">
        <f t="shared" si="58"/>
        <v>105.76</v>
      </c>
    </row>
    <row r="193" spans="1:9" ht="36" x14ac:dyDescent="0.25">
      <c r="A193" s="64" t="s">
        <v>679</v>
      </c>
      <c r="B193" s="65">
        <v>89627</v>
      </c>
      <c r="C193" s="65" t="s">
        <v>40</v>
      </c>
      <c r="D193" s="18" t="s">
        <v>443</v>
      </c>
      <c r="E193" s="65" t="s">
        <v>45</v>
      </c>
      <c r="F193" s="120">
        <f>'MEMORIAL CALC.'!E180</f>
        <v>6</v>
      </c>
      <c r="G193" s="10">
        <v>19.79</v>
      </c>
      <c r="H193" s="174">
        <f t="shared" si="57"/>
        <v>24.87</v>
      </c>
      <c r="I193" s="175">
        <f t="shared" si="58"/>
        <v>149.22</v>
      </c>
    </row>
    <row r="194" spans="1:9" ht="36" x14ac:dyDescent="0.25">
      <c r="A194" s="64" t="s">
        <v>680</v>
      </c>
      <c r="B194" s="65">
        <v>89396</v>
      </c>
      <c r="C194" s="65" t="s">
        <v>40</v>
      </c>
      <c r="D194" s="18" t="s">
        <v>444</v>
      </c>
      <c r="E194" s="65" t="s">
        <v>45</v>
      </c>
      <c r="F194" s="120">
        <f>'MEMORIAL CALC.'!E181</f>
        <v>1</v>
      </c>
      <c r="G194" s="10">
        <v>18.78</v>
      </c>
      <c r="H194" s="174">
        <f t="shared" si="57"/>
        <v>23.6</v>
      </c>
      <c r="I194" s="175">
        <f t="shared" si="58"/>
        <v>23.6</v>
      </c>
    </row>
    <row r="195" spans="1:9" ht="36" x14ac:dyDescent="0.25">
      <c r="A195" s="64" t="s">
        <v>681</v>
      </c>
      <c r="B195" s="65">
        <v>89366</v>
      </c>
      <c r="C195" s="65" t="s">
        <v>40</v>
      </c>
      <c r="D195" s="18" t="s">
        <v>81</v>
      </c>
      <c r="E195" s="65" t="s">
        <v>45</v>
      </c>
      <c r="F195" s="120">
        <f>'MEMORIAL CALC.'!E182</f>
        <v>8</v>
      </c>
      <c r="G195" s="10">
        <v>14.58</v>
      </c>
      <c r="H195" s="174">
        <f t="shared" si="57"/>
        <v>18.32</v>
      </c>
      <c r="I195" s="175">
        <f t="shared" si="58"/>
        <v>146.56</v>
      </c>
    </row>
    <row r="196" spans="1:9" ht="36" x14ac:dyDescent="0.25">
      <c r="A196" s="64" t="s">
        <v>682</v>
      </c>
      <c r="B196" s="65">
        <v>89396</v>
      </c>
      <c r="C196" s="65" t="s">
        <v>40</v>
      </c>
      <c r="D196" s="18" t="s">
        <v>444</v>
      </c>
      <c r="E196" s="65" t="s">
        <v>45</v>
      </c>
      <c r="F196" s="120">
        <f>'MEMORIAL CALC.'!E183</f>
        <v>1</v>
      </c>
      <c r="G196" s="10">
        <v>18.78</v>
      </c>
      <c r="H196" s="174">
        <f t="shared" si="57"/>
        <v>23.6</v>
      </c>
      <c r="I196" s="175">
        <f t="shared" si="58"/>
        <v>23.6</v>
      </c>
    </row>
    <row r="197" spans="1:9" ht="36" x14ac:dyDescent="0.25">
      <c r="A197" s="64" t="s">
        <v>683</v>
      </c>
      <c r="B197" s="65">
        <v>102623</v>
      </c>
      <c r="C197" s="65" t="s">
        <v>40</v>
      </c>
      <c r="D197" s="18" t="s">
        <v>754</v>
      </c>
      <c r="E197" s="65" t="s">
        <v>45</v>
      </c>
      <c r="F197" s="120">
        <f>'MEMORIAL CALC.'!E184</f>
        <v>2</v>
      </c>
      <c r="G197" s="62">
        <v>777.09</v>
      </c>
      <c r="H197" s="174">
        <f t="shared" si="57"/>
        <v>976.85</v>
      </c>
      <c r="I197" s="175">
        <f t="shared" si="58"/>
        <v>1953.7</v>
      </c>
    </row>
    <row r="198" spans="1:9" x14ac:dyDescent="0.25">
      <c r="A198" s="64"/>
      <c r="B198" s="65"/>
      <c r="C198" s="65"/>
      <c r="D198" s="18"/>
      <c r="E198" s="65"/>
      <c r="F198" s="120"/>
      <c r="G198" s="10"/>
      <c r="H198" s="115" t="s">
        <v>194</v>
      </c>
      <c r="I198" s="116">
        <f>SUM(I166:I197)</f>
        <v>7974.8</v>
      </c>
    </row>
    <row r="199" spans="1:9" x14ac:dyDescent="0.25">
      <c r="A199" s="64"/>
      <c r="B199" s="65"/>
      <c r="C199" s="65"/>
      <c r="D199" s="18"/>
      <c r="E199" s="65"/>
      <c r="F199" s="120"/>
      <c r="G199" s="10"/>
      <c r="H199" s="39"/>
      <c r="I199" s="40"/>
    </row>
    <row r="200" spans="1:9" x14ac:dyDescent="0.25">
      <c r="A200" s="26" t="s">
        <v>192</v>
      </c>
      <c r="B200" s="27"/>
      <c r="C200" s="27"/>
      <c r="D200" s="35" t="s">
        <v>57</v>
      </c>
      <c r="E200" s="27"/>
      <c r="F200" s="123"/>
      <c r="G200" s="28"/>
      <c r="H200" s="28"/>
      <c r="I200" s="29"/>
    </row>
    <row r="201" spans="1:9" ht="24" x14ac:dyDescent="0.25">
      <c r="A201" s="21" t="s">
        <v>684</v>
      </c>
      <c r="B201" s="180">
        <v>98110</v>
      </c>
      <c r="C201" s="65" t="s">
        <v>40</v>
      </c>
      <c r="D201" s="181" t="s">
        <v>445</v>
      </c>
      <c r="E201" s="180" t="s">
        <v>45</v>
      </c>
      <c r="F201" s="182">
        <f>'MEMORIAL CALC.'!E187</f>
        <v>1</v>
      </c>
      <c r="G201" s="183">
        <v>343.65</v>
      </c>
      <c r="H201" s="174">
        <f t="shared" ref="H201" si="59">TRUNC(G201*(1+$I$8),2)</f>
        <v>431.99</v>
      </c>
      <c r="I201" s="175">
        <f t="shared" ref="I201" si="60">TRUNC(F201*H201,2)</f>
        <v>431.99</v>
      </c>
    </row>
    <row r="202" spans="1:9" ht="36" x14ac:dyDescent="0.25">
      <c r="A202" s="64" t="s">
        <v>685</v>
      </c>
      <c r="B202" s="65">
        <v>97902</v>
      </c>
      <c r="C202" s="65" t="s">
        <v>40</v>
      </c>
      <c r="D202" s="18" t="s">
        <v>236</v>
      </c>
      <c r="E202" s="65" t="s">
        <v>45</v>
      </c>
      <c r="F202" s="182">
        <f>'MEMORIAL CALC.'!E188</f>
        <v>4</v>
      </c>
      <c r="G202" s="10">
        <v>547.91999999999996</v>
      </c>
      <c r="H202" s="174">
        <f t="shared" ref="H202:H228" si="61">TRUNC(G202*(1+$I$8),2)</f>
        <v>688.77</v>
      </c>
      <c r="I202" s="175">
        <f t="shared" ref="I202:I228" si="62">TRUNC(F202*H202,2)</f>
        <v>2755.08</v>
      </c>
    </row>
    <row r="203" spans="1:9" ht="36" x14ac:dyDescent="0.25">
      <c r="A203" s="64" t="s">
        <v>686</v>
      </c>
      <c r="B203" s="65">
        <v>99253</v>
      </c>
      <c r="C203" s="65" t="s">
        <v>40</v>
      </c>
      <c r="D203" s="18" t="s">
        <v>235</v>
      </c>
      <c r="E203" s="65" t="s">
        <v>45</v>
      </c>
      <c r="F203" s="182">
        <f>'MEMORIAL CALC.'!E189</f>
        <v>2</v>
      </c>
      <c r="G203" s="10">
        <v>534.77</v>
      </c>
      <c r="H203" s="174">
        <f t="shared" si="61"/>
        <v>672.24</v>
      </c>
      <c r="I203" s="175">
        <f t="shared" si="62"/>
        <v>1344.48</v>
      </c>
    </row>
    <row r="204" spans="1:9" ht="24" x14ac:dyDescent="0.25">
      <c r="A204" s="64" t="s">
        <v>687</v>
      </c>
      <c r="B204" s="65" t="str">
        <f>COMPOSIÇÕES!A222</f>
        <v>COMPOSIÇÃO</v>
      </c>
      <c r="C204" s="65"/>
      <c r="D204" s="18" t="str">
        <f>COMPOSIÇÕES!C222</f>
        <v>CAIXA SIFONADA PVC, 150 X 150 X 50 MM, COM GRELHA ROTATIVA EM INOX</v>
      </c>
      <c r="E204" s="65" t="str">
        <f>COMPOSIÇÕES!G222</f>
        <v>UN</v>
      </c>
      <c r="F204" s="182">
        <f>'MEMORIAL CALC.'!E190</f>
        <v>5</v>
      </c>
      <c r="G204" s="10">
        <f>COMPOSIÇÕES!G229</f>
        <v>117.6</v>
      </c>
      <c r="H204" s="174">
        <f t="shared" si="61"/>
        <v>147.83000000000001</v>
      </c>
      <c r="I204" s="175">
        <f t="shared" si="62"/>
        <v>739.15</v>
      </c>
    </row>
    <row r="205" spans="1:9" ht="36" x14ac:dyDescent="0.25">
      <c r="A205" s="64" t="s">
        <v>688</v>
      </c>
      <c r="B205" s="180">
        <v>86879</v>
      </c>
      <c r="C205" s="65" t="s">
        <v>40</v>
      </c>
      <c r="D205" s="18" t="s">
        <v>446</v>
      </c>
      <c r="E205" s="65" t="s">
        <v>45</v>
      </c>
      <c r="F205" s="182">
        <f>'MEMORIAL CALC.'!E191</f>
        <v>2</v>
      </c>
      <c r="G205" s="10">
        <v>7.18</v>
      </c>
      <c r="H205" s="174">
        <f t="shared" si="61"/>
        <v>9.02</v>
      </c>
      <c r="I205" s="175">
        <f t="shared" si="62"/>
        <v>18.04</v>
      </c>
    </row>
    <row r="206" spans="1:9" ht="48" x14ac:dyDescent="0.25">
      <c r="A206" s="64" t="s">
        <v>689</v>
      </c>
      <c r="B206" s="65">
        <v>89811</v>
      </c>
      <c r="C206" s="65" t="s">
        <v>40</v>
      </c>
      <c r="D206" s="18" t="s">
        <v>447</v>
      </c>
      <c r="E206" s="65" t="s">
        <v>45</v>
      </c>
      <c r="F206" s="182">
        <f>'MEMORIAL CALC.'!E192</f>
        <v>5</v>
      </c>
      <c r="G206" s="10">
        <v>38</v>
      </c>
      <c r="H206" s="174">
        <f t="shared" si="61"/>
        <v>47.76</v>
      </c>
      <c r="I206" s="175">
        <f t="shared" si="62"/>
        <v>238.8</v>
      </c>
    </row>
    <row r="207" spans="1:9" ht="48" x14ac:dyDescent="0.25">
      <c r="A207" s="64" t="s">
        <v>690</v>
      </c>
      <c r="B207" s="65">
        <v>89728</v>
      </c>
      <c r="C207" s="65" t="s">
        <v>40</v>
      </c>
      <c r="D207" s="18" t="s">
        <v>166</v>
      </c>
      <c r="E207" s="65" t="s">
        <v>45</v>
      </c>
      <c r="F207" s="182">
        <f>'MEMORIAL CALC.'!E193</f>
        <v>4</v>
      </c>
      <c r="G207" s="10">
        <v>11.07</v>
      </c>
      <c r="H207" s="174">
        <f t="shared" si="61"/>
        <v>13.91</v>
      </c>
      <c r="I207" s="175">
        <f t="shared" si="62"/>
        <v>55.64</v>
      </c>
    </row>
    <row r="208" spans="1:9" ht="48" x14ac:dyDescent="0.25">
      <c r="A208" s="64" t="s">
        <v>691</v>
      </c>
      <c r="B208" s="65">
        <v>89746</v>
      </c>
      <c r="C208" s="65" t="s">
        <v>40</v>
      </c>
      <c r="D208" s="18" t="s">
        <v>167</v>
      </c>
      <c r="E208" s="65" t="s">
        <v>45</v>
      </c>
      <c r="F208" s="182">
        <f>'MEMORIAL CALC.'!E194</f>
        <v>4</v>
      </c>
      <c r="G208" s="10">
        <v>25.64</v>
      </c>
      <c r="H208" s="174">
        <f t="shared" si="61"/>
        <v>32.229999999999997</v>
      </c>
      <c r="I208" s="175">
        <f t="shared" si="62"/>
        <v>128.91999999999999</v>
      </c>
    </row>
    <row r="209" spans="1:9" ht="48" x14ac:dyDescent="0.25">
      <c r="A209" s="64" t="s">
        <v>692</v>
      </c>
      <c r="B209" s="65">
        <v>89726</v>
      </c>
      <c r="C209" s="65" t="s">
        <v>40</v>
      </c>
      <c r="D209" s="18" t="s">
        <v>170</v>
      </c>
      <c r="E209" s="65" t="s">
        <v>45</v>
      </c>
      <c r="F209" s="182">
        <f>'MEMORIAL CALC.'!E195</f>
        <v>4</v>
      </c>
      <c r="G209" s="10">
        <v>7.02</v>
      </c>
      <c r="H209" s="174">
        <f t="shared" si="61"/>
        <v>8.82</v>
      </c>
      <c r="I209" s="175">
        <f t="shared" si="62"/>
        <v>35.28</v>
      </c>
    </row>
    <row r="210" spans="1:9" ht="48" x14ac:dyDescent="0.25">
      <c r="A210" s="64" t="s">
        <v>693</v>
      </c>
      <c r="B210" s="65">
        <v>89732</v>
      </c>
      <c r="C210" s="65" t="s">
        <v>40</v>
      </c>
      <c r="D210" s="18" t="s">
        <v>169</v>
      </c>
      <c r="E210" s="65" t="s">
        <v>45</v>
      </c>
      <c r="F210" s="182">
        <f>'MEMORIAL CALC.'!E196</f>
        <v>5</v>
      </c>
      <c r="G210" s="10">
        <v>11.96</v>
      </c>
      <c r="H210" s="174">
        <f t="shared" si="61"/>
        <v>15.03</v>
      </c>
      <c r="I210" s="175">
        <f t="shared" si="62"/>
        <v>75.150000000000006</v>
      </c>
    </row>
    <row r="211" spans="1:9" ht="48" x14ac:dyDescent="0.25">
      <c r="A211" s="64" t="s">
        <v>694</v>
      </c>
      <c r="B211" s="65">
        <v>89739</v>
      </c>
      <c r="C211" s="65" t="s">
        <v>40</v>
      </c>
      <c r="D211" s="18" t="s">
        <v>168</v>
      </c>
      <c r="E211" s="65" t="s">
        <v>45</v>
      </c>
      <c r="F211" s="182">
        <f>'MEMORIAL CALC.'!E197</f>
        <v>4</v>
      </c>
      <c r="G211" s="10">
        <v>21.08</v>
      </c>
      <c r="H211" s="174">
        <f t="shared" si="61"/>
        <v>26.49</v>
      </c>
      <c r="I211" s="175">
        <f t="shared" si="62"/>
        <v>105.96</v>
      </c>
    </row>
    <row r="212" spans="1:9" ht="48" x14ac:dyDescent="0.25">
      <c r="A212" s="64" t="s">
        <v>695</v>
      </c>
      <c r="B212" s="65">
        <v>89744</v>
      </c>
      <c r="C212" s="65" t="s">
        <v>40</v>
      </c>
      <c r="D212" s="18" t="s">
        <v>171</v>
      </c>
      <c r="E212" s="65" t="s">
        <v>45</v>
      </c>
      <c r="F212" s="182">
        <f>'MEMORIAL CALC.'!E198</f>
        <v>6</v>
      </c>
      <c r="G212" s="10">
        <v>25.71</v>
      </c>
      <c r="H212" s="174">
        <f t="shared" si="61"/>
        <v>32.31</v>
      </c>
      <c r="I212" s="175">
        <f t="shared" si="62"/>
        <v>193.86</v>
      </c>
    </row>
    <row r="213" spans="1:9" ht="48" x14ac:dyDescent="0.25">
      <c r="A213" s="64" t="s">
        <v>696</v>
      </c>
      <c r="B213" s="65">
        <v>89731</v>
      </c>
      <c r="C213" s="65" t="s">
        <v>40</v>
      </c>
      <c r="D213" s="18" t="s">
        <v>172</v>
      </c>
      <c r="E213" s="65" t="s">
        <v>45</v>
      </c>
      <c r="F213" s="182">
        <f>'MEMORIAL CALC.'!E199</f>
        <v>10</v>
      </c>
      <c r="G213" s="10">
        <v>11.19</v>
      </c>
      <c r="H213" s="174">
        <f t="shared" si="61"/>
        <v>14.06</v>
      </c>
      <c r="I213" s="175">
        <f t="shared" si="62"/>
        <v>140.6</v>
      </c>
    </row>
    <row r="214" spans="1:9" ht="48" x14ac:dyDescent="0.25">
      <c r="A214" s="64" t="s">
        <v>697</v>
      </c>
      <c r="B214" s="65">
        <v>89737</v>
      </c>
      <c r="C214" s="65" t="s">
        <v>40</v>
      </c>
      <c r="D214" s="18" t="s">
        <v>448</v>
      </c>
      <c r="E214" s="65" t="s">
        <v>45</v>
      </c>
      <c r="F214" s="182">
        <f>'MEMORIAL CALC.'!E200</f>
        <v>5</v>
      </c>
      <c r="G214" s="10">
        <v>19.98</v>
      </c>
      <c r="H214" s="174">
        <f t="shared" si="61"/>
        <v>25.11</v>
      </c>
      <c r="I214" s="175">
        <f t="shared" si="62"/>
        <v>125.55</v>
      </c>
    </row>
    <row r="215" spans="1:9" ht="48" x14ac:dyDescent="0.25">
      <c r="A215" s="64" t="s">
        <v>698</v>
      </c>
      <c r="B215" s="65">
        <v>89724</v>
      </c>
      <c r="C215" s="65" t="s">
        <v>40</v>
      </c>
      <c r="D215" s="18" t="s">
        <v>173</v>
      </c>
      <c r="E215" s="65" t="s">
        <v>45</v>
      </c>
      <c r="F215" s="182">
        <f>'MEMORIAL CALC.'!E201</f>
        <v>4</v>
      </c>
      <c r="G215" s="10">
        <v>10.26</v>
      </c>
      <c r="H215" s="174">
        <f t="shared" si="61"/>
        <v>12.89</v>
      </c>
      <c r="I215" s="175">
        <f t="shared" si="62"/>
        <v>51.56</v>
      </c>
    </row>
    <row r="216" spans="1:9" ht="48" x14ac:dyDescent="0.25">
      <c r="A216" s="64" t="s">
        <v>699</v>
      </c>
      <c r="B216" s="65">
        <v>89795</v>
      </c>
      <c r="C216" s="65" t="s">
        <v>40</v>
      </c>
      <c r="D216" s="18" t="s">
        <v>449</v>
      </c>
      <c r="E216" s="65" t="s">
        <v>45</v>
      </c>
      <c r="F216" s="182">
        <f>'MEMORIAL CALC.'!E202</f>
        <v>1</v>
      </c>
      <c r="G216" s="10">
        <v>39.619999999999997</v>
      </c>
      <c r="H216" s="174">
        <f t="shared" si="61"/>
        <v>49.8</v>
      </c>
      <c r="I216" s="175">
        <f t="shared" si="62"/>
        <v>49.8</v>
      </c>
    </row>
    <row r="217" spans="1:9" ht="48" x14ac:dyDescent="0.25">
      <c r="A217" s="64" t="s">
        <v>700</v>
      </c>
      <c r="B217" s="65">
        <v>89785</v>
      </c>
      <c r="C217" s="65" t="s">
        <v>40</v>
      </c>
      <c r="D217" s="18" t="s">
        <v>174</v>
      </c>
      <c r="E217" s="65" t="s">
        <v>45</v>
      </c>
      <c r="F217" s="182">
        <f>'MEMORIAL CALC.'!E203</f>
        <v>1</v>
      </c>
      <c r="G217" s="10">
        <v>23.89</v>
      </c>
      <c r="H217" s="174">
        <f t="shared" si="61"/>
        <v>30.03</v>
      </c>
      <c r="I217" s="175">
        <f t="shared" si="62"/>
        <v>30.03</v>
      </c>
    </row>
    <row r="218" spans="1:9" ht="24" x14ac:dyDescent="0.25">
      <c r="A218" s="64" t="s">
        <v>701</v>
      </c>
      <c r="B218" s="65" t="str">
        <f>COMPOSIÇÕES!A237</f>
        <v>COMPOSIÇÃO</v>
      </c>
      <c r="C218" s="65"/>
      <c r="D218" s="18" t="str">
        <f>COMPOSIÇÕES!C237</f>
        <v>JUNÇÃO SIMPLES, PVC, DN 100 X 50 MM, JUNTA ELÁSTICA, FORNECIDO E INSTALADO EM RAMAL DE ENCAMINHAMENTO</v>
      </c>
      <c r="E218" s="65" t="str">
        <f>COMPOSIÇÕES!G237</f>
        <v>UN</v>
      </c>
      <c r="F218" s="182">
        <f>'MEMORIAL CALC.'!E204</f>
        <v>3</v>
      </c>
      <c r="G218" s="10">
        <f>COMPOSIÇÕES!G246</f>
        <v>37.4</v>
      </c>
      <c r="H218" s="174">
        <f t="shared" si="61"/>
        <v>47.01</v>
      </c>
      <c r="I218" s="175">
        <f t="shared" si="62"/>
        <v>141.03</v>
      </c>
    </row>
    <row r="219" spans="1:9" ht="24" x14ac:dyDescent="0.25">
      <c r="A219" s="64" t="s">
        <v>702</v>
      </c>
      <c r="B219" s="65" t="str">
        <f>COMPOSIÇÕES!A248</f>
        <v>COMPOSIÇÃO</v>
      </c>
      <c r="C219" s="65"/>
      <c r="D219" s="18" t="str">
        <f>COMPOSIÇÕES!C248</f>
        <v>JUNÇÃO SIMPLES, PVC, DN 75 X 50 MM, JUNTA ELÁSTICA, FORNECIDO E INSTALADO EM RAMAL DE ENCAMINHAMENTO</v>
      </c>
      <c r="E219" s="65" t="str">
        <f>COMPOSIÇÕES!G248</f>
        <v>UN</v>
      </c>
      <c r="F219" s="182">
        <f>'MEMORIAL CALC.'!E205</f>
        <v>1</v>
      </c>
      <c r="G219" s="10">
        <f>COMPOSIÇÕES!G257</f>
        <v>33.380000000000003</v>
      </c>
      <c r="H219" s="174">
        <f t="shared" si="61"/>
        <v>41.96</v>
      </c>
      <c r="I219" s="175">
        <f t="shared" si="62"/>
        <v>41.96</v>
      </c>
    </row>
    <row r="220" spans="1:9" ht="36" x14ac:dyDescent="0.25">
      <c r="A220" s="64" t="s">
        <v>703</v>
      </c>
      <c r="B220" s="65">
        <v>89549</v>
      </c>
      <c r="C220" s="65" t="s">
        <v>40</v>
      </c>
      <c r="D220" s="18" t="s">
        <v>450</v>
      </c>
      <c r="E220" s="65" t="s">
        <v>45</v>
      </c>
      <c r="F220" s="182">
        <f>'MEMORIAL CALC.'!E206</f>
        <v>2</v>
      </c>
      <c r="G220" s="10">
        <v>17.239999999999998</v>
      </c>
      <c r="H220" s="174">
        <f t="shared" si="61"/>
        <v>21.67</v>
      </c>
      <c r="I220" s="175">
        <f t="shared" si="62"/>
        <v>43.34</v>
      </c>
    </row>
    <row r="221" spans="1:9" ht="36" x14ac:dyDescent="0.25">
      <c r="A221" s="64" t="s">
        <v>704</v>
      </c>
      <c r="B221" s="65">
        <v>89714</v>
      </c>
      <c r="C221" s="65" t="s">
        <v>40</v>
      </c>
      <c r="D221" s="18" t="s">
        <v>60</v>
      </c>
      <c r="E221" s="65" t="s">
        <v>48</v>
      </c>
      <c r="F221" s="182">
        <f>'MEMORIAL CALC.'!E207</f>
        <v>105.5</v>
      </c>
      <c r="G221" s="10">
        <v>54.44</v>
      </c>
      <c r="H221" s="174">
        <f t="shared" si="61"/>
        <v>68.430000000000007</v>
      </c>
      <c r="I221" s="175">
        <f t="shared" si="62"/>
        <v>7219.36</v>
      </c>
    </row>
    <row r="222" spans="1:9" ht="36" x14ac:dyDescent="0.25">
      <c r="A222" s="64" t="s">
        <v>705</v>
      </c>
      <c r="B222" s="65">
        <v>89711</v>
      </c>
      <c r="C222" s="65" t="s">
        <v>40</v>
      </c>
      <c r="D222" s="18" t="s">
        <v>58</v>
      </c>
      <c r="E222" s="65" t="s">
        <v>48</v>
      </c>
      <c r="F222" s="182">
        <f>'MEMORIAL CALC.'!E208</f>
        <v>10.8</v>
      </c>
      <c r="G222" s="10">
        <v>17.98</v>
      </c>
      <c r="H222" s="174">
        <f t="shared" si="61"/>
        <v>22.6</v>
      </c>
      <c r="I222" s="175">
        <f t="shared" si="62"/>
        <v>244.08</v>
      </c>
    </row>
    <row r="223" spans="1:9" ht="36" x14ac:dyDescent="0.25">
      <c r="A223" s="64" t="s">
        <v>706</v>
      </c>
      <c r="B223" s="65">
        <v>89712</v>
      </c>
      <c r="C223" s="65" t="s">
        <v>40</v>
      </c>
      <c r="D223" s="18" t="s">
        <v>59</v>
      </c>
      <c r="E223" s="65" t="s">
        <v>48</v>
      </c>
      <c r="F223" s="182">
        <f>'MEMORIAL CALC.'!E209</f>
        <v>19.7</v>
      </c>
      <c r="G223" s="10">
        <v>28.02</v>
      </c>
      <c r="H223" s="174">
        <f t="shared" si="61"/>
        <v>35.22</v>
      </c>
      <c r="I223" s="175">
        <f t="shared" si="62"/>
        <v>693.83</v>
      </c>
    </row>
    <row r="224" spans="1:9" ht="36" x14ac:dyDescent="0.25">
      <c r="A224" s="64" t="s">
        <v>707</v>
      </c>
      <c r="B224" s="65">
        <v>89713</v>
      </c>
      <c r="C224" s="65" t="s">
        <v>40</v>
      </c>
      <c r="D224" s="18" t="s">
        <v>181</v>
      </c>
      <c r="E224" s="65" t="s">
        <v>48</v>
      </c>
      <c r="F224" s="182">
        <f>'MEMORIAL CALC.'!E210</f>
        <v>18.8</v>
      </c>
      <c r="G224" s="10">
        <v>42.9</v>
      </c>
      <c r="H224" s="174">
        <f t="shared" si="61"/>
        <v>53.92</v>
      </c>
      <c r="I224" s="175">
        <f t="shared" si="62"/>
        <v>1013.69</v>
      </c>
    </row>
    <row r="225" spans="1:9" ht="36" x14ac:dyDescent="0.25">
      <c r="A225" s="64" t="s">
        <v>708</v>
      </c>
      <c r="B225" s="65">
        <v>89849</v>
      </c>
      <c r="C225" s="65"/>
      <c r="D225" s="18" t="s">
        <v>451</v>
      </c>
      <c r="E225" s="65" t="s">
        <v>48</v>
      </c>
      <c r="F225" s="182">
        <f>'MEMORIAL CALC.'!E211</f>
        <v>11.7</v>
      </c>
      <c r="G225" s="10">
        <v>66.27</v>
      </c>
      <c r="H225" s="174">
        <f t="shared" si="61"/>
        <v>83.3</v>
      </c>
      <c r="I225" s="175">
        <f t="shared" si="62"/>
        <v>974.61</v>
      </c>
    </row>
    <row r="226" spans="1:9" ht="36" x14ac:dyDescent="0.25">
      <c r="A226" s="64" t="s">
        <v>709</v>
      </c>
      <c r="B226" s="65">
        <v>89825</v>
      </c>
      <c r="C226" s="65" t="s">
        <v>40</v>
      </c>
      <c r="D226" s="18" t="s">
        <v>452</v>
      </c>
      <c r="E226" s="65" t="s">
        <v>45</v>
      </c>
      <c r="F226" s="182">
        <f>'MEMORIAL CALC.'!E212</f>
        <v>4</v>
      </c>
      <c r="G226" s="10">
        <v>17.71</v>
      </c>
      <c r="H226" s="174">
        <f t="shared" si="61"/>
        <v>22.26</v>
      </c>
      <c r="I226" s="175">
        <f t="shared" si="62"/>
        <v>89.04</v>
      </c>
    </row>
    <row r="227" spans="1:9" x14ac:dyDescent="0.25">
      <c r="A227" s="64" t="s">
        <v>710</v>
      </c>
      <c r="B227" s="65" t="str">
        <f>COMPOSIÇÕES!A259</f>
        <v>COMPOSIÇÃO</v>
      </c>
      <c r="C227" s="65"/>
      <c r="D227" s="18" t="str">
        <f>COMPOSIÇÕES!C259</f>
        <v>RALO HEMISFÉRICO EM FERRO FUNDIDO, TIPO ABACAXI 75MM</v>
      </c>
      <c r="E227" s="65" t="str">
        <f>COMPOSIÇÕES!G259</f>
        <v>UN</v>
      </c>
      <c r="F227" s="182">
        <f>'MEMORIAL CALC.'!E213</f>
        <v>1</v>
      </c>
      <c r="G227" s="10">
        <f>COMPOSIÇÕES!G265</f>
        <v>34.119999999999997</v>
      </c>
      <c r="H227" s="174">
        <f t="shared" si="61"/>
        <v>42.89</v>
      </c>
      <c r="I227" s="175">
        <f t="shared" si="62"/>
        <v>42.89</v>
      </c>
    </row>
    <row r="228" spans="1:9" ht="48" x14ac:dyDescent="0.25">
      <c r="A228" s="64" t="s">
        <v>711</v>
      </c>
      <c r="B228" s="65">
        <v>89750</v>
      </c>
      <c r="C228" s="65" t="s">
        <v>40</v>
      </c>
      <c r="D228" s="18" t="s">
        <v>453</v>
      </c>
      <c r="E228" s="65" t="s">
        <v>45</v>
      </c>
      <c r="F228" s="182">
        <f>'MEMORIAL CALC.'!E214</f>
        <v>4</v>
      </c>
      <c r="G228" s="10">
        <v>72.92</v>
      </c>
      <c r="H228" s="174">
        <f t="shared" si="61"/>
        <v>91.66</v>
      </c>
      <c r="I228" s="175">
        <f t="shared" si="62"/>
        <v>366.64</v>
      </c>
    </row>
    <row r="229" spans="1:9" ht="24" x14ac:dyDescent="0.25">
      <c r="A229" s="64" t="s">
        <v>712</v>
      </c>
      <c r="B229" s="65" t="str">
        <f>COMPOSIÇÕES!A268</f>
        <v>COMPOSIÇÃO</v>
      </c>
      <c r="C229" s="65"/>
      <c r="D229" s="18" t="str">
        <f>COMPOSIÇÕES!C268</f>
        <v>JUNÇÃO SIMPLES, PVC, DN 150 X 100 MM, JUNTA ELÁSTICA, FORNECIDO E INSTALADO EM RAMAL DE ENCAMINHAMENTO</v>
      </c>
      <c r="E229" s="65" t="str">
        <f>COMPOSIÇÕES!G268</f>
        <v>UN</v>
      </c>
      <c r="F229" s="182">
        <f>'MEMORIAL CALC.'!E215</f>
        <v>1</v>
      </c>
      <c r="G229" s="10">
        <f>COMPOSIÇÕES!G277</f>
        <v>210.31</v>
      </c>
      <c r="H229" s="174">
        <f t="shared" ref="H229:H230" si="63">TRUNC(G229*(1+$I$8),2)</f>
        <v>264.37</v>
      </c>
      <c r="I229" s="175">
        <f t="shared" ref="I229:I230" si="64">TRUNC(F229*H229,2)</f>
        <v>264.37</v>
      </c>
    </row>
    <row r="230" spans="1:9" x14ac:dyDescent="0.25">
      <c r="A230" s="64" t="s">
        <v>713</v>
      </c>
      <c r="B230" s="65" t="str">
        <f>COMPOSIÇÕES!A279</f>
        <v>COMPOSIÇÃO</v>
      </c>
      <c r="C230" s="65"/>
      <c r="D230" s="18" t="str">
        <f>COMPOSIÇÕES!C279</f>
        <v>TERMINAL DE VENTILAÇÃO EM PVC RÍGIDO, DIÂM = 50 MM</v>
      </c>
      <c r="E230" s="65" t="str">
        <f>COMPOSIÇÕES!G279</f>
        <v>UN</v>
      </c>
      <c r="F230" s="182">
        <f>'MEMORIAL CALC.'!E216</f>
        <v>4</v>
      </c>
      <c r="G230" s="10">
        <f>COMPOSIÇÕES!G287</f>
        <v>14.05</v>
      </c>
      <c r="H230" s="174">
        <f t="shared" si="63"/>
        <v>17.66</v>
      </c>
      <c r="I230" s="175">
        <f t="shared" si="64"/>
        <v>70.64</v>
      </c>
    </row>
    <row r="231" spans="1:9" ht="36" x14ac:dyDescent="0.25">
      <c r="A231" s="64" t="s">
        <v>714</v>
      </c>
      <c r="B231" s="60">
        <v>98053</v>
      </c>
      <c r="C231" s="60" t="s">
        <v>40</v>
      </c>
      <c r="D231" s="61" t="s">
        <v>530</v>
      </c>
      <c r="E231" s="60" t="s">
        <v>45</v>
      </c>
      <c r="F231" s="126">
        <f>'MEMORIAL CALC.'!E217</f>
        <v>1</v>
      </c>
      <c r="G231" s="62">
        <v>2606.54</v>
      </c>
      <c r="H231" s="39">
        <f t="shared" ref="H231" si="65">TRUNC(G231*(1+$I$8),2)</f>
        <v>3276.6</v>
      </c>
      <c r="I231" s="40">
        <f t="shared" ref="I231" si="66">TRUNC(F231*H231,2)</f>
        <v>3276.6</v>
      </c>
    </row>
    <row r="232" spans="1:9" ht="48" x14ac:dyDescent="0.25">
      <c r="A232" s="64" t="s">
        <v>715</v>
      </c>
      <c r="B232" s="60">
        <v>98062</v>
      </c>
      <c r="C232" s="60" t="s">
        <v>40</v>
      </c>
      <c r="D232" s="61" t="s">
        <v>531</v>
      </c>
      <c r="E232" s="60" t="s">
        <v>45</v>
      </c>
      <c r="F232" s="126">
        <f>'MEMORIAL CALC.'!E218</f>
        <v>1</v>
      </c>
      <c r="G232" s="62">
        <v>2684.21</v>
      </c>
      <c r="H232" s="39">
        <f t="shared" ref="H232" si="67">TRUNC(G232*(1+$I$8),2)</f>
        <v>3374.24</v>
      </c>
      <c r="I232" s="40">
        <f t="shared" ref="I232" si="68">TRUNC(F232*H232,2)</f>
        <v>3374.24</v>
      </c>
    </row>
    <row r="233" spans="1:9" x14ac:dyDescent="0.25">
      <c r="A233" s="64"/>
      <c r="B233" s="65"/>
      <c r="C233" s="65"/>
      <c r="D233" s="18"/>
      <c r="E233" s="65"/>
      <c r="F233" s="182"/>
      <c r="G233" s="10"/>
      <c r="H233" s="115" t="s">
        <v>194</v>
      </c>
      <c r="I233" s="116">
        <f>SUM(I201:I232)</f>
        <v>24376.209999999992</v>
      </c>
    </row>
    <row r="234" spans="1:9" x14ac:dyDescent="0.25">
      <c r="A234" s="64"/>
      <c r="B234" s="65"/>
      <c r="C234" s="65"/>
      <c r="D234" s="18"/>
      <c r="E234" s="65"/>
      <c r="F234" s="182"/>
      <c r="G234" s="10"/>
      <c r="H234" s="115"/>
      <c r="I234" s="116"/>
    </row>
    <row r="235" spans="1:9" x14ac:dyDescent="0.25">
      <c r="A235" s="26" t="s">
        <v>193</v>
      </c>
      <c r="B235" s="27"/>
      <c r="C235" s="27"/>
      <c r="D235" s="35" t="s">
        <v>186</v>
      </c>
      <c r="E235" s="27"/>
      <c r="F235" s="123"/>
      <c r="G235" s="28"/>
      <c r="H235" s="28"/>
      <c r="I235" s="29"/>
    </row>
    <row r="236" spans="1:9" s="190" customFormat="1" ht="24" x14ac:dyDescent="0.25">
      <c r="A236" s="59" t="s">
        <v>716</v>
      </c>
      <c r="B236" s="60" t="str">
        <f>COMPOSIÇÕES!A289</f>
        <v>COMPOSIÇÃO</v>
      </c>
      <c r="C236" s="60"/>
      <c r="D236" s="61" t="str">
        <f>COMPOSIÇÕES!C289</f>
        <v>BANCADA EM GRANITO CINZA ANDORINHA, E=2CM, INCLUSO FRONTÃO E SAIA DE BANCADA</v>
      </c>
      <c r="E236" s="60" t="str">
        <f>COMPOSIÇÕES!G289</f>
        <v>M2</v>
      </c>
      <c r="F236" s="126">
        <f>'MEMORIAL CALC.'!E221</f>
        <v>3.1500000000000008</v>
      </c>
      <c r="G236" s="62">
        <f>COMPOSIÇÕES!G296</f>
        <v>228.38</v>
      </c>
      <c r="H236" s="174">
        <f>TRUNC(G236*(1+$I$8),2)</f>
        <v>287.08999999999997</v>
      </c>
      <c r="I236" s="175">
        <f>TRUNC(F236*H236,2)</f>
        <v>904.33</v>
      </c>
    </row>
    <row r="237" spans="1:9" s="190" customFormat="1" ht="36" x14ac:dyDescent="0.25">
      <c r="A237" s="59" t="s">
        <v>720</v>
      </c>
      <c r="B237" s="60">
        <v>86911</v>
      </c>
      <c r="C237" s="60" t="s">
        <v>40</v>
      </c>
      <c r="D237" s="61" t="s">
        <v>465</v>
      </c>
      <c r="E237" s="60" t="s">
        <v>45</v>
      </c>
      <c r="F237" s="126">
        <f>'MEMORIAL CALC.'!E222</f>
        <v>2</v>
      </c>
      <c r="G237" s="62">
        <v>76.14</v>
      </c>
      <c r="H237" s="174">
        <f t="shared" ref="H237:H245" si="69">TRUNC(G237*(1+$I$8),2)</f>
        <v>95.71</v>
      </c>
      <c r="I237" s="175">
        <f t="shared" ref="I237:I245" si="70">TRUNC(F237*H237,2)</f>
        <v>191.42</v>
      </c>
    </row>
    <row r="238" spans="1:9" s="190" customFormat="1" ht="36" x14ac:dyDescent="0.25">
      <c r="A238" s="59" t="s">
        <v>718</v>
      </c>
      <c r="B238" s="60">
        <v>86931</v>
      </c>
      <c r="C238" s="60" t="s">
        <v>40</v>
      </c>
      <c r="D238" s="61" t="s">
        <v>466</v>
      </c>
      <c r="E238" s="60" t="s">
        <v>45</v>
      </c>
      <c r="F238" s="126">
        <f>'MEMORIAL CALC.'!E223</f>
        <v>4</v>
      </c>
      <c r="G238" s="62">
        <v>452.31</v>
      </c>
      <c r="H238" s="174">
        <f t="shared" si="69"/>
        <v>568.58000000000004</v>
      </c>
      <c r="I238" s="175">
        <f t="shared" si="70"/>
        <v>2274.3200000000002</v>
      </c>
    </row>
    <row r="239" spans="1:9" s="190" customFormat="1" ht="48" x14ac:dyDescent="0.25">
      <c r="A239" s="59" t="s">
        <v>723</v>
      </c>
      <c r="B239" s="60">
        <v>95472</v>
      </c>
      <c r="C239" s="60" t="s">
        <v>40</v>
      </c>
      <c r="D239" s="61" t="s">
        <v>467</v>
      </c>
      <c r="E239" s="60" t="s">
        <v>45</v>
      </c>
      <c r="F239" s="126">
        <f>'MEMORIAL CALC.'!E224</f>
        <v>1</v>
      </c>
      <c r="G239" s="62">
        <v>699.12</v>
      </c>
      <c r="H239" s="174">
        <f t="shared" si="69"/>
        <v>878.84</v>
      </c>
      <c r="I239" s="175">
        <f t="shared" si="70"/>
        <v>878.84</v>
      </c>
    </row>
    <row r="240" spans="1:9" s="190" customFormat="1" ht="24" x14ac:dyDescent="0.25">
      <c r="A240" s="59" t="s">
        <v>721</v>
      </c>
      <c r="B240" s="60">
        <v>100858</v>
      </c>
      <c r="C240" s="60" t="s">
        <v>40</v>
      </c>
      <c r="D240" s="61" t="s">
        <v>468</v>
      </c>
      <c r="E240" s="60" t="s">
        <v>45</v>
      </c>
      <c r="F240" s="126">
        <f>'MEMORIAL CALC.'!E225</f>
        <v>2</v>
      </c>
      <c r="G240" s="62">
        <v>530.76</v>
      </c>
      <c r="H240" s="174">
        <f t="shared" si="69"/>
        <v>667.2</v>
      </c>
      <c r="I240" s="175">
        <f t="shared" si="70"/>
        <v>1334.4</v>
      </c>
    </row>
    <row r="241" spans="1:9" s="190" customFormat="1" x14ac:dyDescent="0.25">
      <c r="A241" s="59" t="s">
        <v>719</v>
      </c>
      <c r="B241" s="60" t="str">
        <f>COMPOSIÇÕES!A298</f>
        <v>COMPOSIÇÃO</v>
      </c>
      <c r="C241" s="60"/>
      <c r="D241" s="61" t="str">
        <f>COMPOSIÇÕES!C298</f>
        <v>TORNEIRA DE JARDIM 3/4'', FORNECIMENTO E INSTALAÇÃO</v>
      </c>
      <c r="E241" s="60" t="s">
        <v>45</v>
      </c>
      <c r="F241" s="126">
        <f>'MEMORIAL CALC.'!E226</f>
        <v>4</v>
      </c>
      <c r="G241" s="62">
        <f>COMPOSIÇÕES!G305</f>
        <v>55.63</v>
      </c>
      <c r="H241" s="174">
        <f t="shared" si="69"/>
        <v>69.930000000000007</v>
      </c>
      <c r="I241" s="175">
        <f t="shared" si="70"/>
        <v>279.72000000000003</v>
      </c>
    </row>
    <row r="242" spans="1:9" s="190" customFormat="1" x14ac:dyDescent="0.25">
      <c r="A242" s="59" t="s">
        <v>724</v>
      </c>
      <c r="B242" s="60" t="str">
        <f>COMPOSIÇÕES!A307</f>
        <v>COMPOSIÇÃO</v>
      </c>
      <c r="C242" s="60"/>
      <c r="D242" s="61" t="str">
        <f>COMPOSIÇÕES!C307</f>
        <v>DUCHA HIGIÊNICA PLÁSTICA COM REGISTRO METÁLICO</v>
      </c>
      <c r="E242" s="60" t="str">
        <f>COMPOSIÇÕES!G307</f>
        <v>UN</v>
      </c>
      <c r="F242" s="126">
        <f>'MEMORIAL CALC.'!E227</f>
        <v>5</v>
      </c>
      <c r="G242" s="62">
        <f>COMPOSIÇÕES!G313</f>
        <v>111.99</v>
      </c>
      <c r="H242" s="174">
        <f t="shared" si="69"/>
        <v>140.77000000000001</v>
      </c>
      <c r="I242" s="175">
        <f t="shared" si="70"/>
        <v>703.85</v>
      </c>
    </row>
    <row r="243" spans="1:9" s="190" customFormat="1" ht="48" x14ac:dyDescent="0.25">
      <c r="A243" s="59" t="s">
        <v>717</v>
      </c>
      <c r="B243" s="221">
        <v>86937</v>
      </c>
      <c r="C243" s="60" t="s">
        <v>40</v>
      </c>
      <c r="D243" s="61" t="s">
        <v>819</v>
      </c>
      <c r="E243" s="60" t="s">
        <v>45</v>
      </c>
      <c r="F243" s="126">
        <f>'MEMORIAL CALC.'!E228</f>
        <v>2</v>
      </c>
      <c r="G243" s="62">
        <v>190.31</v>
      </c>
      <c r="H243" s="174">
        <f t="shared" ref="H243" si="71">TRUNC(G243*(1+$I$8),2)</f>
        <v>239.23</v>
      </c>
      <c r="I243" s="175">
        <f t="shared" ref="I243" si="72">TRUNC(F243*H243,2)</f>
        <v>478.46</v>
      </c>
    </row>
    <row r="244" spans="1:9" s="190" customFormat="1" ht="60" x14ac:dyDescent="0.25">
      <c r="A244" s="59" t="s">
        <v>722</v>
      </c>
      <c r="B244" s="60">
        <v>86943</v>
      </c>
      <c r="C244" s="60" t="s">
        <v>40</v>
      </c>
      <c r="D244" s="61" t="s">
        <v>470</v>
      </c>
      <c r="E244" s="60" t="s">
        <v>45</v>
      </c>
      <c r="F244" s="126">
        <f>'MEMORIAL CALC.'!E229</f>
        <v>1</v>
      </c>
      <c r="G244" s="62">
        <v>227.92</v>
      </c>
      <c r="H244" s="174">
        <f t="shared" si="69"/>
        <v>286.51</v>
      </c>
      <c r="I244" s="175">
        <f t="shared" si="70"/>
        <v>286.51</v>
      </c>
    </row>
    <row r="245" spans="1:9" s="190" customFormat="1" ht="48" x14ac:dyDescent="0.25">
      <c r="A245" s="59" t="s">
        <v>725</v>
      </c>
      <c r="B245" s="60" t="str">
        <f>COMPOSIÇÕES!A315</f>
        <v>COMPOSIÇÃO</v>
      </c>
      <c r="C245" s="60"/>
      <c r="D245" s="61" t="str">
        <f>COMPOSIÇÕES!C315</f>
        <v>LAVATÓRIO LOUÇA BRANCA DE CANTO SUSPENSO, PADRÃO POPULAR, INCLUSO SIFÃO TIPO GARRAFA EM PVC, VÁLVULA E ENGATE FLEXÍVEL 30CM EM PLÁSTICO E TORNEIRA CROMADA DE MESA, PADRÃO POPULAR - FORNECIMENTO E INSTALAÇÃO.</v>
      </c>
      <c r="E245" s="60" t="str">
        <f>COMPOSIÇÕES!G315</f>
        <v>UN</v>
      </c>
      <c r="F245" s="126">
        <f>'MEMORIAL CALC.'!E230</f>
        <v>1</v>
      </c>
      <c r="G245" s="62">
        <f>COMPOSIÇÕES!G323</f>
        <v>233.39</v>
      </c>
      <c r="H245" s="174">
        <f t="shared" si="69"/>
        <v>293.38</v>
      </c>
      <c r="I245" s="175">
        <f t="shared" si="70"/>
        <v>293.38</v>
      </c>
    </row>
    <row r="246" spans="1:9" s="190" customFormat="1" ht="24" x14ac:dyDescent="0.25">
      <c r="A246" s="59" t="s">
        <v>726</v>
      </c>
      <c r="B246" s="60">
        <v>86900</v>
      </c>
      <c r="C246" s="60" t="s">
        <v>40</v>
      </c>
      <c r="D246" s="61" t="s">
        <v>471</v>
      </c>
      <c r="E246" s="60" t="s">
        <v>45</v>
      </c>
      <c r="F246" s="126">
        <f>'MEMORIAL CALC.'!E231</f>
        <v>2</v>
      </c>
      <c r="G246" s="62">
        <v>224.53</v>
      </c>
      <c r="H246" s="174">
        <f t="shared" ref="H246" si="73">TRUNC(G246*(1+$I$8),2)</f>
        <v>282.25</v>
      </c>
      <c r="I246" s="175">
        <f t="shared" ref="I246" si="74">TRUNC(F246*H246,2)</f>
        <v>564.5</v>
      </c>
    </row>
    <row r="247" spans="1:9" ht="24" x14ac:dyDescent="0.25">
      <c r="A247" s="59" t="s">
        <v>727</v>
      </c>
      <c r="B247" s="60" t="str">
        <f>COMPOSIÇÕES!A325</f>
        <v>COMPOSIÇÃO</v>
      </c>
      <c r="C247" s="60"/>
      <c r="D247" s="61" t="str">
        <f>COMPOSIÇÕES!C325</f>
        <v>BARRA DE APOIO RETA, EM ACO INOX POLIDO, COMPRIMENTO 40 CM,  FIXADA NA PAREDE - FORNECIMENTO E INSTALAÇÃO</v>
      </c>
      <c r="E247" s="60" t="str">
        <f>COMPOSIÇÕES!G325</f>
        <v>UN</v>
      </c>
      <c r="F247" s="126">
        <f>'MEMORIAL CALC.'!E232</f>
        <v>2</v>
      </c>
      <c r="G247" s="62">
        <f>COMPOSIÇÕES!G332</f>
        <v>253.86</v>
      </c>
      <c r="H247" s="39">
        <f>TRUNC(G247*(1+$I$8),2)</f>
        <v>319.12</v>
      </c>
      <c r="I247" s="40">
        <f>TRUNC(F247*H247,2)</f>
        <v>638.24</v>
      </c>
    </row>
    <row r="248" spans="1:9" ht="36" x14ac:dyDescent="0.25">
      <c r="A248" s="59" t="s">
        <v>728</v>
      </c>
      <c r="B248" s="60">
        <v>100867</v>
      </c>
      <c r="C248" s="60" t="s">
        <v>40</v>
      </c>
      <c r="D248" s="61" t="s">
        <v>536</v>
      </c>
      <c r="E248" s="60" t="s">
        <v>45</v>
      </c>
      <c r="F248" s="126">
        <f>'MEMORIAL CALC.'!E233</f>
        <v>2</v>
      </c>
      <c r="G248" s="62">
        <v>353.15</v>
      </c>
      <c r="H248" s="39">
        <f>TRUNC(G248*(1+$I$8),2)</f>
        <v>443.93</v>
      </c>
      <c r="I248" s="40">
        <f>TRUNC(F248*H248,2)</f>
        <v>887.86</v>
      </c>
    </row>
    <row r="249" spans="1:9" ht="36" x14ac:dyDescent="0.25">
      <c r="A249" s="59" t="s">
        <v>820</v>
      </c>
      <c r="B249" s="60">
        <v>100868</v>
      </c>
      <c r="C249" s="60" t="s">
        <v>40</v>
      </c>
      <c r="D249" s="61" t="s">
        <v>537</v>
      </c>
      <c r="E249" s="60" t="s">
        <v>45</v>
      </c>
      <c r="F249" s="126">
        <f>'MEMORIAL CALC.'!E234</f>
        <v>2</v>
      </c>
      <c r="G249" s="62">
        <v>368.13</v>
      </c>
      <c r="H249" s="39">
        <f>TRUNC(G249*(1+$I$8),2)</f>
        <v>462.76</v>
      </c>
      <c r="I249" s="40">
        <f>TRUNC(F249*H249,2)</f>
        <v>925.52</v>
      </c>
    </row>
    <row r="250" spans="1:9" s="190" customFormat="1" x14ac:dyDescent="0.25">
      <c r="A250" s="59"/>
      <c r="B250" s="60"/>
      <c r="C250" s="60"/>
      <c r="D250" s="61"/>
      <c r="E250" s="60"/>
      <c r="F250" s="126"/>
      <c r="G250" s="62"/>
      <c r="H250" s="115" t="s">
        <v>194</v>
      </c>
      <c r="I250" s="116">
        <f>SUM(I236:I249)</f>
        <v>10641.350000000002</v>
      </c>
    </row>
    <row r="251" spans="1:9" x14ac:dyDescent="0.25">
      <c r="A251" s="41"/>
      <c r="B251" s="42"/>
      <c r="C251" s="42"/>
      <c r="D251" s="18"/>
      <c r="E251" s="42"/>
      <c r="F251" s="120"/>
      <c r="G251" s="10"/>
      <c r="H251" s="115"/>
      <c r="I251" s="116"/>
    </row>
    <row r="252" spans="1:9" ht="24" x14ac:dyDescent="0.25">
      <c r="A252" s="26" t="s">
        <v>515</v>
      </c>
      <c r="B252" s="27"/>
      <c r="C252" s="27"/>
      <c r="D252" s="35" t="s">
        <v>83</v>
      </c>
      <c r="E252" s="27"/>
      <c r="F252" s="123"/>
      <c r="G252" s="28"/>
      <c r="H252" s="28"/>
      <c r="I252" s="29"/>
    </row>
    <row r="253" spans="1:9" x14ac:dyDescent="0.25">
      <c r="A253" s="59" t="s">
        <v>729</v>
      </c>
      <c r="B253" s="65" t="str">
        <f>COMPOSIÇÕES!A340</f>
        <v>COMPOSIÇÃO</v>
      </c>
      <c r="C253" s="65"/>
      <c r="D253" s="18" t="str">
        <f>COMPOSIÇÕES!C340</f>
        <v>ABRAÇADEIRA PVC TIPO "D" DE 3/4''</v>
      </c>
      <c r="E253" s="65" t="str">
        <f>COMPOSIÇÕES!G340</f>
        <v>UN</v>
      </c>
      <c r="F253" s="120">
        <f>'MEMORIAL CALC.'!E237</f>
        <v>30</v>
      </c>
      <c r="G253" s="10">
        <f>COMPOSIÇÕES!G346</f>
        <v>4.72</v>
      </c>
      <c r="H253" s="174">
        <f t="shared" ref="H253" si="75">TRUNC(G253*(1+$I$8),2)</f>
        <v>5.93</v>
      </c>
      <c r="I253" s="175">
        <f t="shared" ref="I253" si="76">TRUNC(F253*H253,2)</f>
        <v>177.9</v>
      </c>
    </row>
    <row r="254" spans="1:9" x14ac:dyDescent="0.25">
      <c r="A254" s="59" t="s">
        <v>730</v>
      </c>
      <c r="B254" s="65" t="str">
        <f>COMPOSIÇÕES!A355</f>
        <v>COMPOSIÇÃO</v>
      </c>
      <c r="C254" s="65"/>
      <c r="D254" s="18" t="str">
        <f>COMPOSIÇÕES!C355</f>
        <v>ARRUELA DE VEDAÇÃO 1/4"</v>
      </c>
      <c r="E254" s="65" t="str">
        <f>COMPOSIÇÕES!G355</f>
        <v>UN</v>
      </c>
      <c r="F254" s="120">
        <f>'MEMORIAL CALC.'!E238</f>
        <v>200</v>
      </c>
      <c r="G254" s="10">
        <f>COMPOSIÇÕES!G361</f>
        <v>4.6900000000000004</v>
      </c>
      <c r="H254" s="174">
        <f t="shared" ref="H254:H256" si="77">TRUNC(G254*(1+$I$8),2)</f>
        <v>5.89</v>
      </c>
      <c r="I254" s="175">
        <f t="shared" ref="I254:I256" si="78">TRUNC(F254*H254,2)</f>
        <v>1178</v>
      </c>
    </row>
    <row r="255" spans="1:9" ht="24" x14ac:dyDescent="0.25">
      <c r="A255" s="59" t="s">
        <v>732</v>
      </c>
      <c r="B255" s="65" t="str">
        <f>COMPOSIÇÕES!A370</f>
        <v>COMPOSIÇÃO</v>
      </c>
      <c r="C255" s="65"/>
      <c r="D255" s="18" t="str">
        <f>COMPOSIÇÕES!C370</f>
        <v>FORNECIMENTO E ASSENTAMENTO DE BARRA CHATA DE ALUMÍNIO 7/8" X 1/4"</v>
      </c>
      <c r="E255" s="65" t="str">
        <f>COMPOSIÇÕES!G370</f>
        <v>M</v>
      </c>
      <c r="F255" s="120">
        <f>'MEMORIAL CALC.'!E239</f>
        <v>135</v>
      </c>
      <c r="G255" s="10">
        <f>COMPOSIÇÕES!G375</f>
        <v>15.35</v>
      </c>
      <c r="H255" s="174">
        <f t="shared" si="77"/>
        <v>19.29</v>
      </c>
      <c r="I255" s="175">
        <f t="shared" si="78"/>
        <v>2604.15</v>
      </c>
    </row>
    <row r="256" spans="1:9" x14ac:dyDescent="0.25">
      <c r="A256" s="59" t="s">
        <v>733</v>
      </c>
      <c r="B256" s="65" t="str">
        <f>COMPOSIÇÕES!A384</f>
        <v>COMPOSIÇÃO</v>
      </c>
      <c r="C256" s="65"/>
      <c r="D256" s="18" t="str">
        <f>COMPOSIÇÕES!C384</f>
        <v>FIXAÇÃO UTILIZANDO BUCHA DE NYLON S6</v>
      </c>
      <c r="E256" s="65" t="str">
        <f>COMPOSIÇÕES!G384</f>
        <v>UN</v>
      </c>
      <c r="F256" s="120">
        <f>'MEMORIAL CALC.'!E240</f>
        <v>100</v>
      </c>
      <c r="G256" s="10">
        <f>COMPOSIÇÕES!G390</f>
        <v>7.05</v>
      </c>
      <c r="H256" s="174">
        <f t="shared" si="77"/>
        <v>8.86</v>
      </c>
      <c r="I256" s="175">
        <f t="shared" si="78"/>
        <v>886</v>
      </c>
    </row>
    <row r="257" spans="1:9" x14ac:dyDescent="0.25">
      <c r="A257" s="59" t="s">
        <v>735</v>
      </c>
      <c r="B257" s="65" t="str">
        <f>COMPOSIÇÕES!A398</f>
        <v>COMPOSIÇÃO</v>
      </c>
      <c r="C257" s="65"/>
      <c r="D257" s="18" t="str">
        <f>COMPOSIÇÕES!C398</f>
        <v>FIXAÇÃO UTILIZANDO BUCHA DE NYLON S8</v>
      </c>
      <c r="E257" s="65" t="str">
        <f>COMPOSIÇÕES!G398</f>
        <v>UN</v>
      </c>
      <c r="F257" s="120">
        <f>'MEMORIAL CALC.'!E241</f>
        <v>50</v>
      </c>
      <c r="G257" s="10">
        <f>COMPOSIÇÕES!G404</f>
        <v>7.06</v>
      </c>
      <c r="H257" s="174">
        <f t="shared" ref="H257" si="79">TRUNC(G257*(1+$I$8),2)</f>
        <v>8.8699999999999992</v>
      </c>
      <c r="I257" s="175">
        <f t="shared" ref="I257" si="80">TRUNC(F257*H257,2)</f>
        <v>443.5</v>
      </c>
    </row>
    <row r="258" spans="1:9" ht="24" x14ac:dyDescent="0.25">
      <c r="A258" s="59" t="s">
        <v>734</v>
      </c>
      <c r="B258" s="65">
        <v>96973</v>
      </c>
      <c r="C258" s="65" t="s">
        <v>40</v>
      </c>
      <c r="D258" s="18" t="s">
        <v>84</v>
      </c>
      <c r="E258" s="65" t="s">
        <v>48</v>
      </c>
      <c r="F258" s="120">
        <f>'MEMORIAL CALC.'!E242</f>
        <v>50</v>
      </c>
      <c r="G258" s="10">
        <v>53.88</v>
      </c>
      <c r="H258" s="174">
        <f t="shared" ref="H258:H260" si="81">TRUNC(G258*(1+$I$8),2)</f>
        <v>67.73</v>
      </c>
      <c r="I258" s="175">
        <f t="shared" ref="I258:I260" si="82">TRUNC(F258*H258,2)</f>
        <v>3386.5</v>
      </c>
    </row>
    <row r="259" spans="1:9" ht="24" x14ac:dyDescent="0.25">
      <c r="A259" s="59" t="s">
        <v>731</v>
      </c>
      <c r="B259" s="65">
        <v>96977</v>
      </c>
      <c r="C259" s="65" t="s">
        <v>40</v>
      </c>
      <c r="D259" s="18" t="s">
        <v>85</v>
      </c>
      <c r="E259" s="65" t="s">
        <v>48</v>
      </c>
      <c r="F259" s="120">
        <f>'MEMORIAL CALC.'!E243</f>
        <v>100</v>
      </c>
      <c r="G259" s="10">
        <v>51.02</v>
      </c>
      <c r="H259" s="174">
        <f t="shared" si="81"/>
        <v>64.13</v>
      </c>
      <c r="I259" s="175">
        <f t="shared" si="82"/>
        <v>6413</v>
      </c>
    </row>
    <row r="260" spans="1:9" ht="24" x14ac:dyDescent="0.25">
      <c r="A260" s="59" t="s">
        <v>736</v>
      </c>
      <c r="B260" s="65">
        <v>98111</v>
      </c>
      <c r="C260" s="65" t="s">
        <v>40</v>
      </c>
      <c r="D260" s="18" t="s">
        <v>86</v>
      </c>
      <c r="E260" s="65" t="s">
        <v>45</v>
      </c>
      <c r="F260" s="120">
        <f>'MEMORIAL CALC.'!E244</f>
        <v>2</v>
      </c>
      <c r="G260" s="10">
        <v>46.66</v>
      </c>
      <c r="H260" s="174">
        <f t="shared" si="81"/>
        <v>58.65</v>
      </c>
      <c r="I260" s="175">
        <f t="shared" si="82"/>
        <v>117.3</v>
      </c>
    </row>
    <row r="261" spans="1:9" ht="24" x14ac:dyDescent="0.25">
      <c r="A261" s="59" t="s">
        <v>737</v>
      </c>
      <c r="B261" s="65" t="str">
        <f>COMPOSIÇÕES!A412</f>
        <v>COMPOSIÇÃO</v>
      </c>
      <c r="C261" s="65"/>
      <c r="D261" s="18" t="str">
        <f>COMPOSIÇÕES!C412</f>
        <v>CAIXA DE INSPEÇÃO SUSPENSA PARA ATERRAMENTO COM TAMPA</v>
      </c>
      <c r="E261" s="65" t="str">
        <f>COMPOSIÇÕES!G412</f>
        <v>UN</v>
      </c>
      <c r="F261" s="120">
        <f>'MEMORIAL CALC.'!E245</f>
        <v>7</v>
      </c>
      <c r="G261" s="10">
        <f>COMPOSIÇÕES!G418</f>
        <v>30.16</v>
      </c>
      <c r="H261" s="174">
        <f t="shared" ref="H261:H267" si="83">TRUNC(G261*(1+$I$8),2)</f>
        <v>37.909999999999997</v>
      </c>
      <c r="I261" s="175">
        <f t="shared" ref="I261:I267" si="84">TRUNC(F261*H261,2)</f>
        <v>265.37</v>
      </c>
    </row>
    <row r="262" spans="1:9" ht="24" x14ac:dyDescent="0.25">
      <c r="A262" s="59" t="s">
        <v>738</v>
      </c>
      <c r="B262" s="65" t="str">
        <f>COMPOSIÇÕES!A426</f>
        <v>COMPOSIÇÃO</v>
      </c>
      <c r="C262" s="65"/>
      <c r="D262" s="18" t="str">
        <f>COMPOSIÇÕES!C426</f>
        <v>CONECTOR DE MEDIÇÃO EM BRONZE C/4 PARAFUSOS P/CABOS DE COBRE DE ATÉ 50 MM2</v>
      </c>
      <c r="E262" s="65" t="str">
        <f>COMPOSIÇÕES!G426</f>
        <v>UN</v>
      </c>
      <c r="F262" s="120">
        <f>'MEMORIAL CALC.'!E246</f>
        <v>7</v>
      </c>
      <c r="G262" s="10">
        <f>COMPOSIÇÕES!G432</f>
        <v>37.32</v>
      </c>
      <c r="H262" s="174">
        <f t="shared" si="83"/>
        <v>46.91</v>
      </c>
      <c r="I262" s="175">
        <f t="shared" si="84"/>
        <v>328.37</v>
      </c>
    </row>
    <row r="263" spans="1:9" x14ac:dyDescent="0.25">
      <c r="A263" s="59" t="s">
        <v>739</v>
      </c>
      <c r="B263" s="65" t="str">
        <f>COMPOSIÇÕES!A440</f>
        <v>COMPOSIÇÃO</v>
      </c>
      <c r="C263" s="65"/>
      <c r="D263" s="18" t="str">
        <f>COMPOSIÇÕES!C440</f>
        <v>CURVA HORIZONTAL 90º BARRA CHATA DE ALUMÍNIO 7/8" X 1/8"</v>
      </c>
      <c r="E263" s="65" t="str">
        <f>COMPOSIÇÕES!G440</f>
        <v>UN</v>
      </c>
      <c r="F263" s="120">
        <f>'MEMORIAL CALC.'!E247</f>
        <v>10</v>
      </c>
      <c r="G263" s="10">
        <f>COMPOSIÇÕES!G451</f>
        <v>11.26</v>
      </c>
      <c r="H263" s="174">
        <f t="shared" si="83"/>
        <v>14.15</v>
      </c>
      <c r="I263" s="175">
        <f t="shared" si="84"/>
        <v>141.5</v>
      </c>
    </row>
    <row r="264" spans="1:9" x14ac:dyDescent="0.25">
      <c r="A264" s="59" t="s">
        <v>740</v>
      </c>
      <c r="B264" s="65" t="str">
        <f>COMPOSIÇÕES!A453</f>
        <v>COMPOSIÇÃO</v>
      </c>
      <c r="C264" s="65"/>
      <c r="D264" s="18" t="str">
        <f>COMPOSIÇÕES!C453</f>
        <v>CURVA VERTICAL 90º BARRA CHATA DE ALUMÍNIO 7/8" X 1/8"</v>
      </c>
      <c r="E264" s="65" t="str">
        <f>COMPOSIÇÕES!G453</f>
        <v>UN</v>
      </c>
      <c r="F264" s="120">
        <f>'MEMORIAL CALC.'!E248</f>
        <v>12</v>
      </c>
      <c r="G264" s="10">
        <f>COMPOSIÇÕES!G458</f>
        <v>10.050000000000001</v>
      </c>
      <c r="H264" s="174">
        <f t="shared" si="83"/>
        <v>12.63</v>
      </c>
      <c r="I264" s="175">
        <f t="shared" si="84"/>
        <v>151.56</v>
      </c>
    </row>
    <row r="265" spans="1:9" ht="36" x14ac:dyDescent="0.25">
      <c r="A265" s="59" t="s">
        <v>741</v>
      </c>
      <c r="B265" s="65">
        <v>91871</v>
      </c>
      <c r="C265" s="65" t="s">
        <v>40</v>
      </c>
      <c r="D265" s="18" t="s">
        <v>229</v>
      </c>
      <c r="E265" s="65" t="s">
        <v>48</v>
      </c>
      <c r="F265" s="120">
        <f>'MEMORIAL CALC.'!E249</f>
        <v>21</v>
      </c>
      <c r="G265" s="10">
        <v>10.57</v>
      </c>
      <c r="H265" s="174">
        <f t="shared" si="83"/>
        <v>13.28</v>
      </c>
      <c r="I265" s="175">
        <f t="shared" si="84"/>
        <v>278.88</v>
      </c>
    </row>
    <row r="266" spans="1:9" ht="24" x14ac:dyDescent="0.25">
      <c r="A266" s="59" t="s">
        <v>742</v>
      </c>
      <c r="B266" s="65">
        <v>96985</v>
      </c>
      <c r="C266" s="65" t="s">
        <v>40</v>
      </c>
      <c r="D266" s="18" t="s">
        <v>116</v>
      </c>
      <c r="E266" s="65" t="s">
        <v>45</v>
      </c>
      <c r="F266" s="120">
        <f>'MEMORIAL CALC.'!E250</f>
        <v>21</v>
      </c>
      <c r="G266" s="10">
        <v>63.1</v>
      </c>
      <c r="H266" s="174">
        <f t="shared" si="83"/>
        <v>79.319999999999993</v>
      </c>
      <c r="I266" s="175">
        <f t="shared" si="84"/>
        <v>1665.72</v>
      </c>
    </row>
    <row r="267" spans="1:9" ht="24" x14ac:dyDescent="0.25">
      <c r="A267" s="59" t="s">
        <v>743</v>
      </c>
      <c r="B267" s="65" t="str">
        <f>COMPOSIÇÕES!A466</f>
        <v>COMPOSIÇÃO</v>
      </c>
      <c r="C267" s="65"/>
      <c r="D267" s="18" t="str">
        <f>COMPOSIÇÕES!C466</f>
        <v>MINICAPTOR DE ALUMÍNIO 7/8" X 1/8" X 3000 MM, FIXAÇÃO HORIZONTAL</v>
      </c>
      <c r="E267" s="65" t="str">
        <f>COMPOSIÇÕES!G466</f>
        <v>UN</v>
      </c>
      <c r="F267" s="120">
        <f>'MEMORIAL CALC.'!E251</f>
        <v>13</v>
      </c>
      <c r="G267" s="10">
        <f>COMPOSIÇÕES!G471</f>
        <v>21.76</v>
      </c>
      <c r="H267" s="174">
        <f t="shared" si="83"/>
        <v>27.35</v>
      </c>
      <c r="I267" s="175">
        <f t="shared" si="84"/>
        <v>355.55</v>
      </c>
    </row>
    <row r="268" spans="1:9" ht="24" x14ac:dyDescent="0.25">
      <c r="A268" s="59" t="s">
        <v>744</v>
      </c>
      <c r="B268" s="65" t="str">
        <f>COMPOSIÇÕES!A479</f>
        <v>COMPOSIÇÃO</v>
      </c>
      <c r="C268" s="65"/>
      <c r="D268" s="18" t="str">
        <f>COMPOSIÇÕES!C479</f>
        <v>PARAFUSO INOX AUTOPERFURANTE SEXTAVADO 12X1" - FORNECIMENTO E INSTALAÇÃO</v>
      </c>
      <c r="E268" s="65" t="str">
        <f>COMPOSIÇÕES!G479</f>
        <v>UN</v>
      </c>
      <c r="F268" s="120">
        <f>'MEMORIAL CALC.'!E252</f>
        <v>200</v>
      </c>
      <c r="G268" s="10">
        <f>COMPOSIÇÕES!G484</f>
        <v>1.1000000000000001</v>
      </c>
      <c r="H268" s="174">
        <f t="shared" ref="H268:H270" si="85">TRUNC(G268*(1+$I$8),2)</f>
        <v>1.38</v>
      </c>
      <c r="I268" s="175">
        <f t="shared" ref="I268:I270" si="86">TRUNC(F268*H268,2)</f>
        <v>276</v>
      </c>
    </row>
    <row r="269" spans="1:9" ht="27.75" customHeight="1" x14ac:dyDescent="0.25">
      <c r="A269" s="59" t="s">
        <v>745</v>
      </c>
      <c r="B269" s="65" t="str">
        <f>COMPOSIÇÕES!A493</f>
        <v>COMPOSIÇÃO</v>
      </c>
      <c r="C269" s="65"/>
      <c r="D269" s="18" t="str">
        <f>COMPOSIÇÕES!C493</f>
        <v>PORCA SEXTAVADA INOX 1/4" - FORNECIMENTO E INSTALAÇÃO</v>
      </c>
      <c r="E269" s="65" t="str">
        <f>COMPOSIÇÕES!G493</f>
        <v>UN</v>
      </c>
      <c r="F269" s="120">
        <f>'MEMORIAL CALC.'!E253</f>
        <v>250</v>
      </c>
      <c r="G269" s="10">
        <f>COMPOSIÇÕES!G498</f>
        <v>1.02</v>
      </c>
      <c r="H269" s="174">
        <f t="shared" si="85"/>
        <v>1.28</v>
      </c>
      <c r="I269" s="175">
        <f t="shared" si="86"/>
        <v>320</v>
      </c>
    </row>
    <row r="270" spans="1:9" ht="24" x14ac:dyDescent="0.25">
      <c r="A270" s="59" t="s">
        <v>746</v>
      </c>
      <c r="B270" s="65" t="str">
        <f>COMPOSIÇÕES!A507</f>
        <v>COMPOSIÇÃO</v>
      </c>
      <c r="C270" s="65"/>
      <c r="D270" s="18" t="str">
        <f>COMPOSIÇÕES!C507</f>
        <v>SELANTE EM POLIURETANO FLEXÍVEL - FORNECIMENTO E INSTALAÇÃO</v>
      </c>
      <c r="E270" s="65" t="str">
        <f>COMPOSIÇÕES!G507</f>
        <v>UN</v>
      </c>
      <c r="F270" s="120">
        <f>'MEMORIAL CALC.'!E254</f>
        <v>5</v>
      </c>
      <c r="G270" s="10">
        <f>COMPOSIÇÕES!G512</f>
        <v>8.16</v>
      </c>
      <c r="H270" s="174">
        <f t="shared" si="85"/>
        <v>10.25</v>
      </c>
      <c r="I270" s="175">
        <f t="shared" si="86"/>
        <v>51.25</v>
      </c>
    </row>
    <row r="271" spans="1:9" x14ac:dyDescent="0.25">
      <c r="A271" s="59"/>
      <c r="B271" s="65"/>
      <c r="C271" s="65"/>
      <c r="D271" s="18"/>
      <c r="E271" s="65"/>
      <c r="F271" s="120"/>
      <c r="G271" s="10"/>
      <c r="H271" s="115" t="s">
        <v>194</v>
      </c>
      <c r="I271" s="116">
        <f>SUM(I253:I270)</f>
        <v>19040.55</v>
      </c>
    </row>
    <row r="272" spans="1:9" x14ac:dyDescent="0.25">
      <c r="A272" s="59"/>
      <c r="B272" s="65"/>
      <c r="C272" s="65"/>
      <c r="D272" s="18"/>
      <c r="E272" s="65"/>
      <c r="F272" s="120"/>
      <c r="G272" s="10"/>
      <c r="H272" s="174"/>
      <c r="I272" s="175"/>
    </row>
    <row r="273" spans="1:9" x14ac:dyDescent="0.25">
      <c r="A273" s="26" t="s">
        <v>516</v>
      </c>
      <c r="B273" s="27"/>
      <c r="C273" s="27"/>
      <c r="D273" s="35" t="s">
        <v>187</v>
      </c>
      <c r="E273" s="27"/>
      <c r="F273" s="123"/>
      <c r="G273" s="28"/>
      <c r="H273" s="28"/>
      <c r="I273" s="29"/>
    </row>
    <row r="274" spans="1:9" ht="24" x14ac:dyDescent="0.25">
      <c r="A274" s="59" t="s">
        <v>747</v>
      </c>
      <c r="B274" s="65">
        <v>97599</v>
      </c>
      <c r="C274" s="65" t="s">
        <v>40</v>
      </c>
      <c r="D274" s="18" t="s">
        <v>541</v>
      </c>
      <c r="E274" s="65" t="s">
        <v>45</v>
      </c>
      <c r="F274" s="120">
        <f>'MEMORIAL CALC.'!E257</f>
        <v>3</v>
      </c>
      <c r="G274" s="10">
        <v>23.68</v>
      </c>
      <c r="H274" s="174">
        <f t="shared" ref="H274" si="87">TRUNC(G274*(1+$I$8),2)</f>
        <v>29.76</v>
      </c>
      <c r="I274" s="175">
        <f t="shared" ref="I274" si="88">TRUNC(F274*H274,2)</f>
        <v>89.28</v>
      </c>
    </row>
    <row r="275" spans="1:9" ht="36" x14ac:dyDescent="0.25">
      <c r="A275" s="59" t="s">
        <v>748</v>
      </c>
      <c r="B275" s="65">
        <v>101908</v>
      </c>
      <c r="C275" s="65" t="s">
        <v>40</v>
      </c>
      <c r="D275" s="18" t="s">
        <v>542</v>
      </c>
      <c r="E275" s="65" t="s">
        <v>45</v>
      </c>
      <c r="F275" s="120">
        <f>'MEMORIAL CALC.'!E258</f>
        <v>2</v>
      </c>
      <c r="G275" s="10">
        <v>193.69</v>
      </c>
      <c r="H275" s="174">
        <f t="shared" ref="H275:H278" si="89">TRUNC(G275*(1+$I$8),2)</f>
        <v>243.48</v>
      </c>
      <c r="I275" s="175">
        <f t="shared" ref="I275:I278" si="90">TRUNC(F275*H275,2)</f>
        <v>486.96</v>
      </c>
    </row>
    <row r="276" spans="1:9" ht="48" x14ac:dyDescent="0.25">
      <c r="A276" s="59" t="s">
        <v>749</v>
      </c>
      <c r="B276" s="65" t="str">
        <f>COMPOSIÇÕES!A521</f>
        <v>COMPOSIÇÃO</v>
      </c>
      <c r="C276" s="65"/>
      <c r="D276" s="18" t="str">
        <f>COMPOSIÇÕES!C521</f>
        <v>PLACA DE SINALIZAÇÃO SAÍDA DE EMERGÊNCIA, FOTOLUMINESCENTE, 316X158 MM, EM PVC *2* MM ANTI-CHAMAS (SIMBOLOS, CORES E PICTOGRAMAS CONFORME NBR 13434)</v>
      </c>
      <c r="E276" s="65" t="str">
        <f>COMPOSIÇÕES!G521</f>
        <v>UN</v>
      </c>
      <c r="F276" s="120">
        <f>'MEMORIAL CALC.'!E259</f>
        <v>5</v>
      </c>
      <c r="G276" s="10">
        <f>COMPOSIÇÕES!G526</f>
        <v>43.04</v>
      </c>
      <c r="H276" s="174">
        <f t="shared" si="89"/>
        <v>54.1</v>
      </c>
      <c r="I276" s="175">
        <f t="shared" si="90"/>
        <v>270.5</v>
      </c>
    </row>
    <row r="277" spans="1:9" ht="36" x14ac:dyDescent="0.25">
      <c r="A277" s="59" t="s">
        <v>750</v>
      </c>
      <c r="B277" s="65" t="str">
        <f>COMPOSIÇÕES!A528</f>
        <v>COMPOSIÇÃO</v>
      </c>
      <c r="C277" s="65"/>
      <c r="D277" s="18" t="str">
        <f>COMPOSIÇÕES!C528</f>
        <v>PLACA DE SINALIZACAO DO EXTINTOR, FOTOLUMINESCENTE, 224X224 MM, EM PVC *2* MM ANTI-CHAMAS (SIMBOLOS, CORES E PICTOGRAMAS CONFORME NBR 13434)</v>
      </c>
      <c r="E277" s="65" t="str">
        <f>COMPOSIÇÕES!G528</f>
        <v>UN</v>
      </c>
      <c r="F277" s="120">
        <f>'MEMORIAL CALC.'!E260</f>
        <v>2</v>
      </c>
      <c r="G277" s="10">
        <f>COMPOSIÇÕES!G533</f>
        <v>27.91</v>
      </c>
      <c r="H277" s="174">
        <f t="shared" si="89"/>
        <v>35.08</v>
      </c>
      <c r="I277" s="175">
        <f t="shared" si="90"/>
        <v>70.16</v>
      </c>
    </row>
    <row r="278" spans="1:9" ht="48" x14ac:dyDescent="0.25">
      <c r="A278" s="59" t="s">
        <v>751</v>
      </c>
      <c r="B278" s="65" t="str">
        <f>COMPOSIÇÕES!A535</f>
        <v>COMPOSIÇÃO</v>
      </c>
      <c r="C278" s="65"/>
      <c r="D278" s="18" t="str">
        <f>COMPOSIÇÕES!C535</f>
        <v>PLACA DE SINALIZACAO DE SEGURANCA CONTRA INCENDIO, FOTOLUMINESCENTE, 300X400 MM, EM PVC *2* MM ANTI-CHAMAS (SIMBOLOS, CORES E PICTOGRAMAS CONFORME NBR 13434)</v>
      </c>
      <c r="E278" s="65" t="str">
        <f>COMPOSIÇÕES!G535</f>
        <v>UN</v>
      </c>
      <c r="F278" s="120">
        <f>'MEMORIAL CALC.'!E261</f>
        <v>1</v>
      </c>
      <c r="G278" s="10">
        <f>COMPOSIÇÕES!G540</f>
        <v>92.04</v>
      </c>
      <c r="H278" s="174">
        <f t="shared" si="89"/>
        <v>115.7</v>
      </c>
      <c r="I278" s="175">
        <f t="shared" si="90"/>
        <v>115.7</v>
      </c>
    </row>
    <row r="279" spans="1:9" ht="24" x14ac:dyDescent="0.25">
      <c r="A279" s="59" t="s">
        <v>752</v>
      </c>
      <c r="B279" s="65" t="str">
        <f>COMPOSIÇÕES!A548</f>
        <v>COMPOSIÇÃO</v>
      </c>
      <c r="C279" s="65"/>
      <c r="D279" s="18" t="str">
        <f>COMPOSIÇÕES!C548</f>
        <v>ADESIVO PARA PISO SINALIZAÇÃO EXTINTOR-APLICAÇÃO EXTERNA OU INTERNA</v>
      </c>
      <c r="E279" s="65" t="s">
        <v>47</v>
      </c>
      <c r="F279" s="120">
        <f>'MEMORIAL CALC.'!E262</f>
        <v>2</v>
      </c>
      <c r="G279" s="10">
        <f>COMPOSIÇÕES!G553</f>
        <v>130.54</v>
      </c>
      <c r="H279" s="174">
        <f t="shared" ref="H279" si="91">TRUNC(G279*(1+$I$8),2)</f>
        <v>164.09</v>
      </c>
      <c r="I279" s="175">
        <f t="shared" ref="I279" si="92">TRUNC(F279*H279,2)</f>
        <v>328.18</v>
      </c>
    </row>
    <row r="280" spans="1:9" x14ac:dyDescent="0.25">
      <c r="A280" s="59"/>
      <c r="B280" s="60"/>
      <c r="C280" s="60"/>
      <c r="D280" s="61"/>
      <c r="E280" s="60"/>
      <c r="F280" s="126"/>
      <c r="G280" s="62"/>
      <c r="H280" s="115" t="s">
        <v>194</v>
      </c>
      <c r="I280" s="116">
        <f>SUM(I274:I279)</f>
        <v>1360.78</v>
      </c>
    </row>
    <row r="281" spans="1:9" x14ac:dyDescent="0.25">
      <c r="A281" s="59"/>
      <c r="B281" s="65"/>
      <c r="C281" s="65"/>
      <c r="D281" s="18"/>
      <c r="E281" s="65"/>
      <c r="F281" s="120"/>
      <c r="G281" s="10"/>
      <c r="H281" s="174"/>
      <c r="I281" s="175"/>
    </row>
    <row r="282" spans="1:9" x14ac:dyDescent="0.25">
      <c r="A282" s="26" t="s">
        <v>822</v>
      </c>
      <c r="B282" s="27"/>
      <c r="C282" s="27"/>
      <c r="D282" s="35" t="s">
        <v>780</v>
      </c>
      <c r="E282" s="27"/>
      <c r="F282" s="123"/>
      <c r="G282" s="28"/>
      <c r="H282" s="28"/>
      <c r="I282" s="29"/>
    </row>
    <row r="283" spans="1:9" ht="24" x14ac:dyDescent="0.25">
      <c r="A283" s="59" t="s">
        <v>781</v>
      </c>
      <c r="B283" s="65">
        <v>99804</v>
      </c>
      <c r="C283" s="65" t="s">
        <v>40</v>
      </c>
      <c r="D283" s="18" t="s">
        <v>782</v>
      </c>
      <c r="E283" s="65" t="s">
        <v>47</v>
      </c>
      <c r="F283" s="120">
        <f>'MEMORIAL CALC.'!E264</f>
        <v>147.25</v>
      </c>
      <c r="G283" s="10">
        <v>4.0199999999999996</v>
      </c>
      <c r="H283" s="174">
        <f t="shared" ref="H283" si="93">TRUNC(G283*(1+$I$8),2)</f>
        <v>5.05</v>
      </c>
      <c r="I283" s="175">
        <f t="shared" ref="I283" si="94">TRUNC(F283*H283,2)</f>
        <v>743.61</v>
      </c>
    </row>
    <row r="284" spans="1:9" ht="36" x14ac:dyDescent="0.25">
      <c r="A284" s="59" t="s">
        <v>791</v>
      </c>
      <c r="B284" s="65">
        <v>99807</v>
      </c>
      <c r="C284" s="65" t="s">
        <v>40</v>
      </c>
      <c r="D284" s="18" t="s">
        <v>783</v>
      </c>
      <c r="E284" s="65" t="s">
        <v>47</v>
      </c>
      <c r="F284" s="120">
        <f>'MEMORIAL CALC.'!E265</f>
        <v>139.91</v>
      </c>
      <c r="G284" s="10">
        <v>1.21</v>
      </c>
      <c r="H284" s="174">
        <f t="shared" ref="H284:H286" si="95">TRUNC(G284*(1+$I$8),2)</f>
        <v>1.52</v>
      </c>
      <c r="I284" s="175">
        <f t="shared" ref="I284:I286" si="96">TRUNC(F284*H284,2)</f>
        <v>212.66</v>
      </c>
    </row>
    <row r="285" spans="1:9" ht="24" x14ac:dyDescent="0.25">
      <c r="A285" s="59" t="s">
        <v>792</v>
      </c>
      <c r="B285" s="65">
        <v>99813</v>
      </c>
      <c r="C285" s="65" t="s">
        <v>40</v>
      </c>
      <c r="D285" s="18" t="s">
        <v>784</v>
      </c>
      <c r="E285" s="65" t="s">
        <v>47</v>
      </c>
      <c r="F285" s="120">
        <f>'MEMORIAL CALC.'!E266</f>
        <v>7.2779999999999996</v>
      </c>
      <c r="G285" s="10">
        <v>0.72</v>
      </c>
      <c r="H285" s="174">
        <f t="shared" si="95"/>
        <v>0.9</v>
      </c>
      <c r="I285" s="175">
        <f t="shared" si="96"/>
        <v>6.55</v>
      </c>
    </row>
    <row r="286" spans="1:9" ht="24" x14ac:dyDescent="0.25">
      <c r="A286" s="59" t="s">
        <v>793</v>
      </c>
      <c r="B286" s="65">
        <v>99815</v>
      </c>
      <c r="C286" s="65" t="s">
        <v>40</v>
      </c>
      <c r="D286" s="18" t="s">
        <v>785</v>
      </c>
      <c r="E286" s="65" t="s">
        <v>45</v>
      </c>
      <c r="F286" s="120">
        <f>'MEMORIAL CALC.'!E267</f>
        <v>2</v>
      </c>
      <c r="G286" s="10">
        <v>6.33</v>
      </c>
      <c r="H286" s="174">
        <f t="shared" si="95"/>
        <v>7.95</v>
      </c>
      <c r="I286" s="175">
        <f t="shared" si="96"/>
        <v>15.9</v>
      </c>
    </row>
    <row r="287" spans="1:9" ht="24" x14ac:dyDescent="0.25">
      <c r="A287" s="59" t="s">
        <v>794</v>
      </c>
      <c r="B287" s="65">
        <v>99817</v>
      </c>
      <c r="C287" s="65" t="s">
        <v>40</v>
      </c>
      <c r="D287" s="18" t="s">
        <v>786</v>
      </c>
      <c r="E287" s="65" t="s">
        <v>45</v>
      </c>
      <c r="F287" s="120">
        <f>'MEMORIAL CALC.'!E268</f>
        <v>2</v>
      </c>
      <c r="G287" s="10">
        <v>3.94</v>
      </c>
      <c r="H287" s="174">
        <f t="shared" ref="H287:H290" si="97">TRUNC(G287*(1+$I$8),2)</f>
        <v>4.95</v>
      </c>
      <c r="I287" s="175">
        <f t="shared" ref="I287:I290" si="98">TRUNC(F287*H287,2)</f>
        <v>9.9</v>
      </c>
    </row>
    <row r="288" spans="1:9" ht="24" x14ac:dyDescent="0.25">
      <c r="A288" s="59" t="s">
        <v>795</v>
      </c>
      <c r="B288" s="65">
        <v>99818</v>
      </c>
      <c r="C288" s="65" t="s">
        <v>40</v>
      </c>
      <c r="D288" s="18" t="s">
        <v>787</v>
      </c>
      <c r="E288" s="65" t="s">
        <v>45</v>
      </c>
      <c r="F288" s="120">
        <f>'MEMORIAL CALC.'!E269</f>
        <v>7</v>
      </c>
      <c r="G288" s="10">
        <v>3.94</v>
      </c>
      <c r="H288" s="174">
        <f t="shared" si="97"/>
        <v>4.95</v>
      </c>
      <c r="I288" s="175">
        <f t="shared" si="98"/>
        <v>34.65</v>
      </c>
    </row>
    <row r="289" spans="1:9" ht="24" x14ac:dyDescent="0.25">
      <c r="A289" s="59" t="s">
        <v>796</v>
      </c>
      <c r="B289" s="65">
        <v>99819</v>
      </c>
      <c r="C289" s="65" t="s">
        <v>40</v>
      </c>
      <c r="D289" s="18" t="s">
        <v>788</v>
      </c>
      <c r="E289" s="65" t="s">
        <v>47</v>
      </c>
      <c r="F289" s="120">
        <f>'MEMORIAL CALC.'!E270</f>
        <v>3.1500000000000008</v>
      </c>
      <c r="G289" s="10">
        <v>12.57</v>
      </c>
      <c r="H289" s="174">
        <f t="shared" si="97"/>
        <v>15.8</v>
      </c>
      <c r="I289" s="175">
        <f t="shared" si="98"/>
        <v>49.77</v>
      </c>
    </row>
    <row r="290" spans="1:9" ht="24" x14ac:dyDescent="0.25">
      <c r="A290" s="59" t="s">
        <v>797</v>
      </c>
      <c r="B290" s="65">
        <v>99821</v>
      </c>
      <c r="C290" s="65" t="s">
        <v>40</v>
      </c>
      <c r="D290" s="18" t="s">
        <v>789</v>
      </c>
      <c r="E290" s="65" t="s">
        <v>47</v>
      </c>
      <c r="F290" s="120">
        <f>'MEMORIAL CALC.'!E271</f>
        <v>30.64</v>
      </c>
      <c r="G290" s="10">
        <v>2.21</v>
      </c>
      <c r="H290" s="174">
        <f t="shared" si="97"/>
        <v>2.77</v>
      </c>
      <c r="I290" s="175">
        <f t="shared" si="98"/>
        <v>84.87</v>
      </c>
    </row>
    <row r="291" spans="1:9" x14ac:dyDescent="0.25">
      <c r="A291" s="59" t="s">
        <v>798</v>
      </c>
      <c r="B291" s="65">
        <v>99822</v>
      </c>
      <c r="C291" s="65" t="s">
        <v>40</v>
      </c>
      <c r="D291" s="18" t="s">
        <v>790</v>
      </c>
      <c r="E291" s="65" t="s">
        <v>47</v>
      </c>
      <c r="F291" s="120">
        <f>'MEMORIAL CALC.'!E272</f>
        <v>6</v>
      </c>
      <c r="G291" s="10">
        <v>0.75</v>
      </c>
      <c r="H291" s="174">
        <f t="shared" ref="H291" si="99">TRUNC(G291*(1+$I$8),2)</f>
        <v>0.94</v>
      </c>
      <c r="I291" s="175">
        <f t="shared" ref="I291" si="100">TRUNC(F291*H291,2)</f>
        <v>5.64</v>
      </c>
    </row>
    <row r="292" spans="1:9" x14ac:dyDescent="0.25">
      <c r="A292" s="59" t="s">
        <v>799</v>
      </c>
      <c r="B292" s="65">
        <v>99824</v>
      </c>
      <c r="C292" s="65" t="s">
        <v>40</v>
      </c>
      <c r="D292" s="18" t="s">
        <v>803</v>
      </c>
      <c r="E292" s="65" t="s">
        <v>47</v>
      </c>
      <c r="F292" s="120">
        <f>'MEMORIAL CALC.'!E273</f>
        <v>12.040000000000001</v>
      </c>
      <c r="G292" s="10">
        <v>1.85</v>
      </c>
      <c r="H292" s="174">
        <f t="shared" ref="H292" si="101">TRUNC(G292*(1+$I$8),2)</f>
        <v>2.3199999999999998</v>
      </c>
      <c r="I292" s="175">
        <f t="shared" ref="I292" si="102">TRUNC(F292*H292,2)</f>
        <v>27.93</v>
      </c>
    </row>
    <row r="293" spans="1:9" ht="24" x14ac:dyDescent="0.25">
      <c r="A293" s="59" t="s">
        <v>801</v>
      </c>
      <c r="B293" s="65">
        <v>99825</v>
      </c>
      <c r="C293" s="65" t="s">
        <v>40</v>
      </c>
      <c r="D293" s="18" t="s">
        <v>802</v>
      </c>
      <c r="E293" s="65" t="s">
        <v>47</v>
      </c>
      <c r="F293" s="120">
        <f>'MEMORIAL CALC.'!E274</f>
        <v>8.61</v>
      </c>
      <c r="G293" s="10">
        <v>2.59</v>
      </c>
      <c r="H293" s="174">
        <f t="shared" ref="H293" si="103">TRUNC(G293*(1+$I$8),2)</f>
        <v>3.25</v>
      </c>
      <c r="I293" s="175">
        <f t="shared" ref="I293" si="104">TRUNC(F293*H293,2)</f>
        <v>27.98</v>
      </c>
    </row>
    <row r="294" spans="1:9" ht="13.5" thickBot="1" x14ac:dyDescent="0.3">
      <c r="A294" s="59"/>
      <c r="B294" s="60"/>
      <c r="C294" s="60"/>
      <c r="D294" s="61"/>
      <c r="E294" s="60"/>
      <c r="F294" s="126"/>
      <c r="G294" s="62"/>
      <c r="H294" s="115" t="s">
        <v>194</v>
      </c>
      <c r="I294" s="116">
        <f>SUM(I283:I293)</f>
        <v>1219.46</v>
      </c>
    </row>
    <row r="295" spans="1:9" ht="27" thickBot="1" x14ac:dyDescent="0.3">
      <c r="A295" s="232" t="s">
        <v>195</v>
      </c>
      <c r="B295" s="233"/>
      <c r="C295" s="233"/>
      <c r="D295" s="233"/>
      <c r="E295" s="233"/>
      <c r="F295" s="233"/>
      <c r="G295" s="233"/>
      <c r="H295" s="245">
        <f>ORÇAMENTO!I14+ORÇAMENTO!I24+ORÇAMENTO!I41+ORÇAMENTO!I54+ORÇAMENTO!I66+ORÇAMENTO!I78+ORÇAMENTO!I87+ORÇAMENTO!I93+ORÇAMENTO!I101+ORÇAMENTO!I106+ORÇAMENTO!I115+ORÇAMENTO!I125+ORÇAMENTO!I131+ORÇAMENTO!I163+ORÇAMENTO!I198+ORÇAMENTO!I233+ORÇAMENTO!I250+ORÇAMENTO!I271+ORÇAMENTO!I280+I294</f>
        <v>778352.01</v>
      </c>
      <c r="I295" s="246"/>
    </row>
    <row r="296" spans="1:9" ht="19.7" customHeight="1" x14ac:dyDescent="0.25"/>
    <row r="297" spans="1:9" ht="19.7" customHeight="1" x14ac:dyDescent="0.25"/>
    <row r="298" spans="1:9" ht="19.7" customHeight="1" x14ac:dyDescent="0.25"/>
    <row r="299" spans="1:9" ht="19.7" customHeight="1" x14ac:dyDescent="0.25"/>
    <row r="300" spans="1:9" ht="19.7" customHeight="1" x14ac:dyDescent="0.25"/>
    <row r="301" spans="1:9" ht="19.7" customHeight="1" x14ac:dyDescent="0.25"/>
    <row r="302" spans="1:9" ht="19.7" customHeight="1" x14ac:dyDescent="0.25"/>
    <row r="303" spans="1:9" ht="19.7" customHeight="1" x14ac:dyDescent="0.25"/>
    <row r="304" spans="1:9" ht="19.7" customHeight="1" x14ac:dyDescent="0.25"/>
    <row r="305" ht="19.7" customHeight="1" x14ac:dyDescent="0.25"/>
  </sheetData>
  <mergeCells count="11">
    <mergeCell ref="A295:G295"/>
    <mergeCell ref="H295:I295"/>
    <mergeCell ref="A1:I5"/>
    <mergeCell ref="B8:G8"/>
    <mergeCell ref="B9:G9"/>
    <mergeCell ref="B7:G7"/>
    <mergeCell ref="H6:H7"/>
    <mergeCell ref="I6:I7"/>
    <mergeCell ref="H8:H9"/>
    <mergeCell ref="I8:I9"/>
    <mergeCell ref="B6:G6"/>
  </mergeCells>
  <phoneticPr fontId="25" type="noConversion"/>
  <pageMargins left="0.78740157480314965" right="0.39370078740157483" top="0.78740157480314965" bottom="0.98425196850393704" header="0.78740157480314965" footer="0.31496062992125984"/>
  <pageSetup paperSize="9" scale="58" fitToHeight="0" orientation="portrait" r:id="rId1"/>
  <headerFooter>
    <oddHeader>&amp;L&amp;G&amp;R&amp;G</oddHeader>
    <oddFooter>&amp;RPágina &amp;P de &amp;N</oddFooter>
  </headerFooter>
  <rowBreaks count="2" manualBreakCount="2">
    <brk id="51" max="8" man="1"/>
    <brk id="88" max="8" man="1"/>
  </rowBreaks>
  <colBreaks count="1" manualBreakCount="1">
    <brk id="9" max="1048575" man="1"/>
  </colBreaks>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3"/>
  <dimension ref="A1:L559"/>
  <sheetViews>
    <sheetView topLeftCell="A553" zoomScaleNormal="100" zoomScaleSheetLayoutView="100" workbookViewId="0">
      <selection activeCell="E213" sqref="E213"/>
    </sheetView>
  </sheetViews>
  <sheetFormatPr defaultColWidth="9.140625" defaultRowHeight="19.7" customHeight="1" x14ac:dyDescent="0.25"/>
  <cols>
    <col min="1" max="1" width="10.28515625" style="2" bestFit="1" customWidth="1"/>
    <col min="2" max="2" width="7.140625" style="2" customWidth="1"/>
    <col min="3" max="3" width="60.5703125" style="20" customWidth="1"/>
    <col min="4" max="4" width="6.5703125" style="2" bestFit="1" customWidth="1"/>
    <col min="5" max="5" width="17" style="2" bestFit="1" customWidth="1"/>
    <col min="6" max="6" width="22.85546875" style="2" bestFit="1" customWidth="1"/>
    <col min="7" max="7" width="14.7109375" style="2" customWidth="1"/>
    <col min="8" max="16384" width="9.140625" style="2"/>
  </cols>
  <sheetData>
    <row r="1" spans="1:7" ht="12.75" x14ac:dyDescent="0.25">
      <c r="A1" s="227" t="s">
        <v>29</v>
      </c>
      <c r="B1" s="227"/>
      <c r="C1" s="227"/>
      <c r="D1" s="227"/>
      <c r="E1" s="227"/>
      <c r="F1" s="227"/>
      <c r="G1" s="227"/>
    </row>
    <row r="2" spans="1:7" ht="12.75" x14ac:dyDescent="0.25">
      <c r="A2" s="227"/>
      <c r="B2" s="227"/>
      <c r="C2" s="227"/>
      <c r="D2" s="227"/>
      <c r="E2" s="227"/>
      <c r="F2" s="227"/>
      <c r="G2" s="227"/>
    </row>
    <row r="3" spans="1:7" ht="12.75" x14ac:dyDescent="0.25">
      <c r="A3" s="227"/>
      <c r="B3" s="227"/>
      <c r="C3" s="227"/>
      <c r="D3" s="227"/>
      <c r="E3" s="227"/>
      <c r="F3" s="227"/>
      <c r="G3" s="227"/>
    </row>
    <row r="4" spans="1:7" ht="12.75" x14ac:dyDescent="0.25">
      <c r="A4" s="227"/>
      <c r="B4" s="227"/>
      <c r="C4" s="227"/>
      <c r="D4" s="227"/>
      <c r="E4" s="227"/>
      <c r="F4" s="227"/>
      <c r="G4" s="227"/>
    </row>
    <row r="5" spans="1:7" ht="13.5" thickBot="1" x14ac:dyDescent="0.3">
      <c r="A5" s="228"/>
      <c r="B5" s="228"/>
      <c r="C5" s="228"/>
      <c r="D5" s="228"/>
      <c r="E5" s="228"/>
      <c r="F5" s="228"/>
      <c r="G5" s="228"/>
    </row>
    <row r="6" spans="1:7" s="9" customFormat="1" ht="13.5" customHeight="1" thickBot="1" x14ac:dyDescent="0.3">
      <c r="A6" s="7" t="s">
        <v>16</v>
      </c>
      <c r="B6" s="241" t="str">
        <f>RESUMO!B6</f>
        <v>NAC - SENAR</v>
      </c>
      <c r="C6" s="289"/>
      <c r="D6" s="289"/>
      <c r="E6" s="289"/>
      <c r="F6" s="229" t="str">
        <f>RESUMO!C6</f>
        <v>REF.:</v>
      </c>
      <c r="G6" s="230" t="str">
        <f>RESUMO!D6</f>
        <v>SINAPI-MT
DES_MAR/2022</v>
      </c>
    </row>
    <row r="7" spans="1:7" s="9" customFormat="1" ht="13.5" customHeight="1" thickBot="1" x14ac:dyDescent="0.3">
      <c r="A7" s="7" t="s">
        <v>17</v>
      </c>
      <c r="B7" s="241" t="str">
        <f>RESUMO!B7</f>
        <v>RUA SÃO PAULO, LOTE ÁREA 02, AP02/02, CENTRO</v>
      </c>
      <c r="C7" s="289"/>
      <c r="D7" s="289"/>
      <c r="E7" s="289"/>
      <c r="F7" s="229"/>
      <c r="G7" s="230"/>
    </row>
    <row r="8" spans="1:7" s="9" customFormat="1" ht="13.5" customHeight="1" thickBot="1" x14ac:dyDescent="0.3">
      <c r="A8" s="7" t="s">
        <v>14</v>
      </c>
      <c r="B8" s="241" t="str">
        <f>RESUMO!B8</f>
        <v>NOVA BANDEIRANTES - MT</v>
      </c>
      <c r="C8" s="289"/>
      <c r="D8" s="289"/>
      <c r="E8" s="289"/>
      <c r="F8" s="229" t="str">
        <f>RESUMO!C8</f>
        <v>BDI:</v>
      </c>
      <c r="G8" s="231">
        <f>RESUMO!D8</f>
        <v>0.25707196492821405</v>
      </c>
    </row>
    <row r="9" spans="1:7" s="9" customFormat="1" ht="13.5" customHeight="1" thickBot="1" x14ac:dyDescent="0.3">
      <c r="A9" s="7" t="s">
        <v>15</v>
      </c>
      <c r="B9" s="241" t="str">
        <f>RESUMO!B9</f>
        <v>OBRA NOVA</v>
      </c>
      <c r="C9" s="289"/>
      <c r="D9" s="289"/>
      <c r="E9" s="289"/>
      <c r="F9" s="229"/>
      <c r="G9" s="231"/>
    </row>
    <row r="10" spans="1:7" s="9" customFormat="1" ht="13.5" customHeight="1" thickBot="1" x14ac:dyDescent="0.3">
      <c r="A10" s="286"/>
      <c r="B10" s="287"/>
      <c r="C10" s="287"/>
      <c r="D10" s="287"/>
      <c r="E10" s="287"/>
      <c r="F10" s="287"/>
      <c r="G10" s="288"/>
    </row>
    <row r="11" spans="1:7" s="9" customFormat="1" ht="13.5" thickBot="1" x14ac:dyDescent="0.3">
      <c r="A11" s="243" t="s">
        <v>913</v>
      </c>
      <c r="B11" s="264"/>
      <c r="C11" s="265" t="s">
        <v>523</v>
      </c>
      <c r="D11" s="266"/>
      <c r="E11" s="266"/>
      <c r="F11" s="267"/>
      <c r="G11" s="14" t="s">
        <v>47</v>
      </c>
    </row>
    <row r="12" spans="1:7" s="9" customFormat="1" ht="13.5" thickBot="1" x14ac:dyDescent="0.3">
      <c r="A12" s="265" t="s">
        <v>522</v>
      </c>
      <c r="B12" s="266"/>
      <c r="C12" s="266"/>
      <c r="D12" s="266"/>
      <c r="E12" s="266"/>
      <c r="F12" s="266"/>
      <c r="G12" s="267"/>
    </row>
    <row r="13" spans="1:7" s="9" customFormat="1" ht="12.75" x14ac:dyDescent="0.25">
      <c r="A13" s="268" t="s">
        <v>21</v>
      </c>
      <c r="B13" s="269"/>
      <c r="C13" s="171" t="s">
        <v>30</v>
      </c>
      <c r="D13" s="169" t="s">
        <v>31</v>
      </c>
      <c r="E13" s="12" t="s">
        <v>24</v>
      </c>
      <c r="F13" s="43" t="s">
        <v>25</v>
      </c>
      <c r="G13" s="44" t="s">
        <v>32</v>
      </c>
    </row>
    <row r="14" spans="1:7" s="9" customFormat="1" ht="25.5" x14ac:dyDescent="0.25">
      <c r="A14" s="277">
        <v>4813</v>
      </c>
      <c r="B14" s="278"/>
      <c r="C14" s="45" t="s">
        <v>524</v>
      </c>
      <c r="D14" s="170" t="s">
        <v>47</v>
      </c>
      <c r="E14" s="111">
        <v>1</v>
      </c>
      <c r="F14" s="46">
        <v>225</v>
      </c>
      <c r="G14" s="47">
        <f>TRUNC((F14*E14),2)</f>
        <v>225</v>
      </c>
    </row>
    <row r="15" spans="1:7" s="9" customFormat="1" ht="25.5" x14ac:dyDescent="0.25">
      <c r="A15" s="277">
        <v>4415</v>
      </c>
      <c r="B15" s="278"/>
      <c r="C15" s="45" t="s">
        <v>525</v>
      </c>
      <c r="D15" s="170" t="s">
        <v>48</v>
      </c>
      <c r="E15" s="111">
        <v>1</v>
      </c>
      <c r="F15" s="46">
        <v>4.25</v>
      </c>
      <c r="G15" s="47">
        <f t="shared" ref="G15:G19" si="0">TRUNC((F15*E15),2)</f>
        <v>4.25</v>
      </c>
    </row>
    <row r="16" spans="1:7" s="9" customFormat="1" ht="25.5" x14ac:dyDescent="0.25">
      <c r="A16" s="277">
        <v>4006</v>
      </c>
      <c r="B16" s="278"/>
      <c r="C16" s="45" t="s">
        <v>526</v>
      </c>
      <c r="D16" s="170" t="s">
        <v>41</v>
      </c>
      <c r="E16" s="111">
        <v>3.5999999999999999E-3</v>
      </c>
      <c r="F16" s="46">
        <v>2036.13</v>
      </c>
      <c r="G16" s="47">
        <f t="shared" si="0"/>
        <v>7.33</v>
      </c>
    </row>
    <row r="17" spans="1:7" s="9" customFormat="1" ht="12.75" x14ac:dyDescent="0.25">
      <c r="A17" s="277">
        <v>5075</v>
      </c>
      <c r="B17" s="278"/>
      <c r="C17" s="45" t="s">
        <v>334</v>
      </c>
      <c r="D17" s="170" t="s">
        <v>246</v>
      </c>
      <c r="E17" s="111">
        <v>0.15</v>
      </c>
      <c r="F17" s="46">
        <v>23.92</v>
      </c>
      <c r="G17" s="47">
        <f t="shared" si="0"/>
        <v>3.58</v>
      </c>
    </row>
    <row r="18" spans="1:7" s="9" customFormat="1" ht="25.5" x14ac:dyDescent="0.25">
      <c r="A18" s="277">
        <v>88262</v>
      </c>
      <c r="B18" s="278"/>
      <c r="C18" s="45" t="s">
        <v>264</v>
      </c>
      <c r="D18" s="170" t="s">
        <v>42</v>
      </c>
      <c r="E18" s="111">
        <v>1</v>
      </c>
      <c r="F18" s="46">
        <v>19.739999999999998</v>
      </c>
      <c r="G18" s="47">
        <f t="shared" si="0"/>
        <v>19.739999999999998</v>
      </c>
    </row>
    <row r="19" spans="1:7" s="9" customFormat="1" ht="12.75" x14ac:dyDescent="0.25">
      <c r="A19" s="275">
        <v>88316</v>
      </c>
      <c r="B19" s="276"/>
      <c r="C19" s="48" t="s">
        <v>46</v>
      </c>
      <c r="D19" s="172" t="s">
        <v>42</v>
      </c>
      <c r="E19" s="109">
        <v>2</v>
      </c>
      <c r="F19" s="49">
        <v>16.02</v>
      </c>
      <c r="G19" s="47">
        <f t="shared" si="0"/>
        <v>32.04</v>
      </c>
    </row>
    <row r="20" spans="1:7" s="9" customFormat="1" ht="13.5" thickBot="1" x14ac:dyDescent="0.3">
      <c r="A20" s="271" t="s">
        <v>33</v>
      </c>
      <c r="B20" s="272"/>
      <c r="C20" s="272"/>
      <c r="D20" s="272"/>
      <c r="E20" s="272"/>
      <c r="F20" s="273"/>
      <c r="G20" s="50">
        <f>TRUNC(SUM(G14:G19),2)</f>
        <v>291.94</v>
      </c>
    </row>
    <row r="21" spans="1:7" s="9" customFormat="1" ht="13.5" thickBot="1" x14ac:dyDescent="0.3">
      <c r="A21" s="250"/>
      <c r="B21" s="250"/>
      <c r="C21" s="250"/>
      <c r="D21" s="250"/>
      <c r="E21" s="250"/>
      <c r="F21" s="250"/>
      <c r="G21" s="250"/>
    </row>
    <row r="22" spans="1:7" s="9" customFormat="1" ht="13.5" thickBot="1" x14ac:dyDescent="0.3">
      <c r="A22" s="243" t="s">
        <v>913</v>
      </c>
      <c r="B22" s="264"/>
      <c r="C22" s="265" t="s">
        <v>826</v>
      </c>
      <c r="D22" s="266"/>
      <c r="E22" s="266"/>
      <c r="F22" s="267"/>
      <c r="G22" s="14" t="s">
        <v>45</v>
      </c>
    </row>
    <row r="23" spans="1:7" s="9" customFormat="1" ht="13.5" thickBot="1" x14ac:dyDescent="0.3">
      <c r="A23" s="265"/>
      <c r="B23" s="266"/>
      <c r="C23" s="266"/>
      <c r="D23" s="266"/>
      <c r="E23" s="266"/>
      <c r="F23" s="266"/>
      <c r="G23" s="267"/>
    </row>
    <row r="24" spans="1:7" s="9" customFormat="1" ht="12.75" x14ac:dyDescent="0.25">
      <c r="A24" s="268" t="s">
        <v>21</v>
      </c>
      <c r="B24" s="269"/>
      <c r="C24" s="212" t="s">
        <v>30</v>
      </c>
      <c r="D24" s="210" t="s">
        <v>31</v>
      </c>
      <c r="E24" s="12" t="s">
        <v>24</v>
      </c>
      <c r="F24" s="43" t="s">
        <v>25</v>
      </c>
      <c r="G24" s="44" t="s">
        <v>32</v>
      </c>
    </row>
    <row r="25" spans="1:7" s="9" customFormat="1" ht="25.5" x14ac:dyDescent="0.25">
      <c r="A25" s="277">
        <f>'[1]Rel. Analítico'!$F$32070</f>
        <v>65</v>
      </c>
      <c r="B25" s="278"/>
      <c r="C25" s="45" t="s">
        <v>827</v>
      </c>
      <c r="D25" s="211" t="s">
        <v>45</v>
      </c>
      <c r="E25" s="111">
        <v>2</v>
      </c>
      <c r="F25" s="46">
        <v>0.95</v>
      </c>
      <c r="G25" s="47">
        <f>TRUNC((F25*E25),2)</f>
        <v>1.9</v>
      </c>
    </row>
    <row r="26" spans="1:7" s="9" customFormat="1" ht="25.5" x14ac:dyDescent="0.25">
      <c r="A26" s="277">
        <f>'[1]Rel. Analítico'!$F$32071</f>
        <v>813</v>
      </c>
      <c r="B26" s="278"/>
      <c r="C26" s="45" t="s">
        <v>828</v>
      </c>
      <c r="D26" s="211" t="s">
        <v>45</v>
      </c>
      <c r="E26" s="111">
        <v>1</v>
      </c>
      <c r="F26" s="46">
        <v>4.49</v>
      </c>
      <c r="G26" s="47">
        <f t="shared" ref="G26:G37" si="1">TRUNC((F26*E26),2)</f>
        <v>4.49</v>
      </c>
    </row>
    <row r="27" spans="1:7" s="9" customFormat="1" ht="25.5" x14ac:dyDescent="0.25">
      <c r="A27" s="277">
        <f>'[1]Rel. Analítico'!$F$32072</f>
        <v>3529</v>
      </c>
      <c r="B27" s="278"/>
      <c r="C27" s="45" t="s">
        <v>829</v>
      </c>
      <c r="D27" s="211" t="s">
        <v>45</v>
      </c>
      <c r="E27" s="111">
        <v>2</v>
      </c>
      <c r="F27" s="46">
        <v>0.79</v>
      </c>
      <c r="G27" s="47">
        <f t="shared" si="1"/>
        <v>1.58</v>
      </c>
    </row>
    <row r="28" spans="1:7" s="9" customFormat="1" ht="25.5" x14ac:dyDescent="0.25">
      <c r="A28" s="277">
        <f>'[1]Rel. Analítico'!$F$32073</f>
        <v>3540</v>
      </c>
      <c r="B28" s="278"/>
      <c r="C28" s="45" t="s">
        <v>830</v>
      </c>
      <c r="D28" s="211" t="s">
        <v>45</v>
      </c>
      <c r="E28" s="111">
        <v>2</v>
      </c>
      <c r="F28" s="46">
        <v>6.04</v>
      </c>
      <c r="G28" s="47">
        <f t="shared" si="1"/>
        <v>12.08</v>
      </c>
    </row>
    <row r="29" spans="1:7" s="9" customFormat="1" ht="25.5" x14ac:dyDescent="0.25">
      <c r="A29" s="277">
        <f>'[1]Rel. Analítico'!$F$32074</f>
        <v>6016</v>
      </c>
      <c r="B29" s="278"/>
      <c r="C29" s="45" t="s">
        <v>831</v>
      </c>
      <c r="D29" s="211" t="s">
        <v>45</v>
      </c>
      <c r="E29" s="111">
        <v>1</v>
      </c>
      <c r="F29" s="46">
        <v>27.36</v>
      </c>
      <c r="G29" s="47">
        <f t="shared" si="1"/>
        <v>27.36</v>
      </c>
    </row>
    <row r="30" spans="1:7" s="9" customFormat="1" ht="12.75" x14ac:dyDescent="0.25">
      <c r="A30" s="277">
        <f>'[1]Rel. Analítico'!$F$32075</f>
        <v>9868</v>
      </c>
      <c r="B30" s="278"/>
      <c r="C30" s="45" t="s">
        <v>832</v>
      </c>
      <c r="D30" s="211" t="s">
        <v>48</v>
      </c>
      <c r="E30" s="111">
        <v>3.0251999999999999</v>
      </c>
      <c r="F30" s="46">
        <v>4</v>
      </c>
      <c r="G30" s="47">
        <f t="shared" si="1"/>
        <v>12.1</v>
      </c>
    </row>
    <row r="31" spans="1:7" s="9" customFormat="1" ht="12.75" x14ac:dyDescent="0.25">
      <c r="A31" s="277">
        <f>'[1]Rel. Analítico'!$F$32076</f>
        <v>9875</v>
      </c>
      <c r="B31" s="278"/>
      <c r="C31" s="45" t="s">
        <v>833</v>
      </c>
      <c r="D31" s="211" t="s">
        <v>48</v>
      </c>
      <c r="E31" s="111">
        <v>0.95530000000000004</v>
      </c>
      <c r="F31" s="46">
        <v>14.98</v>
      </c>
      <c r="G31" s="47">
        <f t="shared" si="1"/>
        <v>14.31</v>
      </c>
    </row>
    <row r="32" spans="1:7" s="9" customFormat="1" ht="12.75" x14ac:dyDescent="0.25">
      <c r="A32" s="277">
        <f>'[1]Rel. Analítico'!$F$32077</f>
        <v>20080</v>
      </c>
      <c r="B32" s="278"/>
      <c r="C32" s="45" t="s">
        <v>834</v>
      </c>
      <c r="D32" s="211" t="s">
        <v>45</v>
      </c>
      <c r="E32" s="111">
        <v>0.44550000000000001</v>
      </c>
      <c r="F32" s="46">
        <v>25.11</v>
      </c>
      <c r="G32" s="47">
        <f t="shared" si="1"/>
        <v>11.18</v>
      </c>
    </row>
    <row r="33" spans="1:7" s="9" customFormat="1" ht="25.5" x14ac:dyDescent="0.25">
      <c r="A33" s="277">
        <f>'[1]Rel. Analítico'!$F$32078</f>
        <v>20083</v>
      </c>
      <c r="B33" s="278"/>
      <c r="C33" s="45" t="s">
        <v>835</v>
      </c>
      <c r="D33" s="211" t="s">
        <v>45</v>
      </c>
      <c r="E33" s="111">
        <v>0.11</v>
      </c>
      <c r="F33" s="46">
        <v>87.17</v>
      </c>
      <c r="G33" s="47">
        <f t="shared" si="1"/>
        <v>9.58</v>
      </c>
    </row>
    <row r="34" spans="1:7" s="9" customFormat="1" ht="12.75" x14ac:dyDescent="0.25">
      <c r="A34" s="277">
        <f>'[1]Rel. Analítico'!$F$32079</f>
        <v>38383</v>
      </c>
      <c r="B34" s="278"/>
      <c r="C34" s="45" t="s">
        <v>836</v>
      </c>
      <c r="D34" s="211" t="s">
        <v>45</v>
      </c>
      <c r="E34" s="111">
        <v>0.44600000000000001</v>
      </c>
      <c r="F34" s="46">
        <v>2.2000000000000002</v>
      </c>
      <c r="G34" s="47">
        <f t="shared" si="1"/>
        <v>0.98</v>
      </c>
    </row>
    <row r="35" spans="1:7" s="9" customFormat="1" ht="25.5" x14ac:dyDescent="0.25">
      <c r="A35" s="277">
        <f>'[1]Rel. Analítico'!$F$32080</f>
        <v>88248</v>
      </c>
      <c r="B35" s="278"/>
      <c r="C35" s="45" t="s">
        <v>87</v>
      </c>
      <c r="D35" s="211" t="s">
        <v>42</v>
      </c>
      <c r="E35" s="111">
        <v>1.4505999999999999</v>
      </c>
      <c r="F35" s="46">
        <v>16.45</v>
      </c>
      <c r="G35" s="47">
        <f t="shared" si="1"/>
        <v>23.86</v>
      </c>
    </row>
    <row r="36" spans="1:7" s="9" customFormat="1" ht="25.5" x14ac:dyDescent="0.25">
      <c r="A36" s="277">
        <f>'[1]Rel. Analítico'!$F$32081</f>
        <v>88267</v>
      </c>
      <c r="B36" s="278"/>
      <c r="C36" s="45" t="s">
        <v>69</v>
      </c>
      <c r="D36" s="211" t="s">
        <v>42</v>
      </c>
      <c r="E36" s="111">
        <v>1.4505999999999999</v>
      </c>
      <c r="F36" s="46">
        <v>19.88</v>
      </c>
      <c r="G36" s="47">
        <f t="shared" si="1"/>
        <v>28.83</v>
      </c>
    </row>
    <row r="37" spans="1:7" s="9" customFormat="1" ht="25.5" x14ac:dyDescent="0.25">
      <c r="A37" s="274">
        <v>95675</v>
      </c>
      <c r="B37" s="261"/>
      <c r="C37" s="45" t="s">
        <v>837</v>
      </c>
      <c r="D37" s="211" t="s">
        <v>45</v>
      </c>
      <c r="E37" s="111">
        <v>1</v>
      </c>
      <c r="F37" s="46">
        <v>151.68</v>
      </c>
      <c r="G37" s="47">
        <f t="shared" si="1"/>
        <v>151.68</v>
      </c>
    </row>
    <row r="38" spans="1:7" s="9" customFormat="1" ht="13.5" thickBot="1" x14ac:dyDescent="0.3">
      <c r="A38" s="271" t="s">
        <v>33</v>
      </c>
      <c r="B38" s="272"/>
      <c r="C38" s="272"/>
      <c r="D38" s="272"/>
      <c r="E38" s="272"/>
      <c r="F38" s="273"/>
      <c r="G38" s="50">
        <f>TRUNC(SUM(G25:G37),2)</f>
        <v>299.93</v>
      </c>
    </row>
    <row r="39" spans="1:7" s="9" customFormat="1" ht="15.6" customHeight="1" thickBot="1" x14ac:dyDescent="0.3">
      <c r="A39" s="250"/>
      <c r="B39" s="250"/>
      <c r="C39" s="250"/>
      <c r="D39" s="250"/>
      <c r="E39" s="250"/>
      <c r="F39" s="250"/>
      <c r="G39" s="250"/>
    </row>
    <row r="40" spans="1:7" s="9" customFormat="1" ht="25.5" customHeight="1" thickBot="1" x14ac:dyDescent="0.3">
      <c r="A40" s="243" t="s">
        <v>913</v>
      </c>
      <c r="B40" s="264"/>
      <c r="C40" s="265" t="s">
        <v>262</v>
      </c>
      <c r="D40" s="266"/>
      <c r="E40" s="266"/>
      <c r="F40" s="267"/>
      <c r="G40" s="14" t="s">
        <v>41</v>
      </c>
    </row>
    <row r="41" spans="1:7" s="9" customFormat="1" ht="28.5" customHeight="1" thickBot="1" x14ac:dyDescent="0.3">
      <c r="A41" s="265" t="s">
        <v>261</v>
      </c>
      <c r="B41" s="266"/>
      <c r="C41" s="266"/>
      <c r="D41" s="266"/>
      <c r="E41" s="266"/>
      <c r="F41" s="266"/>
      <c r="G41" s="267"/>
    </row>
    <row r="42" spans="1:7" s="9" customFormat="1" ht="12.75" x14ac:dyDescent="0.25">
      <c r="A42" s="268" t="s">
        <v>21</v>
      </c>
      <c r="B42" s="269"/>
      <c r="C42" s="154" t="s">
        <v>30</v>
      </c>
      <c r="D42" s="157" t="s">
        <v>31</v>
      </c>
      <c r="E42" s="12" t="s">
        <v>24</v>
      </c>
      <c r="F42" s="43" t="s">
        <v>25</v>
      </c>
      <c r="G42" s="44" t="s">
        <v>32</v>
      </c>
    </row>
    <row r="43" spans="1:7" s="9" customFormat="1" ht="38.25" x14ac:dyDescent="0.25">
      <c r="A43" s="277">
        <v>34493</v>
      </c>
      <c r="B43" s="278"/>
      <c r="C43" s="45" t="s">
        <v>263</v>
      </c>
      <c r="D43" s="155" t="s">
        <v>41</v>
      </c>
      <c r="E43" s="111">
        <v>1.103</v>
      </c>
      <c r="F43" s="46">
        <v>588.63</v>
      </c>
      <c r="G43" s="47">
        <f>TRUNC((F43*E43),2)</f>
        <v>649.25</v>
      </c>
    </row>
    <row r="44" spans="1:7" s="9" customFormat="1" ht="25.5" x14ac:dyDescent="0.25">
      <c r="A44" s="277">
        <v>88262</v>
      </c>
      <c r="B44" s="278"/>
      <c r="C44" s="45" t="s">
        <v>264</v>
      </c>
      <c r="D44" s="155" t="s">
        <v>42</v>
      </c>
      <c r="E44" s="111">
        <v>0.373</v>
      </c>
      <c r="F44" s="46">
        <v>19.739999999999998</v>
      </c>
      <c r="G44" s="47">
        <f t="shared" ref="G44:G48" si="2">TRUNC((F44*E44),2)</f>
        <v>7.36</v>
      </c>
    </row>
    <row r="45" spans="1:7" s="9" customFormat="1" ht="12.75" x14ac:dyDescent="0.25">
      <c r="A45" s="277">
        <v>88309</v>
      </c>
      <c r="B45" s="278"/>
      <c r="C45" s="45" t="s">
        <v>43</v>
      </c>
      <c r="D45" s="155" t="s">
        <v>42</v>
      </c>
      <c r="E45" s="111">
        <v>1.1180000000000001</v>
      </c>
      <c r="F45" s="46">
        <v>19.98</v>
      </c>
      <c r="G45" s="47">
        <f t="shared" si="2"/>
        <v>22.33</v>
      </c>
    </row>
    <row r="46" spans="1:7" s="9" customFormat="1" ht="12.75" x14ac:dyDescent="0.25">
      <c r="A46" s="277">
        <v>88316</v>
      </c>
      <c r="B46" s="278"/>
      <c r="C46" s="45" t="s">
        <v>46</v>
      </c>
      <c r="D46" s="155" t="s">
        <v>42</v>
      </c>
      <c r="E46" s="111">
        <v>3.4260000000000002</v>
      </c>
      <c r="F46" s="46">
        <v>16.02</v>
      </c>
      <c r="G46" s="47">
        <f t="shared" si="2"/>
        <v>54.88</v>
      </c>
    </row>
    <row r="47" spans="1:7" s="9" customFormat="1" ht="38.25" x14ac:dyDescent="0.25">
      <c r="A47" s="277">
        <v>90586</v>
      </c>
      <c r="B47" s="278"/>
      <c r="C47" s="45" t="s">
        <v>265</v>
      </c>
      <c r="D47" s="155" t="s">
        <v>228</v>
      </c>
      <c r="E47" s="111">
        <v>0.21199999999999999</v>
      </c>
      <c r="F47" s="46">
        <v>1.27</v>
      </c>
      <c r="G47" s="47">
        <f t="shared" si="2"/>
        <v>0.26</v>
      </c>
    </row>
    <row r="48" spans="1:7" s="9" customFormat="1" ht="38.25" x14ac:dyDescent="0.25">
      <c r="A48" s="275">
        <v>90587</v>
      </c>
      <c r="B48" s="276"/>
      <c r="C48" s="48" t="s">
        <v>266</v>
      </c>
      <c r="D48" s="156" t="s">
        <v>267</v>
      </c>
      <c r="E48" s="109">
        <v>0.161</v>
      </c>
      <c r="F48" s="49">
        <v>0.49</v>
      </c>
      <c r="G48" s="47">
        <f t="shared" si="2"/>
        <v>7.0000000000000007E-2</v>
      </c>
    </row>
    <row r="49" spans="1:7" s="9" customFormat="1" ht="13.5" thickBot="1" x14ac:dyDescent="0.3">
      <c r="A49" s="271" t="s">
        <v>33</v>
      </c>
      <c r="B49" s="272"/>
      <c r="C49" s="272"/>
      <c r="D49" s="272"/>
      <c r="E49" s="272"/>
      <c r="F49" s="273"/>
      <c r="G49" s="50">
        <f>TRUNC(SUM(G43:G48),2)</f>
        <v>734.15</v>
      </c>
    </row>
    <row r="50" spans="1:7" s="9" customFormat="1" ht="13.5" thickBot="1" x14ac:dyDescent="0.3">
      <c r="A50" s="250"/>
      <c r="B50" s="250"/>
      <c r="C50" s="250"/>
      <c r="D50" s="250"/>
      <c r="E50" s="250"/>
      <c r="F50" s="250"/>
      <c r="G50" s="250"/>
    </row>
    <row r="51" spans="1:7" s="9" customFormat="1" ht="13.5" thickBot="1" x14ac:dyDescent="0.3">
      <c r="A51" s="284" t="s">
        <v>913</v>
      </c>
      <c r="B51" s="285"/>
      <c r="C51" s="265" t="s">
        <v>74</v>
      </c>
      <c r="D51" s="266"/>
      <c r="E51" s="266"/>
      <c r="F51" s="267"/>
      <c r="G51" s="14" t="s">
        <v>47</v>
      </c>
    </row>
    <row r="52" spans="1:7" s="9" customFormat="1" ht="13.5" thickBot="1" x14ac:dyDescent="0.3">
      <c r="A52" s="265" t="s">
        <v>73</v>
      </c>
      <c r="B52" s="266"/>
      <c r="C52" s="266"/>
      <c r="D52" s="266"/>
      <c r="E52" s="266"/>
      <c r="F52" s="266"/>
      <c r="G52" s="267"/>
    </row>
    <row r="53" spans="1:7" s="9" customFormat="1" ht="12.75" x14ac:dyDescent="0.25">
      <c r="A53" s="254" t="s">
        <v>21</v>
      </c>
      <c r="B53" s="255"/>
      <c r="C53" s="171" t="s">
        <v>30</v>
      </c>
      <c r="D53" s="171" t="s">
        <v>31</v>
      </c>
      <c r="E53" s="51" t="s">
        <v>24</v>
      </c>
      <c r="F53" s="52" t="s">
        <v>25</v>
      </c>
      <c r="G53" s="53" t="s">
        <v>32</v>
      </c>
    </row>
    <row r="54" spans="1:7" s="9" customFormat="1" ht="38.25" x14ac:dyDescent="0.25">
      <c r="A54" s="270">
        <v>44476</v>
      </c>
      <c r="B54" s="259"/>
      <c r="C54" s="48" t="s">
        <v>757</v>
      </c>
      <c r="D54" s="173" t="s">
        <v>47</v>
      </c>
      <c r="E54" s="110">
        <v>1</v>
      </c>
      <c r="F54" s="197">
        <v>698.45</v>
      </c>
      <c r="G54" s="55">
        <f>TRUNC((F54*E54),2)</f>
        <v>698.45</v>
      </c>
    </row>
    <row r="55" spans="1:7" s="9" customFormat="1" ht="12.75" x14ac:dyDescent="0.25">
      <c r="A55" s="277">
        <v>88309</v>
      </c>
      <c r="B55" s="278"/>
      <c r="C55" s="45" t="s">
        <v>43</v>
      </c>
      <c r="D55" s="170" t="s">
        <v>42</v>
      </c>
      <c r="E55" s="111">
        <v>1</v>
      </c>
      <c r="F55" s="46">
        <v>19.98</v>
      </c>
      <c r="G55" s="55">
        <f>TRUNC((F55*E55),2)</f>
        <v>19.98</v>
      </c>
    </row>
    <row r="56" spans="1:7" s="9" customFormat="1" ht="12.75" x14ac:dyDescent="0.25">
      <c r="A56" s="275">
        <v>88316</v>
      </c>
      <c r="B56" s="276"/>
      <c r="C56" s="48" t="s">
        <v>46</v>
      </c>
      <c r="D56" s="172" t="s">
        <v>42</v>
      </c>
      <c r="E56" s="109">
        <v>1</v>
      </c>
      <c r="F56" s="49">
        <v>16.02</v>
      </c>
      <c r="G56" s="55">
        <f>TRUNC((F56*E56),2)</f>
        <v>16.02</v>
      </c>
    </row>
    <row r="57" spans="1:7" s="9" customFormat="1" ht="13.5" thickBot="1" x14ac:dyDescent="0.3">
      <c r="A57" s="247" t="s">
        <v>33</v>
      </c>
      <c r="B57" s="248"/>
      <c r="C57" s="248"/>
      <c r="D57" s="248"/>
      <c r="E57" s="248"/>
      <c r="F57" s="249"/>
      <c r="G57" s="57">
        <f>TRUNC(SUM(G54:G56),2)</f>
        <v>734.45</v>
      </c>
    </row>
    <row r="58" spans="1:7" s="9" customFormat="1" ht="13.5" thickBot="1" x14ac:dyDescent="0.3">
      <c r="A58" s="250"/>
      <c r="B58" s="250"/>
      <c r="C58" s="250"/>
      <c r="D58" s="250"/>
      <c r="E58" s="250"/>
      <c r="F58" s="250"/>
      <c r="G58" s="250"/>
    </row>
    <row r="59" spans="1:7" s="9" customFormat="1" ht="42.6" customHeight="1" thickBot="1" x14ac:dyDescent="0.3">
      <c r="A59" s="284" t="s">
        <v>913</v>
      </c>
      <c r="B59" s="285"/>
      <c r="C59" s="265" t="s">
        <v>909</v>
      </c>
      <c r="D59" s="266"/>
      <c r="E59" s="266"/>
      <c r="F59" s="267"/>
      <c r="G59" s="14" t="s">
        <v>47</v>
      </c>
    </row>
    <row r="60" spans="1:7" s="9" customFormat="1" ht="42" customHeight="1" thickBot="1" x14ac:dyDescent="0.3">
      <c r="A60" s="265" t="s">
        <v>893</v>
      </c>
      <c r="B60" s="266"/>
      <c r="C60" s="266"/>
      <c r="D60" s="266"/>
      <c r="E60" s="266"/>
      <c r="F60" s="266"/>
      <c r="G60" s="267"/>
    </row>
    <row r="61" spans="1:7" s="9" customFormat="1" ht="12.75" x14ac:dyDescent="0.25">
      <c r="A61" s="254" t="s">
        <v>21</v>
      </c>
      <c r="B61" s="255"/>
      <c r="C61" s="212" t="s">
        <v>30</v>
      </c>
      <c r="D61" s="212" t="s">
        <v>31</v>
      </c>
      <c r="E61" s="51" t="s">
        <v>24</v>
      </c>
      <c r="F61" s="52" t="s">
        <v>25</v>
      </c>
      <c r="G61" s="53" t="s">
        <v>32</v>
      </c>
    </row>
    <row r="62" spans="1:7" s="9" customFormat="1" ht="25.5" x14ac:dyDescent="0.25">
      <c r="A62" s="270">
        <v>7158</v>
      </c>
      <c r="B62" s="259"/>
      <c r="C62" s="48" t="s">
        <v>897</v>
      </c>
      <c r="D62" s="214" t="s">
        <v>47</v>
      </c>
      <c r="E62" s="110">
        <v>1.0203</v>
      </c>
      <c r="F62" s="197">
        <v>40</v>
      </c>
      <c r="G62" s="55">
        <f t="shared" ref="G62:G67" si="3">TRUNC((F62*E62),2)</f>
        <v>40.81</v>
      </c>
    </row>
    <row r="63" spans="1:7" s="9" customFormat="1" ht="12.75" x14ac:dyDescent="0.25">
      <c r="A63" s="270" t="s">
        <v>97</v>
      </c>
      <c r="B63" s="259"/>
      <c r="C63" s="45" t="s">
        <v>907</v>
      </c>
      <c r="D63" s="214" t="s">
        <v>48</v>
      </c>
      <c r="E63" s="218">
        <v>0.87009999999999998</v>
      </c>
      <c r="F63" s="219">
        <f>G75</f>
        <v>49.42</v>
      </c>
      <c r="G63" s="55">
        <f t="shared" si="3"/>
        <v>43</v>
      </c>
    </row>
    <row r="64" spans="1:7" s="9" customFormat="1" ht="25.5" x14ac:dyDescent="0.25">
      <c r="A64" s="270">
        <v>11002</v>
      </c>
      <c r="B64" s="259"/>
      <c r="C64" s="45" t="s">
        <v>894</v>
      </c>
      <c r="D64" s="214" t="s">
        <v>246</v>
      </c>
      <c r="E64" s="218">
        <v>2.5000000000000001E-3</v>
      </c>
      <c r="F64" s="219">
        <v>27.7</v>
      </c>
      <c r="G64" s="55">
        <f t="shared" si="3"/>
        <v>0.06</v>
      </c>
    </row>
    <row r="65" spans="1:9" s="9" customFormat="1" ht="25.5" x14ac:dyDescent="0.25">
      <c r="A65" s="270">
        <v>43130</v>
      </c>
      <c r="B65" s="259"/>
      <c r="C65" s="45" t="s">
        <v>895</v>
      </c>
      <c r="D65" s="214" t="s">
        <v>246</v>
      </c>
      <c r="E65" s="218">
        <v>7.9699999999999993E-2</v>
      </c>
      <c r="F65" s="219">
        <v>20</v>
      </c>
      <c r="G65" s="55">
        <f t="shared" si="3"/>
        <v>1.59</v>
      </c>
    </row>
    <row r="66" spans="1:9" s="9" customFormat="1" ht="12.75" x14ac:dyDescent="0.25">
      <c r="A66" s="270">
        <v>88315</v>
      </c>
      <c r="B66" s="259"/>
      <c r="C66" s="45" t="s">
        <v>374</v>
      </c>
      <c r="D66" s="214" t="s">
        <v>42</v>
      </c>
      <c r="E66" s="218">
        <v>0.97740000000000005</v>
      </c>
      <c r="F66" s="219">
        <v>19.86</v>
      </c>
      <c r="G66" s="55">
        <f t="shared" si="3"/>
        <v>19.41</v>
      </c>
    </row>
    <row r="67" spans="1:9" s="9" customFormat="1" ht="12.75" x14ac:dyDescent="0.25">
      <c r="A67" s="270">
        <v>88316</v>
      </c>
      <c r="B67" s="259"/>
      <c r="C67" s="45" t="s">
        <v>46</v>
      </c>
      <c r="D67" s="214" t="s">
        <v>42</v>
      </c>
      <c r="E67" s="218">
        <v>0.97740000000000005</v>
      </c>
      <c r="F67" s="219">
        <v>16.02</v>
      </c>
      <c r="G67" s="55">
        <f t="shared" si="3"/>
        <v>15.65</v>
      </c>
    </row>
    <row r="68" spans="1:9" s="9" customFormat="1" ht="38.25" x14ac:dyDescent="0.25">
      <c r="A68" s="277">
        <v>94962</v>
      </c>
      <c r="B68" s="278"/>
      <c r="C68" s="45" t="s">
        <v>896</v>
      </c>
      <c r="D68" s="211" t="s">
        <v>41</v>
      </c>
      <c r="E68" s="111">
        <v>4.4999999999999997E-3</v>
      </c>
      <c r="F68" s="46">
        <v>340.2</v>
      </c>
      <c r="G68" s="55">
        <f>TRUNC((F68*E68),2)</f>
        <v>1.53</v>
      </c>
    </row>
    <row r="69" spans="1:9" s="9" customFormat="1" ht="12.6" customHeight="1" thickBot="1" x14ac:dyDescent="0.35">
      <c r="A69" s="247" t="s">
        <v>33</v>
      </c>
      <c r="B69" s="248"/>
      <c r="C69" s="248"/>
      <c r="D69" s="248"/>
      <c r="E69" s="248"/>
      <c r="F69" s="249"/>
      <c r="G69" s="57">
        <f>TRUNC(SUM(G62:G68),2)</f>
        <v>122.05</v>
      </c>
      <c r="I69" s="217"/>
    </row>
    <row r="70" spans="1:9" s="9" customFormat="1" ht="12.6" customHeight="1" thickBot="1" x14ac:dyDescent="0.35">
      <c r="A70" s="251" t="s">
        <v>908</v>
      </c>
      <c r="B70" s="252"/>
      <c r="C70" s="252"/>
      <c r="D70" s="252"/>
      <c r="E70" s="252"/>
      <c r="F70" s="252"/>
      <c r="G70" s="253"/>
      <c r="I70" s="217"/>
    </row>
    <row r="71" spans="1:9" s="9" customFormat="1" ht="12.6" customHeight="1" x14ac:dyDescent="0.3">
      <c r="A71" s="254" t="s">
        <v>35</v>
      </c>
      <c r="B71" s="255"/>
      <c r="C71" s="212" t="s">
        <v>88</v>
      </c>
      <c r="D71" s="256" t="s">
        <v>91</v>
      </c>
      <c r="E71" s="257"/>
      <c r="F71" s="52" t="s">
        <v>92</v>
      </c>
      <c r="G71" s="53" t="s">
        <v>89</v>
      </c>
      <c r="I71" s="217"/>
    </row>
    <row r="72" spans="1:9" s="9" customFormat="1" ht="12.6" customHeight="1" x14ac:dyDescent="0.25">
      <c r="A72" s="258">
        <v>44681</v>
      </c>
      <c r="B72" s="259"/>
      <c r="C72" s="48" t="s">
        <v>898</v>
      </c>
      <c r="D72" s="262" t="s">
        <v>899</v>
      </c>
      <c r="E72" s="263"/>
      <c r="F72" s="49" t="s">
        <v>900</v>
      </c>
      <c r="G72" s="55">
        <v>24.9</v>
      </c>
      <c r="I72" s="220" t="s">
        <v>901</v>
      </c>
    </row>
    <row r="73" spans="1:9" s="9" customFormat="1" ht="12.6" customHeight="1" x14ac:dyDescent="0.3">
      <c r="A73" s="258">
        <v>44681</v>
      </c>
      <c r="B73" s="259"/>
      <c r="C73" s="45" t="s">
        <v>902</v>
      </c>
      <c r="D73" s="260" t="s">
        <v>903</v>
      </c>
      <c r="E73" s="261"/>
      <c r="F73" s="49" t="s">
        <v>904</v>
      </c>
      <c r="G73" s="55">
        <v>56.28</v>
      </c>
      <c r="I73" s="217"/>
    </row>
    <row r="74" spans="1:9" s="9" customFormat="1" ht="12.6" customHeight="1" x14ac:dyDescent="0.3">
      <c r="A74" s="258">
        <v>44681</v>
      </c>
      <c r="B74" s="259"/>
      <c r="C74" s="48" t="s">
        <v>905</v>
      </c>
      <c r="D74" s="262" t="s">
        <v>906</v>
      </c>
      <c r="E74" s="263"/>
      <c r="F74" s="49"/>
      <c r="G74" s="55">
        <v>49.42</v>
      </c>
      <c r="I74" s="217"/>
    </row>
    <row r="75" spans="1:9" s="9" customFormat="1" ht="12.6" customHeight="1" thickBot="1" x14ac:dyDescent="0.35">
      <c r="A75" s="247" t="s">
        <v>95</v>
      </c>
      <c r="B75" s="248"/>
      <c r="C75" s="248"/>
      <c r="D75" s="248"/>
      <c r="E75" s="248"/>
      <c r="F75" s="249"/>
      <c r="G75" s="57">
        <f>MEDIAN(G72:G74)</f>
        <v>49.42</v>
      </c>
      <c r="I75" s="217"/>
    </row>
    <row r="76" spans="1:9" s="9" customFormat="1" ht="12.6" customHeight="1" thickBot="1" x14ac:dyDescent="0.3">
      <c r="A76" s="250"/>
      <c r="B76" s="250"/>
      <c r="C76" s="250"/>
      <c r="D76" s="250"/>
      <c r="E76" s="250"/>
      <c r="F76" s="250"/>
      <c r="G76" s="250"/>
    </row>
    <row r="77" spans="1:9" s="9" customFormat="1" ht="24.75" customHeight="1" thickBot="1" x14ac:dyDescent="0.3">
      <c r="A77" s="243" t="s">
        <v>913</v>
      </c>
      <c r="B77" s="264"/>
      <c r="C77" s="265" t="s">
        <v>302</v>
      </c>
      <c r="D77" s="266"/>
      <c r="E77" s="266"/>
      <c r="F77" s="267"/>
      <c r="G77" s="14" t="s">
        <v>47</v>
      </c>
    </row>
    <row r="78" spans="1:9" s="9" customFormat="1" ht="24.75" customHeight="1" thickBot="1" x14ac:dyDescent="0.3">
      <c r="A78" s="265" t="s">
        <v>297</v>
      </c>
      <c r="B78" s="266"/>
      <c r="C78" s="266"/>
      <c r="D78" s="266"/>
      <c r="E78" s="266"/>
      <c r="F78" s="266"/>
      <c r="G78" s="267"/>
    </row>
    <row r="79" spans="1:9" s="9" customFormat="1" ht="12.75" x14ac:dyDescent="0.25">
      <c r="A79" s="268" t="s">
        <v>21</v>
      </c>
      <c r="B79" s="269"/>
      <c r="C79" s="154" t="s">
        <v>30</v>
      </c>
      <c r="D79" s="157" t="s">
        <v>31</v>
      </c>
      <c r="E79" s="12" t="s">
        <v>24</v>
      </c>
      <c r="F79" s="43" t="s">
        <v>25</v>
      </c>
      <c r="G79" s="44" t="s">
        <v>32</v>
      </c>
    </row>
    <row r="80" spans="1:9" s="9" customFormat="1" ht="25.5" x14ac:dyDescent="0.25">
      <c r="A80" s="277">
        <v>142</v>
      </c>
      <c r="B80" s="278"/>
      <c r="C80" s="45" t="s">
        <v>298</v>
      </c>
      <c r="D80" s="155" t="s">
        <v>219</v>
      </c>
      <c r="E80" s="111">
        <f>0.0637*2</f>
        <v>0.12740000000000001</v>
      </c>
      <c r="F80" s="198">
        <v>26.18</v>
      </c>
      <c r="G80" s="47">
        <f>TRUNC((F80*E80),2)</f>
        <v>3.33</v>
      </c>
      <c r="I80" s="9" t="s">
        <v>301</v>
      </c>
    </row>
    <row r="81" spans="1:9" s="9" customFormat="1" ht="38.25" x14ac:dyDescent="0.25">
      <c r="A81" s="277">
        <v>4922</v>
      </c>
      <c r="B81" s="278"/>
      <c r="C81" s="45" t="s">
        <v>299</v>
      </c>
      <c r="D81" s="155" t="s">
        <v>47</v>
      </c>
      <c r="E81" s="111">
        <f>1*2</f>
        <v>2</v>
      </c>
      <c r="F81" s="46">
        <v>369.6</v>
      </c>
      <c r="G81" s="47">
        <f t="shared" ref="G81:G85" si="4">TRUNC((F81*E81),2)</f>
        <v>739.2</v>
      </c>
      <c r="I81" s="9" t="s">
        <v>301</v>
      </c>
    </row>
    <row r="82" spans="1:9" s="9" customFormat="1" ht="38.25" x14ac:dyDescent="0.25">
      <c r="A82" s="277">
        <v>7568</v>
      </c>
      <c r="B82" s="278"/>
      <c r="C82" s="45" t="s">
        <v>220</v>
      </c>
      <c r="D82" s="155" t="s">
        <v>45</v>
      </c>
      <c r="E82" s="111">
        <f>4.72*2</f>
        <v>9.44</v>
      </c>
      <c r="F82" s="46">
        <v>0.61</v>
      </c>
      <c r="G82" s="47">
        <f t="shared" si="4"/>
        <v>5.75</v>
      </c>
      <c r="I82" s="9" t="s">
        <v>301</v>
      </c>
    </row>
    <row r="83" spans="1:9" s="9" customFormat="1" ht="25.5" x14ac:dyDescent="0.25">
      <c r="A83" s="277">
        <v>36888</v>
      </c>
      <c r="B83" s="278"/>
      <c r="C83" s="45" t="s">
        <v>300</v>
      </c>
      <c r="D83" s="155" t="s">
        <v>48</v>
      </c>
      <c r="E83" s="111">
        <f>2.202*2</f>
        <v>4.4039999999999999</v>
      </c>
      <c r="F83" s="46">
        <v>40.32</v>
      </c>
      <c r="G83" s="47">
        <f t="shared" si="4"/>
        <v>177.56</v>
      </c>
      <c r="I83" s="9" t="s">
        <v>301</v>
      </c>
    </row>
    <row r="84" spans="1:9" s="9" customFormat="1" ht="12.75" x14ac:dyDescent="0.25">
      <c r="A84" s="277">
        <v>88309</v>
      </c>
      <c r="B84" s="278"/>
      <c r="C84" s="45" t="s">
        <v>43</v>
      </c>
      <c r="D84" s="155" t="s">
        <v>42</v>
      </c>
      <c r="E84" s="111">
        <f>0.282*2</f>
        <v>0.56399999999999995</v>
      </c>
      <c r="F84" s="46">
        <v>19.98</v>
      </c>
      <c r="G84" s="47">
        <f t="shared" si="4"/>
        <v>11.26</v>
      </c>
      <c r="I84" s="9" t="s">
        <v>301</v>
      </c>
    </row>
    <row r="85" spans="1:9" s="9" customFormat="1" ht="12.75" x14ac:dyDescent="0.25">
      <c r="A85" s="277">
        <v>88316</v>
      </c>
      <c r="B85" s="278"/>
      <c r="C85" s="48" t="s">
        <v>46</v>
      </c>
      <c r="D85" s="156" t="s">
        <v>42</v>
      </c>
      <c r="E85" s="109">
        <f>0.141*2</f>
        <v>0.28199999999999997</v>
      </c>
      <c r="F85" s="49">
        <v>16.02</v>
      </c>
      <c r="G85" s="47">
        <f t="shared" si="4"/>
        <v>4.51</v>
      </c>
      <c r="I85" s="9" t="s">
        <v>301</v>
      </c>
    </row>
    <row r="86" spans="1:9" s="9" customFormat="1" ht="13.5" thickBot="1" x14ac:dyDescent="0.3">
      <c r="A86" s="271" t="s">
        <v>33</v>
      </c>
      <c r="B86" s="272"/>
      <c r="C86" s="272"/>
      <c r="D86" s="272"/>
      <c r="E86" s="272"/>
      <c r="F86" s="273"/>
      <c r="G86" s="50">
        <f>TRUNC(SUM(G80:G85),2)</f>
        <v>941.61</v>
      </c>
    </row>
    <row r="87" spans="1:9" s="9" customFormat="1" ht="13.5" thickBot="1" x14ac:dyDescent="0.3">
      <c r="A87" s="161"/>
      <c r="B87" s="161"/>
      <c r="C87" s="161"/>
      <c r="D87" s="161"/>
      <c r="E87" s="161"/>
      <c r="F87" s="161"/>
      <c r="G87" s="162"/>
    </row>
    <row r="88" spans="1:9" s="9" customFormat="1" ht="28.5" customHeight="1" thickBot="1" x14ac:dyDescent="0.3">
      <c r="A88" s="243" t="s">
        <v>913</v>
      </c>
      <c r="B88" s="264"/>
      <c r="C88" s="265" t="s">
        <v>305</v>
      </c>
      <c r="D88" s="266"/>
      <c r="E88" s="266"/>
      <c r="F88" s="267"/>
      <c r="G88" s="14" t="s">
        <v>45</v>
      </c>
    </row>
    <row r="89" spans="1:9" s="9" customFormat="1" ht="27.2" customHeight="1" thickBot="1" x14ac:dyDescent="0.3">
      <c r="A89" s="265" t="s">
        <v>304</v>
      </c>
      <c r="B89" s="266"/>
      <c r="C89" s="266"/>
      <c r="D89" s="266"/>
      <c r="E89" s="266"/>
      <c r="F89" s="266"/>
      <c r="G89" s="267"/>
    </row>
    <row r="90" spans="1:9" s="9" customFormat="1" ht="12.75" x14ac:dyDescent="0.25">
      <c r="A90" s="268" t="s">
        <v>21</v>
      </c>
      <c r="B90" s="269"/>
      <c r="C90" s="154" t="s">
        <v>30</v>
      </c>
      <c r="D90" s="157" t="s">
        <v>31</v>
      </c>
      <c r="E90" s="12" t="s">
        <v>24</v>
      </c>
      <c r="F90" s="43" t="s">
        <v>25</v>
      </c>
      <c r="G90" s="44" t="s">
        <v>32</v>
      </c>
    </row>
    <row r="91" spans="1:9" s="9" customFormat="1" ht="38.25" x14ac:dyDescent="0.25">
      <c r="A91" s="277">
        <v>2420</v>
      </c>
      <c r="B91" s="278"/>
      <c r="C91" s="45" t="s">
        <v>306</v>
      </c>
      <c r="D91" s="155" t="s">
        <v>45</v>
      </c>
      <c r="E91" s="111">
        <v>3</v>
      </c>
      <c r="F91" s="46">
        <v>11.7</v>
      </c>
      <c r="G91" s="47">
        <f>TRUNC((F91*E91),2)</f>
        <v>35.1</v>
      </c>
    </row>
    <row r="92" spans="1:9" s="9" customFormat="1" ht="63.75" x14ac:dyDescent="0.25">
      <c r="A92" s="277">
        <v>3097</v>
      </c>
      <c r="B92" s="278"/>
      <c r="C92" s="45" t="s">
        <v>307</v>
      </c>
      <c r="D92" s="155" t="s">
        <v>105</v>
      </c>
      <c r="E92" s="111">
        <v>1</v>
      </c>
      <c r="F92" s="46">
        <v>78.37</v>
      </c>
      <c r="G92" s="47">
        <f t="shared" ref="G92:G100" si="5">TRUNC((F92*E92),2)</f>
        <v>78.37</v>
      </c>
    </row>
    <row r="93" spans="1:9" s="9" customFormat="1" ht="51" x14ac:dyDescent="0.25">
      <c r="A93" s="274">
        <v>4987</v>
      </c>
      <c r="B93" s="261"/>
      <c r="C93" s="45" t="s">
        <v>308</v>
      </c>
      <c r="D93" s="155" t="s">
        <v>45</v>
      </c>
      <c r="E93" s="111">
        <v>1</v>
      </c>
      <c r="F93" s="46">
        <v>284.97000000000003</v>
      </c>
      <c r="G93" s="47">
        <f t="shared" si="5"/>
        <v>284.97000000000003</v>
      </c>
    </row>
    <row r="94" spans="1:9" s="9" customFormat="1" ht="12.75" x14ac:dyDescent="0.25">
      <c r="A94" s="274" t="s">
        <v>97</v>
      </c>
      <c r="B94" s="261"/>
      <c r="C94" s="45" t="s">
        <v>323</v>
      </c>
      <c r="D94" s="155" t="s">
        <v>45</v>
      </c>
      <c r="E94" s="111">
        <v>2</v>
      </c>
      <c r="F94" s="198">
        <f>G108</f>
        <v>198.07</v>
      </c>
      <c r="G94" s="47">
        <f t="shared" si="5"/>
        <v>396.14</v>
      </c>
    </row>
    <row r="95" spans="1:9" s="9" customFormat="1" ht="12.75" x14ac:dyDescent="0.25">
      <c r="A95" s="274" t="s">
        <v>97</v>
      </c>
      <c r="B95" s="261"/>
      <c r="C95" s="45" t="s">
        <v>331</v>
      </c>
      <c r="D95" s="155" t="s">
        <v>45</v>
      </c>
      <c r="E95" s="111">
        <v>2</v>
      </c>
      <c r="F95" s="198">
        <f>G115</f>
        <v>277.81</v>
      </c>
      <c r="G95" s="47">
        <f t="shared" si="5"/>
        <v>555.62</v>
      </c>
    </row>
    <row r="96" spans="1:9" s="9" customFormat="1" ht="25.5" x14ac:dyDescent="0.25">
      <c r="A96" s="277">
        <v>370</v>
      </c>
      <c r="B96" s="278"/>
      <c r="C96" s="45" t="s">
        <v>332</v>
      </c>
      <c r="D96" s="155" t="s">
        <v>41</v>
      </c>
      <c r="E96" s="111">
        <v>0.108</v>
      </c>
      <c r="F96" s="46">
        <v>94.45</v>
      </c>
      <c r="G96" s="47">
        <f t="shared" si="5"/>
        <v>10.199999999999999</v>
      </c>
    </row>
    <row r="97" spans="1:12" s="9" customFormat="1" ht="25.5" x14ac:dyDescent="0.25">
      <c r="A97" s="277">
        <v>88262</v>
      </c>
      <c r="B97" s="278"/>
      <c r="C97" s="45" t="s">
        <v>264</v>
      </c>
      <c r="D97" s="155" t="s">
        <v>42</v>
      </c>
      <c r="E97" s="111">
        <v>3.75</v>
      </c>
      <c r="F97" s="46">
        <v>19.739999999999998</v>
      </c>
      <c r="G97" s="47">
        <f t="shared" si="5"/>
        <v>74.02</v>
      </c>
    </row>
    <row r="98" spans="1:12" s="9" customFormat="1" ht="12.75" x14ac:dyDescent="0.25">
      <c r="A98" s="277">
        <v>1379</v>
      </c>
      <c r="B98" s="278"/>
      <c r="C98" s="45" t="s">
        <v>333</v>
      </c>
      <c r="D98" s="155" t="s">
        <v>246</v>
      </c>
      <c r="E98" s="111">
        <v>4.5220000000000002</v>
      </c>
      <c r="F98" s="46">
        <v>0.72</v>
      </c>
      <c r="G98" s="47">
        <f t="shared" si="5"/>
        <v>3.25</v>
      </c>
    </row>
    <row r="99" spans="1:12" s="9" customFormat="1" ht="12.75" x14ac:dyDescent="0.25">
      <c r="A99" s="274">
        <v>5075</v>
      </c>
      <c r="B99" s="261"/>
      <c r="C99" s="45" t="s">
        <v>334</v>
      </c>
      <c r="D99" s="155" t="s">
        <v>246</v>
      </c>
      <c r="E99" s="111">
        <v>4.0000000000000001E-3</v>
      </c>
      <c r="F99" s="46">
        <v>23.92</v>
      </c>
      <c r="G99" s="47">
        <f t="shared" si="5"/>
        <v>0.09</v>
      </c>
    </row>
    <row r="100" spans="1:12" s="9" customFormat="1" ht="12.75" x14ac:dyDescent="0.25">
      <c r="A100" s="277">
        <v>88316</v>
      </c>
      <c r="B100" s="278"/>
      <c r="C100" s="48" t="s">
        <v>46</v>
      </c>
      <c r="D100" s="156" t="s">
        <v>42</v>
      </c>
      <c r="E100" s="109">
        <v>3.79</v>
      </c>
      <c r="F100" s="49">
        <v>16.02</v>
      </c>
      <c r="G100" s="47">
        <f t="shared" si="5"/>
        <v>60.71</v>
      </c>
    </row>
    <row r="101" spans="1:12" s="9" customFormat="1" ht="13.5" thickBot="1" x14ac:dyDescent="0.3">
      <c r="A101" s="271" t="s">
        <v>33</v>
      </c>
      <c r="B101" s="272"/>
      <c r="C101" s="272"/>
      <c r="D101" s="272"/>
      <c r="E101" s="272"/>
      <c r="F101" s="273"/>
      <c r="G101" s="50">
        <f>TRUNC(SUM(G91:G100),2)</f>
        <v>1498.47</v>
      </c>
    </row>
    <row r="102" spans="1:12" s="9" customFormat="1" ht="13.5" thickBot="1" x14ac:dyDescent="0.3">
      <c r="A102" s="250"/>
      <c r="B102" s="250"/>
      <c r="C102" s="250"/>
      <c r="D102" s="250"/>
      <c r="E102" s="250"/>
      <c r="F102" s="250"/>
      <c r="G102" s="250"/>
    </row>
    <row r="103" spans="1:12" s="9" customFormat="1" ht="13.5" thickBot="1" x14ac:dyDescent="0.3">
      <c r="A103" s="251" t="s">
        <v>322</v>
      </c>
      <c r="B103" s="252"/>
      <c r="C103" s="252"/>
      <c r="D103" s="252"/>
      <c r="E103" s="252"/>
      <c r="F103" s="252"/>
      <c r="G103" s="253"/>
    </row>
    <row r="104" spans="1:12" s="9" customFormat="1" ht="12.75" x14ac:dyDescent="0.25">
      <c r="A104" s="254" t="s">
        <v>35</v>
      </c>
      <c r="B104" s="255"/>
      <c r="C104" s="154" t="s">
        <v>88</v>
      </c>
      <c r="D104" s="256" t="s">
        <v>91</v>
      </c>
      <c r="E104" s="257"/>
      <c r="F104" s="52" t="s">
        <v>92</v>
      </c>
      <c r="G104" s="53" t="s">
        <v>89</v>
      </c>
    </row>
    <row r="105" spans="1:12" s="9" customFormat="1" ht="15" x14ac:dyDescent="0.25">
      <c r="A105" s="258">
        <v>44620</v>
      </c>
      <c r="B105" s="259"/>
      <c r="C105" s="48" t="s">
        <v>309</v>
      </c>
      <c r="D105" s="262" t="s">
        <v>310</v>
      </c>
      <c r="E105" s="263"/>
      <c r="F105" s="49" t="s">
        <v>311</v>
      </c>
      <c r="G105" s="55">
        <f>198+77.64</f>
        <v>275.64</v>
      </c>
      <c r="I105" s="9" t="s">
        <v>758</v>
      </c>
      <c r="L105" s="163" t="s">
        <v>312</v>
      </c>
    </row>
    <row r="106" spans="1:12" s="9" customFormat="1" ht="15" x14ac:dyDescent="0.25">
      <c r="A106" s="258">
        <v>44620</v>
      </c>
      <c r="B106" s="259"/>
      <c r="C106" s="45" t="s">
        <v>317</v>
      </c>
      <c r="D106" s="260" t="s">
        <v>318</v>
      </c>
      <c r="E106" s="261"/>
      <c r="F106" s="49" t="s">
        <v>319</v>
      </c>
      <c r="G106" s="55">
        <f>73.94+34.44</f>
        <v>108.38</v>
      </c>
      <c r="I106" s="9" t="s">
        <v>320</v>
      </c>
      <c r="L106" s="163" t="s">
        <v>321</v>
      </c>
    </row>
    <row r="107" spans="1:12" s="9" customFormat="1" ht="15" x14ac:dyDescent="0.25">
      <c r="A107" s="258">
        <v>44620</v>
      </c>
      <c r="B107" s="259"/>
      <c r="C107" s="48" t="s">
        <v>314</v>
      </c>
      <c r="D107" s="262" t="s">
        <v>315</v>
      </c>
      <c r="E107" s="263"/>
      <c r="F107" s="49" t="s">
        <v>316</v>
      </c>
      <c r="G107" s="55">
        <f>162+36.07</f>
        <v>198.07</v>
      </c>
      <c r="I107" s="9" t="s">
        <v>759</v>
      </c>
      <c r="L107" s="163" t="s">
        <v>313</v>
      </c>
    </row>
    <row r="108" spans="1:12" s="9" customFormat="1" ht="13.5" thickBot="1" x14ac:dyDescent="0.3">
      <c r="A108" s="247" t="s">
        <v>95</v>
      </c>
      <c r="B108" s="248"/>
      <c r="C108" s="248"/>
      <c r="D108" s="248"/>
      <c r="E108" s="248"/>
      <c r="F108" s="249"/>
      <c r="G108" s="57">
        <f>MEDIAN(G105:G107)</f>
        <v>198.07</v>
      </c>
    </row>
    <row r="109" spans="1:12" s="9" customFormat="1" ht="13.5" thickBot="1" x14ac:dyDescent="0.3">
      <c r="A109" s="161"/>
      <c r="B109" s="161"/>
      <c r="C109" s="161"/>
      <c r="D109" s="161"/>
      <c r="E109" s="161"/>
      <c r="F109" s="161"/>
      <c r="G109" s="162"/>
    </row>
    <row r="110" spans="1:12" s="9" customFormat="1" ht="13.5" thickBot="1" x14ac:dyDescent="0.3">
      <c r="A110" s="251" t="s">
        <v>325</v>
      </c>
      <c r="B110" s="252"/>
      <c r="C110" s="252"/>
      <c r="D110" s="252"/>
      <c r="E110" s="252"/>
      <c r="F110" s="252"/>
      <c r="G110" s="253"/>
    </row>
    <row r="111" spans="1:12" s="9" customFormat="1" ht="12.75" x14ac:dyDescent="0.25">
      <c r="A111" s="254" t="s">
        <v>35</v>
      </c>
      <c r="B111" s="255"/>
      <c r="C111" s="154" t="s">
        <v>88</v>
      </c>
      <c r="D111" s="256" t="s">
        <v>91</v>
      </c>
      <c r="E111" s="257"/>
      <c r="F111" s="52" t="s">
        <v>92</v>
      </c>
      <c r="G111" s="53" t="s">
        <v>89</v>
      </c>
    </row>
    <row r="112" spans="1:12" s="9" customFormat="1" ht="15" x14ac:dyDescent="0.25">
      <c r="A112" s="258">
        <v>44620</v>
      </c>
      <c r="B112" s="259"/>
      <c r="C112" s="45" t="s">
        <v>317</v>
      </c>
      <c r="D112" s="260" t="s">
        <v>318</v>
      </c>
      <c r="E112" s="261"/>
      <c r="F112" s="49" t="s">
        <v>319</v>
      </c>
      <c r="G112" s="55">
        <f>143.89+100.72</f>
        <v>244.60999999999999</v>
      </c>
      <c r="I112" s="9" t="s">
        <v>760</v>
      </c>
      <c r="L112" s="163" t="s">
        <v>324</v>
      </c>
    </row>
    <row r="113" spans="1:12" s="9" customFormat="1" ht="15" x14ac:dyDescent="0.25">
      <c r="A113" s="258">
        <v>44620</v>
      </c>
      <c r="B113" s="259"/>
      <c r="C113" s="45" t="s">
        <v>327</v>
      </c>
      <c r="D113" s="260" t="s">
        <v>328</v>
      </c>
      <c r="E113" s="261"/>
      <c r="F113" s="49" t="s">
        <v>329</v>
      </c>
      <c r="G113" s="55">
        <f>178.53+99.28</f>
        <v>277.81</v>
      </c>
      <c r="I113" s="9" t="s">
        <v>761</v>
      </c>
      <c r="L113" s="163" t="s">
        <v>330</v>
      </c>
    </row>
    <row r="114" spans="1:12" s="9" customFormat="1" ht="15" x14ac:dyDescent="0.25">
      <c r="A114" s="258">
        <v>44620</v>
      </c>
      <c r="B114" s="259"/>
      <c r="C114" s="48" t="s">
        <v>314</v>
      </c>
      <c r="D114" s="262" t="s">
        <v>315</v>
      </c>
      <c r="E114" s="263"/>
      <c r="F114" s="49" t="s">
        <v>316</v>
      </c>
      <c r="G114" s="55">
        <f>261+136.9</f>
        <v>397.9</v>
      </c>
      <c r="I114" s="9" t="s">
        <v>762</v>
      </c>
      <c r="L114" s="163" t="s">
        <v>326</v>
      </c>
    </row>
    <row r="115" spans="1:12" s="9" customFormat="1" ht="13.5" thickBot="1" x14ac:dyDescent="0.3">
      <c r="A115" s="247" t="s">
        <v>95</v>
      </c>
      <c r="B115" s="248"/>
      <c r="C115" s="248"/>
      <c r="D115" s="248"/>
      <c r="E115" s="248"/>
      <c r="F115" s="249"/>
      <c r="G115" s="57">
        <f>MEDIAN(G112:G114)</f>
        <v>277.81</v>
      </c>
    </row>
    <row r="116" spans="1:12" s="9" customFormat="1" ht="13.5" thickBot="1" x14ac:dyDescent="0.3">
      <c r="A116" s="250"/>
      <c r="B116" s="250"/>
      <c r="C116" s="250"/>
      <c r="D116" s="250"/>
      <c r="E116" s="250"/>
      <c r="F116" s="250"/>
      <c r="G116" s="250"/>
    </row>
    <row r="117" spans="1:12" s="9" customFormat="1" ht="17.25" customHeight="1" thickBot="1" x14ac:dyDescent="0.3">
      <c r="A117" s="243" t="s">
        <v>913</v>
      </c>
      <c r="B117" s="264"/>
      <c r="C117" s="265" t="s">
        <v>376</v>
      </c>
      <c r="D117" s="266"/>
      <c r="E117" s="266"/>
      <c r="F117" s="267"/>
      <c r="G117" s="14" t="s">
        <v>47</v>
      </c>
    </row>
    <row r="118" spans="1:12" s="9" customFormat="1" ht="17.25" customHeight="1" thickBot="1" x14ac:dyDescent="0.3">
      <c r="A118" s="265" t="s">
        <v>375</v>
      </c>
      <c r="B118" s="266"/>
      <c r="C118" s="266"/>
      <c r="D118" s="266"/>
      <c r="E118" s="266"/>
      <c r="F118" s="266"/>
      <c r="G118" s="267"/>
    </row>
    <row r="119" spans="1:12" s="9" customFormat="1" ht="12.75" x14ac:dyDescent="0.25">
      <c r="A119" s="268" t="s">
        <v>21</v>
      </c>
      <c r="B119" s="269"/>
      <c r="C119" s="160" t="s">
        <v>30</v>
      </c>
      <c r="D119" s="158" t="s">
        <v>31</v>
      </c>
      <c r="E119" s="12" t="s">
        <v>24</v>
      </c>
      <c r="F119" s="43" t="s">
        <v>25</v>
      </c>
      <c r="G119" s="44" t="s">
        <v>32</v>
      </c>
    </row>
    <row r="120" spans="1:12" s="9" customFormat="1" ht="38.25" x14ac:dyDescent="0.25">
      <c r="A120" s="277">
        <v>37562</v>
      </c>
      <c r="B120" s="278"/>
      <c r="C120" s="45" t="s">
        <v>377</v>
      </c>
      <c r="D120" s="159" t="s">
        <v>362</v>
      </c>
      <c r="E120" s="111">
        <v>1</v>
      </c>
      <c r="F120" s="46">
        <v>626.80999999999995</v>
      </c>
      <c r="G120" s="47">
        <f>TRUNC((F120*E120),2)</f>
        <v>626.80999999999995</v>
      </c>
    </row>
    <row r="121" spans="1:12" s="9" customFormat="1" ht="38.25" x14ac:dyDescent="0.25">
      <c r="A121" s="274">
        <v>11572</v>
      </c>
      <c r="B121" s="261"/>
      <c r="C121" s="45" t="s">
        <v>378</v>
      </c>
      <c r="D121" s="159" t="s">
        <v>379</v>
      </c>
      <c r="E121" s="111">
        <v>1</v>
      </c>
      <c r="F121" s="46">
        <v>33.450000000000003</v>
      </c>
      <c r="G121" s="47">
        <f>TRUNC((F121*E121),2)</f>
        <v>33.450000000000003</v>
      </c>
    </row>
    <row r="122" spans="1:12" s="9" customFormat="1" ht="12.75" x14ac:dyDescent="0.25">
      <c r="A122" s="274">
        <v>88309</v>
      </c>
      <c r="B122" s="261"/>
      <c r="C122" s="45" t="s">
        <v>43</v>
      </c>
      <c r="D122" s="159" t="s">
        <v>42</v>
      </c>
      <c r="E122" s="111">
        <v>1</v>
      </c>
      <c r="F122" s="46">
        <v>19.98</v>
      </c>
      <c r="G122" s="47">
        <f>TRUNC((F122*E122),2)</f>
        <v>19.98</v>
      </c>
    </row>
    <row r="123" spans="1:12" s="9" customFormat="1" ht="12.75" x14ac:dyDescent="0.25">
      <c r="A123" s="274">
        <v>88316</v>
      </c>
      <c r="B123" s="261"/>
      <c r="C123" s="45" t="s">
        <v>46</v>
      </c>
      <c r="D123" s="159" t="s">
        <v>42</v>
      </c>
      <c r="E123" s="111">
        <v>1.5</v>
      </c>
      <c r="F123" s="46">
        <v>16.02</v>
      </c>
      <c r="G123" s="47">
        <f t="shared" ref="G123" si="6">TRUNC((F123*E123),2)</f>
        <v>24.03</v>
      </c>
    </row>
    <row r="124" spans="1:12" s="9" customFormat="1" ht="13.5" thickBot="1" x14ac:dyDescent="0.3">
      <c r="A124" s="271" t="s">
        <v>33</v>
      </c>
      <c r="B124" s="272"/>
      <c r="C124" s="272"/>
      <c r="D124" s="272"/>
      <c r="E124" s="272"/>
      <c r="F124" s="273"/>
      <c r="G124" s="50">
        <f>TRUNC(SUM(G120:G123),2)</f>
        <v>704.27</v>
      </c>
    </row>
    <row r="125" spans="1:12" s="9" customFormat="1" ht="13.5" thickBot="1" x14ac:dyDescent="0.3">
      <c r="A125" s="250"/>
      <c r="B125" s="250"/>
      <c r="C125" s="250"/>
      <c r="D125" s="250"/>
      <c r="E125" s="250"/>
      <c r="F125" s="250"/>
      <c r="G125" s="250"/>
    </row>
    <row r="126" spans="1:12" s="9" customFormat="1" ht="16.5" customHeight="1" thickBot="1" x14ac:dyDescent="0.3">
      <c r="A126" s="243" t="s">
        <v>913</v>
      </c>
      <c r="B126" s="264"/>
      <c r="C126" s="265" t="s">
        <v>354</v>
      </c>
      <c r="D126" s="266"/>
      <c r="E126" s="266"/>
      <c r="F126" s="267"/>
      <c r="G126" s="14" t="s">
        <v>47</v>
      </c>
    </row>
    <row r="127" spans="1:12" s="9" customFormat="1" ht="16.5" customHeight="1" thickBot="1" x14ac:dyDescent="0.3">
      <c r="A127" s="265" t="s">
        <v>353</v>
      </c>
      <c r="B127" s="266"/>
      <c r="C127" s="266"/>
      <c r="D127" s="266"/>
      <c r="E127" s="266"/>
      <c r="F127" s="266"/>
      <c r="G127" s="267"/>
    </row>
    <row r="128" spans="1:12" s="9" customFormat="1" ht="12.75" x14ac:dyDescent="0.25">
      <c r="A128" s="268" t="s">
        <v>21</v>
      </c>
      <c r="B128" s="269"/>
      <c r="C128" s="154" t="s">
        <v>30</v>
      </c>
      <c r="D128" s="157" t="s">
        <v>31</v>
      </c>
      <c r="E128" s="12" t="s">
        <v>24</v>
      </c>
      <c r="F128" s="43" t="s">
        <v>25</v>
      </c>
      <c r="G128" s="44" t="s">
        <v>32</v>
      </c>
    </row>
    <row r="129" spans="1:7" s="9" customFormat="1" ht="12.75" x14ac:dyDescent="0.25">
      <c r="A129" s="277">
        <v>345</v>
      </c>
      <c r="B129" s="278"/>
      <c r="C129" s="45" t="s">
        <v>355</v>
      </c>
      <c r="D129" s="155" t="s">
        <v>246</v>
      </c>
      <c r="E129" s="111">
        <v>2.5000000000000001E-2</v>
      </c>
      <c r="F129" s="46">
        <v>28.52</v>
      </c>
      <c r="G129" s="47">
        <f>TRUNC((F129*E129),2)</f>
        <v>0.71</v>
      </c>
    </row>
    <row r="130" spans="1:7" s="9" customFormat="1" ht="25.5" x14ac:dyDescent="0.25">
      <c r="A130" s="277">
        <v>3315</v>
      </c>
      <c r="B130" s="278"/>
      <c r="C130" s="45" t="s">
        <v>356</v>
      </c>
      <c r="D130" s="155" t="s">
        <v>246</v>
      </c>
      <c r="E130" s="111">
        <v>0.99639999999999995</v>
      </c>
      <c r="F130" s="46">
        <v>0.96</v>
      </c>
      <c r="G130" s="47">
        <f t="shared" ref="G130:G135" si="7">TRUNC((F130*E130),2)</f>
        <v>0.95</v>
      </c>
    </row>
    <row r="131" spans="1:7" s="9" customFormat="1" ht="38.25" x14ac:dyDescent="0.25">
      <c r="A131" s="274">
        <v>39416</v>
      </c>
      <c r="B131" s="261"/>
      <c r="C131" s="45" t="s">
        <v>361</v>
      </c>
      <c r="D131" s="155" t="s">
        <v>362</v>
      </c>
      <c r="E131" s="111">
        <v>1.0740000000000001</v>
      </c>
      <c r="F131" s="46">
        <v>32.76</v>
      </c>
      <c r="G131" s="47">
        <f t="shared" si="7"/>
        <v>35.18</v>
      </c>
    </row>
    <row r="132" spans="1:7" s="9" customFormat="1" ht="12.75" x14ac:dyDescent="0.25">
      <c r="A132" s="274">
        <v>20250</v>
      </c>
      <c r="B132" s="261"/>
      <c r="C132" s="45" t="s">
        <v>357</v>
      </c>
      <c r="D132" s="155" t="s">
        <v>246</v>
      </c>
      <c r="E132" s="111">
        <v>7.7999999999999996E-3</v>
      </c>
      <c r="F132" s="46">
        <v>15.5</v>
      </c>
      <c r="G132" s="47">
        <f t="shared" si="7"/>
        <v>0.12</v>
      </c>
    </row>
    <row r="133" spans="1:7" s="9" customFormat="1" ht="25.5" x14ac:dyDescent="0.25">
      <c r="A133" s="274">
        <v>40547</v>
      </c>
      <c r="B133" s="261"/>
      <c r="C133" s="45" t="s">
        <v>358</v>
      </c>
      <c r="D133" s="155" t="s">
        <v>359</v>
      </c>
      <c r="E133" s="111">
        <v>3.0800000000000001E-2</v>
      </c>
      <c r="F133" s="46">
        <v>28.28</v>
      </c>
      <c r="G133" s="47">
        <f t="shared" si="7"/>
        <v>0.87</v>
      </c>
    </row>
    <row r="134" spans="1:7" s="9" customFormat="1" ht="12.75" x14ac:dyDescent="0.25">
      <c r="A134" s="277">
        <v>88269</v>
      </c>
      <c r="B134" s="278"/>
      <c r="C134" s="45" t="s">
        <v>360</v>
      </c>
      <c r="D134" s="155" t="s">
        <v>42</v>
      </c>
      <c r="E134" s="111">
        <v>0.63129999999999997</v>
      </c>
      <c r="F134" s="46">
        <v>19.2</v>
      </c>
      <c r="G134" s="47">
        <f t="shared" si="7"/>
        <v>12.12</v>
      </c>
    </row>
    <row r="135" spans="1:7" s="9" customFormat="1" ht="12.75" x14ac:dyDescent="0.25">
      <c r="A135" s="277">
        <v>88316</v>
      </c>
      <c r="B135" s="278"/>
      <c r="C135" s="45" t="s">
        <v>46</v>
      </c>
      <c r="D135" s="155" t="s">
        <v>42</v>
      </c>
      <c r="E135" s="111">
        <v>0.31559999999999999</v>
      </c>
      <c r="F135" s="46">
        <v>16.02</v>
      </c>
      <c r="G135" s="47">
        <f t="shared" si="7"/>
        <v>5.05</v>
      </c>
    </row>
    <row r="136" spans="1:7" s="9" customFormat="1" ht="13.5" thickBot="1" x14ac:dyDescent="0.3">
      <c r="A136" s="271" t="s">
        <v>33</v>
      </c>
      <c r="B136" s="272"/>
      <c r="C136" s="272"/>
      <c r="D136" s="272"/>
      <c r="E136" s="272"/>
      <c r="F136" s="273"/>
      <c r="G136" s="50">
        <f>TRUNC(SUM(G129:G135),2)</f>
        <v>55</v>
      </c>
    </row>
    <row r="137" spans="1:7" s="9" customFormat="1" ht="13.5" thickBot="1" x14ac:dyDescent="0.3">
      <c r="A137" s="161"/>
      <c r="B137" s="161"/>
      <c r="C137" s="161"/>
      <c r="D137" s="161"/>
      <c r="E137" s="161"/>
      <c r="F137" s="161"/>
      <c r="G137" s="162"/>
    </row>
    <row r="138" spans="1:7" s="9" customFormat="1" ht="13.5" thickBot="1" x14ac:dyDescent="0.3">
      <c r="A138" s="243" t="s">
        <v>913</v>
      </c>
      <c r="B138" s="264"/>
      <c r="C138" s="265" t="s">
        <v>864</v>
      </c>
      <c r="D138" s="266"/>
      <c r="E138" s="266"/>
      <c r="F138" s="267"/>
      <c r="G138" s="14" t="s">
        <v>41</v>
      </c>
    </row>
    <row r="139" spans="1:7" s="9" customFormat="1" ht="13.5" thickBot="1" x14ac:dyDescent="0.3">
      <c r="A139" s="265" t="s">
        <v>865</v>
      </c>
      <c r="B139" s="266"/>
      <c r="C139" s="266"/>
      <c r="D139" s="266"/>
      <c r="E139" s="266"/>
      <c r="F139" s="266"/>
      <c r="G139" s="267"/>
    </row>
    <row r="140" spans="1:7" s="9" customFormat="1" ht="12.75" x14ac:dyDescent="0.25">
      <c r="A140" s="268" t="s">
        <v>21</v>
      </c>
      <c r="B140" s="269"/>
      <c r="C140" s="212" t="s">
        <v>30</v>
      </c>
      <c r="D140" s="210" t="s">
        <v>31</v>
      </c>
      <c r="E140" s="12" t="s">
        <v>24</v>
      </c>
      <c r="F140" s="43" t="s">
        <v>25</v>
      </c>
      <c r="G140" s="44" t="s">
        <v>32</v>
      </c>
    </row>
    <row r="141" spans="1:7" s="9" customFormat="1" ht="12.75" x14ac:dyDescent="0.25">
      <c r="A141" s="277">
        <v>7253</v>
      </c>
      <c r="B141" s="278"/>
      <c r="C141" s="45" t="s">
        <v>866</v>
      </c>
      <c r="D141" s="211" t="s">
        <v>41</v>
      </c>
      <c r="E141" s="111">
        <v>0.9</v>
      </c>
      <c r="F141" s="46">
        <v>143.57</v>
      </c>
      <c r="G141" s="47">
        <f t="shared" ref="G141:G142" si="8">TRUNC((F141*E141),2)</f>
        <v>129.21</v>
      </c>
    </row>
    <row r="142" spans="1:7" s="9" customFormat="1" ht="12.75" x14ac:dyDescent="0.25">
      <c r="A142" s="274">
        <v>6111</v>
      </c>
      <c r="B142" s="261"/>
      <c r="C142" s="45" t="s">
        <v>335</v>
      </c>
      <c r="D142" s="211" t="s">
        <v>42</v>
      </c>
      <c r="E142" s="111">
        <v>1.6</v>
      </c>
      <c r="F142" s="46">
        <v>11.05</v>
      </c>
      <c r="G142" s="47">
        <f t="shared" si="8"/>
        <v>17.68</v>
      </c>
    </row>
    <row r="143" spans="1:7" s="9" customFormat="1" ht="13.5" thickBot="1" x14ac:dyDescent="0.3">
      <c r="A143" s="271" t="s">
        <v>33</v>
      </c>
      <c r="B143" s="272"/>
      <c r="C143" s="272"/>
      <c r="D143" s="272"/>
      <c r="E143" s="272"/>
      <c r="F143" s="273"/>
      <c r="G143" s="50">
        <f>TRUNC(SUM(G141:G142),2)</f>
        <v>146.88999999999999</v>
      </c>
    </row>
    <row r="144" spans="1:7" s="9" customFormat="1" ht="15.6" customHeight="1" thickBot="1" x14ac:dyDescent="0.3">
      <c r="A144" s="250"/>
      <c r="B144" s="250"/>
      <c r="C144" s="250"/>
      <c r="D144" s="250"/>
      <c r="E144" s="250"/>
      <c r="F144" s="250"/>
      <c r="G144" s="250"/>
    </row>
    <row r="145" spans="1:7" s="9" customFormat="1" ht="15.6" customHeight="1" thickBot="1" x14ac:dyDescent="0.3">
      <c r="A145" s="243" t="s">
        <v>913</v>
      </c>
      <c r="B145" s="264"/>
      <c r="C145" s="265" t="s">
        <v>870</v>
      </c>
      <c r="D145" s="266"/>
      <c r="E145" s="266"/>
      <c r="F145" s="267"/>
      <c r="G145" s="14" t="s">
        <v>48</v>
      </c>
    </row>
    <row r="146" spans="1:7" s="9" customFormat="1" ht="15.6" customHeight="1" thickBot="1" x14ac:dyDescent="0.3">
      <c r="A146" s="265" t="s">
        <v>871</v>
      </c>
      <c r="B146" s="266"/>
      <c r="C146" s="266"/>
      <c r="D146" s="266"/>
      <c r="E146" s="266"/>
      <c r="F146" s="266"/>
      <c r="G146" s="267"/>
    </row>
    <row r="147" spans="1:7" s="9" customFormat="1" ht="15.6" customHeight="1" x14ac:dyDescent="0.25">
      <c r="A147" s="268" t="s">
        <v>21</v>
      </c>
      <c r="B147" s="269"/>
      <c r="C147" s="212" t="s">
        <v>30</v>
      </c>
      <c r="D147" s="210" t="s">
        <v>31</v>
      </c>
      <c r="E147" s="12" t="s">
        <v>24</v>
      </c>
      <c r="F147" s="43" t="s">
        <v>25</v>
      </c>
      <c r="G147" s="44" t="s">
        <v>32</v>
      </c>
    </row>
    <row r="148" spans="1:7" s="9" customFormat="1" ht="25.5" x14ac:dyDescent="0.25">
      <c r="A148" s="277">
        <v>4825</v>
      </c>
      <c r="B148" s="278"/>
      <c r="C148" s="45" t="s">
        <v>868</v>
      </c>
      <c r="D148" s="211" t="s">
        <v>48</v>
      </c>
      <c r="E148" s="111">
        <v>1</v>
      </c>
      <c r="F148" s="46">
        <v>147.62</v>
      </c>
      <c r="G148" s="47">
        <f t="shared" ref="G148:G151" si="9">TRUNC((F148*E148),2)</f>
        <v>147.62</v>
      </c>
    </row>
    <row r="149" spans="1:7" s="9" customFormat="1" ht="15.6" customHeight="1" x14ac:dyDescent="0.25">
      <c r="A149" s="277">
        <v>37595</v>
      </c>
      <c r="B149" s="278"/>
      <c r="C149" s="45" t="s">
        <v>872</v>
      </c>
      <c r="D149" s="211" t="s">
        <v>246</v>
      </c>
      <c r="E149" s="216">
        <v>1.29</v>
      </c>
      <c r="F149" s="46">
        <v>2.52</v>
      </c>
      <c r="G149" s="47">
        <f t="shared" si="9"/>
        <v>3.25</v>
      </c>
    </row>
    <row r="150" spans="1:7" s="9" customFormat="1" ht="15.6" customHeight="1" x14ac:dyDescent="0.25">
      <c r="A150" s="277">
        <v>88274</v>
      </c>
      <c r="B150" s="278"/>
      <c r="C150" s="45" t="s">
        <v>230</v>
      </c>
      <c r="D150" s="211" t="s">
        <v>42</v>
      </c>
      <c r="E150" s="216">
        <v>0.54700000000000004</v>
      </c>
      <c r="F150" s="46">
        <v>19.899999999999999</v>
      </c>
      <c r="G150" s="47">
        <f t="shared" si="9"/>
        <v>10.88</v>
      </c>
    </row>
    <row r="151" spans="1:7" s="9" customFormat="1" ht="15.6" customHeight="1" x14ac:dyDescent="0.25">
      <c r="A151" s="274">
        <v>88316</v>
      </c>
      <c r="B151" s="261"/>
      <c r="C151" s="45" t="s">
        <v>46</v>
      </c>
      <c r="D151" s="211" t="s">
        <v>42</v>
      </c>
      <c r="E151" s="216">
        <v>0.27300000000000002</v>
      </c>
      <c r="F151" s="46">
        <v>16.02</v>
      </c>
      <c r="G151" s="47">
        <f t="shared" si="9"/>
        <v>4.37</v>
      </c>
    </row>
    <row r="152" spans="1:7" s="9" customFormat="1" ht="15.6" customHeight="1" thickBot="1" x14ac:dyDescent="0.3">
      <c r="A152" s="271" t="s">
        <v>33</v>
      </c>
      <c r="B152" s="272"/>
      <c r="C152" s="272"/>
      <c r="D152" s="272"/>
      <c r="E152" s="272"/>
      <c r="F152" s="273"/>
      <c r="G152" s="50">
        <f>TRUNC(SUM(G148:G151),2)</f>
        <v>166.12</v>
      </c>
    </row>
    <row r="153" spans="1:7" s="9" customFormat="1" ht="15.6" customHeight="1" thickBot="1" x14ac:dyDescent="0.3">
      <c r="A153" s="250"/>
      <c r="B153" s="250"/>
      <c r="C153" s="250"/>
      <c r="D153" s="250"/>
      <c r="E153" s="250"/>
      <c r="F153" s="250"/>
      <c r="G153" s="250"/>
    </row>
    <row r="154" spans="1:7" s="9" customFormat="1" ht="28.5" customHeight="1" thickBot="1" x14ac:dyDescent="0.3">
      <c r="A154" s="243" t="s">
        <v>913</v>
      </c>
      <c r="B154" s="264"/>
      <c r="C154" s="265" t="s">
        <v>869</v>
      </c>
      <c r="D154" s="266"/>
      <c r="E154" s="266"/>
      <c r="F154" s="267"/>
      <c r="G154" s="14" t="s">
        <v>48</v>
      </c>
    </row>
    <row r="155" spans="1:7" s="9" customFormat="1" ht="28.5" customHeight="1" thickBot="1" x14ac:dyDescent="0.3">
      <c r="A155" s="265" t="s">
        <v>389</v>
      </c>
      <c r="B155" s="266"/>
      <c r="C155" s="266"/>
      <c r="D155" s="266"/>
      <c r="E155" s="266"/>
      <c r="F155" s="266"/>
      <c r="G155" s="267"/>
    </row>
    <row r="156" spans="1:7" s="9" customFormat="1" ht="12.75" x14ac:dyDescent="0.25">
      <c r="A156" s="268" t="s">
        <v>21</v>
      </c>
      <c r="B156" s="269"/>
      <c r="C156" s="171" t="s">
        <v>30</v>
      </c>
      <c r="D156" s="169" t="s">
        <v>31</v>
      </c>
      <c r="E156" s="12" t="s">
        <v>24</v>
      </c>
      <c r="F156" s="43" t="s">
        <v>25</v>
      </c>
      <c r="G156" s="44" t="s">
        <v>32</v>
      </c>
    </row>
    <row r="157" spans="1:7" s="9" customFormat="1" ht="25.5" x14ac:dyDescent="0.25">
      <c r="A157" s="277">
        <v>4825</v>
      </c>
      <c r="B157" s="278"/>
      <c r="C157" s="45" t="s">
        <v>868</v>
      </c>
      <c r="D157" s="170" t="s">
        <v>48</v>
      </c>
      <c r="E157" s="111">
        <v>1</v>
      </c>
      <c r="F157" s="46">
        <v>147.62</v>
      </c>
      <c r="G157" s="47">
        <f>TRUNC((F157*E157),2)</f>
        <v>147.62</v>
      </c>
    </row>
    <row r="158" spans="1:7" s="9" customFormat="1" ht="63.75" x14ac:dyDescent="0.25">
      <c r="A158" s="277">
        <v>87283</v>
      </c>
      <c r="B158" s="278"/>
      <c r="C158" s="45" t="s">
        <v>390</v>
      </c>
      <c r="D158" s="170" t="s">
        <v>41</v>
      </c>
      <c r="E158" s="111" t="s">
        <v>391</v>
      </c>
      <c r="F158" s="46">
        <v>392.21</v>
      </c>
      <c r="G158" s="47">
        <f t="shared" ref="G158:G162" si="10">TRUNC((F158*E158),2)</f>
        <v>2.35</v>
      </c>
    </row>
    <row r="159" spans="1:7" s="9" customFormat="1" ht="25.5" x14ac:dyDescent="0.25">
      <c r="A159" s="274">
        <v>88274</v>
      </c>
      <c r="B159" s="261"/>
      <c r="C159" s="45" t="s">
        <v>230</v>
      </c>
      <c r="D159" s="170" t="s">
        <v>42</v>
      </c>
      <c r="E159" s="111" t="s">
        <v>392</v>
      </c>
      <c r="F159" s="46">
        <v>19.899999999999999</v>
      </c>
      <c r="G159" s="47">
        <f t="shared" si="10"/>
        <v>8.33</v>
      </c>
    </row>
    <row r="160" spans="1:7" s="9" customFormat="1" ht="12.75" x14ac:dyDescent="0.25">
      <c r="A160" s="274">
        <v>88316</v>
      </c>
      <c r="B160" s="261"/>
      <c r="C160" s="45" t="s">
        <v>46</v>
      </c>
      <c r="D160" s="170" t="s">
        <v>42</v>
      </c>
      <c r="E160" s="111" t="s">
        <v>393</v>
      </c>
      <c r="F160" s="46">
        <v>16.02</v>
      </c>
      <c r="G160" s="47">
        <f t="shared" si="10"/>
        <v>3.34</v>
      </c>
    </row>
    <row r="161" spans="1:7" s="9" customFormat="1" ht="38.25" x14ac:dyDescent="0.25">
      <c r="A161" s="277">
        <v>91962</v>
      </c>
      <c r="B161" s="278"/>
      <c r="C161" s="45" t="s">
        <v>394</v>
      </c>
      <c r="D161" s="170" t="s">
        <v>228</v>
      </c>
      <c r="E161" s="111" t="s">
        <v>395</v>
      </c>
      <c r="F161" s="46">
        <v>49.95</v>
      </c>
      <c r="G161" s="47">
        <f t="shared" si="10"/>
        <v>1.04</v>
      </c>
    </row>
    <row r="162" spans="1:7" s="9" customFormat="1" ht="38.25" x14ac:dyDescent="0.25">
      <c r="A162" s="277">
        <v>91693</v>
      </c>
      <c r="B162" s="278"/>
      <c r="C162" s="45" t="s">
        <v>396</v>
      </c>
      <c r="D162" s="170" t="s">
        <v>267</v>
      </c>
      <c r="E162" s="111" t="s">
        <v>397</v>
      </c>
      <c r="F162" s="46">
        <v>15.36</v>
      </c>
      <c r="G162" s="47">
        <f t="shared" si="10"/>
        <v>6.11</v>
      </c>
    </row>
    <row r="163" spans="1:7" s="9" customFormat="1" ht="13.5" thickBot="1" x14ac:dyDescent="0.3">
      <c r="A163" s="271" t="s">
        <v>33</v>
      </c>
      <c r="B163" s="272"/>
      <c r="C163" s="272"/>
      <c r="D163" s="272"/>
      <c r="E163" s="272"/>
      <c r="F163" s="273"/>
      <c r="G163" s="50">
        <f>TRUNC(SUM(G157:G162),2)</f>
        <v>168.79</v>
      </c>
    </row>
    <row r="164" spans="1:7" s="9" customFormat="1" ht="13.5" thickBot="1" x14ac:dyDescent="0.3">
      <c r="A164" s="161"/>
      <c r="B164" s="161"/>
      <c r="C164" s="161"/>
      <c r="D164" s="161"/>
      <c r="E164" s="161"/>
      <c r="F164" s="161"/>
      <c r="G164" s="162"/>
    </row>
    <row r="165" spans="1:7" s="9" customFormat="1" ht="13.5" thickBot="1" x14ac:dyDescent="0.3">
      <c r="A165" s="243" t="s">
        <v>913</v>
      </c>
      <c r="B165" s="264"/>
      <c r="C165" s="290" t="s">
        <v>416</v>
      </c>
      <c r="D165" s="291"/>
      <c r="E165" s="291"/>
      <c r="F165" s="292"/>
      <c r="G165" s="14" t="s">
        <v>45</v>
      </c>
    </row>
    <row r="166" spans="1:7" s="9" customFormat="1" ht="13.5" thickBot="1" x14ac:dyDescent="0.3">
      <c r="A166" s="290" t="s">
        <v>165</v>
      </c>
      <c r="B166" s="291"/>
      <c r="C166" s="291"/>
      <c r="D166" s="291"/>
      <c r="E166" s="291"/>
      <c r="F166" s="291"/>
      <c r="G166" s="292"/>
    </row>
    <row r="167" spans="1:7" s="9" customFormat="1" ht="12.75" x14ac:dyDescent="0.25">
      <c r="A167" s="268" t="s">
        <v>21</v>
      </c>
      <c r="B167" s="269"/>
      <c r="C167" s="212" t="s">
        <v>30</v>
      </c>
      <c r="D167" s="210" t="s">
        <v>31</v>
      </c>
      <c r="E167" s="210" t="s">
        <v>24</v>
      </c>
      <c r="F167" s="43" t="s">
        <v>25</v>
      </c>
      <c r="G167" s="44" t="s">
        <v>32</v>
      </c>
    </row>
    <row r="168" spans="1:7" s="9" customFormat="1" ht="12.75" x14ac:dyDescent="0.25">
      <c r="A168" s="270">
        <v>88264</v>
      </c>
      <c r="B168" s="259"/>
      <c r="C168" s="48" t="s">
        <v>99</v>
      </c>
      <c r="D168" s="214" t="s">
        <v>42</v>
      </c>
      <c r="E168" s="177">
        <v>0.6</v>
      </c>
      <c r="F168" s="49">
        <v>20.71</v>
      </c>
      <c r="G168" s="47">
        <f>TRUNC((F168*E168),2)</f>
        <v>12.42</v>
      </c>
    </row>
    <row r="169" spans="1:7" s="9" customFormat="1" ht="25.5" x14ac:dyDescent="0.25">
      <c r="A169" s="275">
        <v>88247</v>
      </c>
      <c r="B169" s="276"/>
      <c r="C169" s="48" t="s">
        <v>120</v>
      </c>
      <c r="D169" s="213" t="s">
        <v>42</v>
      </c>
      <c r="E169" s="178">
        <v>0.6</v>
      </c>
      <c r="F169" s="49">
        <v>17.23</v>
      </c>
      <c r="G169" s="47">
        <f>TRUNC((F169*E169),2)</f>
        <v>10.33</v>
      </c>
    </row>
    <row r="170" spans="1:7" s="9" customFormat="1" ht="25.5" x14ac:dyDescent="0.25">
      <c r="A170" s="275">
        <v>39457</v>
      </c>
      <c r="B170" s="276"/>
      <c r="C170" s="48" t="s">
        <v>417</v>
      </c>
      <c r="D170" s="213" t="s">
        <v>418</v>
      </c>
      <c r="E170" s="178">
        <v>1</v>
      </c>
      <c r="F170" s="49">
        <v>188.41</v>
      </c>
      <c r="G170" s="47">
        <f>TRUNC((F170*E170),2)</f>
        <v>188.41</v>
      </c>
    </row>
    <row r="171" spans="1:7" s="9" customFormat="1" ht="13.5" thickBot="1" x14ac:dyDescent="0.3">
      <c r="A171" s="271" t="s">
        <v>33</v>
      </c>
      <c r="B171" s="272"/>
      <c r="C171" s="272"/>
      <c r="D171" s="272"/>
      <c r="E171" s="272"/>
      <c r="F171" s="273"/>
      <c r="G171" s="50">
        <f>TRUNC(SUM(G168:G170),2)</f>
        <v>211.16</v>
      </c>
    </row>
    <row r="172" spans="1:7" s="9" customFormat="1" ht="15.6" customHeight="1" thickBot="1" x14ac:dyDescent="0.3">
      <c r="A172" s="279"/>
      <c r="B172" s="280"/>
      <c r="C172" s="280"/>
      <c r="D172" s="280"/>
      <c r="E172" s="280"/>
      <c r="F172" s="280"/>
      <c r="G172" s="281"/>
    </row>
    <row r="173" spans="1:7" s="9" customFormat="1" ht="13.5" thickBot="1" x14ac:dyDescent="0.3">
      <c r="A173" s="243" t="s">
        <v>913</v>
      </c>
      <c r="B173" s="264"/>
      <c r="C173" s="290" t="s">
        <v>419</v>
      </c>
      <c r="D173" s="291"/>
      <c r="E173" s="291"/>
      <c r="F173" s="292"/>
      <c r="G173" s="14" t="s">
        <v>45</v>
      </c>
    </row>
    <row r="174" spans="1:7" s="9" customFormat="1" ht="27.75" customHeight="1" thickBot="1" x14ac:dyDescent="0.3">
      <c r="A174" s="265" t="s">
        <v>420</v>
      </c>
      <c r="B174" s="266"/>
      <c r="C174" s="266"/>
      <c r="D174" s="266"/>
      <c r="E174" s="266"/>
      <c r="F174" s="266"/>
      <c r="G174" s="267"/>
    </row>
    <row r="175" spans="1:7" s="9" customFormat="1" ht="12.75" x14ac:dyDescent="0.25">
      <c r="A175" s="268" t="s">
        <v>21</v>
      </c>
      <c r="B175" s="269"/>
      <c r="C175" s="171" t="s">
        <v>30</v>
      </c>
      <c r="D175" s="169" t="s">
        <v>31</v>
      </c>
      <c r="E175" s="169" t="s">
        <v>24</v>
      </c>
      <c r="F175" s="43" t="s">
        <v>25</v>
      </c>
      <c r="G175" s="44" t="s">
        <v>32</v>
      </c>
    </row>
    <row r="176" spans="1:7" s="9" customFormat="1" ht="12.75" x14ac:dyDescent="0.25">
      <c r="A176" s="270">
        <v>88264</v>
      </c>
      <c r="B176" s="259"/>
      <c r="C176" s="48" t="s">
        <v>99</v>
      </c>
      <c r="D176" s="173" t="s">
        <v>42</v>
      </c>
      <c r="E176" s="177">
        <v>0.5</v>
      </c>
      <c r="F176" s="49">
        <v>20.71</v>
      </c>
      <c r="G176" s="47">
        <f>TRUNC((F176*E176),2)</f>
        <v>10.35</v>
      </c>
    </row>
    <row r="177" spans="1:7" s="9" customFormat="1" ht="25.5" x14ac:dyDescent="0.25">
      <c r="A177" s="275">
        <v>88247</v>
      </c>
      <c r="B177" s="276"/>
      <c r="C177" s="48" t="s">
        <v>120</v>
      </c>
      <c r="D177" s="170" t="s">
        <v>42</v>
      </c>
      <c r="E177" s="179">
        <v>0.3</v>
      </c>
      <c r="F177" s="49">
        <v>17.23</v>
      </c>
      <c r="G177" s="47">
        <f t="shared" ref="G177" si="11">TRUNC((F177*E177),2)</f>
        <v>5.16</v>
      </c>
    </row>
    <row r="178" spans="1:7" s="9" customFormat="1" ht="25.5" x14ac:dyDescent="0.25">
      <c r="A178" s="275">
        <v>39390</v>
      </c>
      <c r="B178" s="276"/>
      <c r="C178" s="48" t="s">
        <v>421</v>
      </c>
      <c r="D178" s="172" t="s">
        <v>45</v>
      </c>
      <c r="E178" s="178">
        <v>1</v>
      </c>
      <c r="F178" s="49">
        <v>38.880000000000003</v>
      </c>
      <c r="G178" s="47">
        <f>TRUNC((F178*E178),2)</f>
        <v>38.880000000000003</v>
      </c>
    </row>
    <row r="179" spans="1:7" s="9" customFormat="1" ht="13.5" thickBot="1" x14ac:dyDescent="0.3">
      <c r="A179" s="271" t="s">
        <v>33</v>
      </c>
      <c r="B179" s="272"/>
      <c r="C179" s="272"/>
      <c r="D179" s="272"/>
      <c r="E179" s="272"/>
      <c r="F179" s="273"/>
      <c r="G179" s="50">
        <f>TRUNC(SUM(G176:G178),2)</f>
        <v>54.39</v>
      </c>
    </row>
    <row r="180" spans="1:7" s="9" customFormat="1" ht="13.5" thickBot="1" x14ac:dyDescent="0.3">
      <c r="A180" s="250"/>
      <c r="B180" s="250"/>
      <c r="C180" s="250"/>
      <c r="D180" s="250"/>
      <c r="E180" s="250"/>
      <c r="F180" s="250"/>
      <c r="G180" s="250"/>
    </row>
    <row r="181" spans="1:7" s="9" customFormat="1" ht="42" customHeight="1" thickBot="1" x14ac:dyDescent="0.3">
      <c r="A181" s="243" t="s">
        <v>913</v>
      </c>
      <c r="B181" s="264"/>
      <c r="C181" s="265" t="s">
        <v>848</v>
      </c>
      <c r="D181" s="266"/>
      <c r="E181" s="266"/>
      <c r="F181" s="267"/>
      <c r="G181" s="14" t="s">
        <v>45</v>
      </c>
    </row>
    <row r="182" spans="1:7" s="9" customFormat="1" ht="29.45" customHeight="1" thickBot="1" x14ac:dyDescent="0.3">
      <c r="A182" s="265" t="s">
        <v>849</v>
      </c>
      <c r="B182" s="266"/>
      <c r="C182" s="266"/>
      <c r="D182" s="266"/>
      <c r="E182" s="266"/>
      <c r="F182" s="266"/>
      <c r="G182" s="267"/>
    </row>
    <row r="183" spans="1:7" s="9" customFormat="1" ht="12.75" x14ac:dyDescent="0.25">
      <c r="A183" s="268" t="s">
        <v>21</v>
      </c>
      <c r="B183" s="269"/>
      <c r="C183" s="212" t="s">
        <v>30</v>
      </c>
      <c r="D183" s="210" t="s">
        <v>31</v>
      </c>
      <c r="E183" s="210" t="s">
        <v>24</v>
      </c>
      <c r="F183" s="43" t="s">
        <v>25</v>
      </c>
      <c r="G183" s="44" t="s">
        <v>32</v>
      </c>
    </row>
    <row r="184" spans="1:7" s="9" customFormat="1" ht="25.5" x14ac:dyDescent="0.25">
      <c r="A184" s="270">
        <v>88247</v>
      </c>
      <c r="B184" s="259"/>
      <c r="C184" s="48" t="str">
        <f>VLOOKUP(A184,[2]planilhanull!$A$6:$B$7216,2,FALSE)</f>
        <v>AUXILIAR DE ELETRICISTA COM ENCARGOS COMPLEMENTARES</v>
      </c>
      <c r="D184" s="214" t="s">
        <v>42</v>
      </c>
      <c r="E184" s="177">
        <v>0.38969999999999999</v>
      </c>
      <c r="F184" s="49">
        <f>VLOOKUP(A184,[2]planilhanull!$D$6:$E$7216,2,FALSE)</f>
        <v>17.23</v>
      </c>
      <c r="G184" s="47">
        <f t="shared" ref="G184:G195" si="12">TRUNC((F184*E184),2)</f>
        <v>6.71</v>
      </c>
    </row>
    <row r="185" spans="1:7" s="9" customFormat="1" ht="12.75" x14ac:dyDescent="0.25">
      <c r="A185" s="270">
        <v>88264</v>
      </c>
      <c r="B185" s="259"/>
      <c r="C185" s="48" t="str">
        <f>VLOOKUP(A185,[2]planilhanull!$A$6:$B$7216,2,FALSE)</f>
        <v>ELETRICISTA COM ENCARGOS COMPLEMENTARES</v>
      </c>
      <c r="D185" s="214" t="s">
        <v>42</v>
      </c>
      <c r="E185" s="184">
        <v>3.5078</v>
      </c>
      <c r="F185" s="49">
        <f>VLOOKUP(A185,[2]planilhanull!$D$6:$E$7216,2,FALSE)</f>
        <v>20.71</v>
      </c>
      <c r="G185" s="47">
        <f t="shared" si="12"/>
        <v>72.64</v>
      </c>
    </row>
    <row r="186" spans="1:7" s="9" customFormat="1" ht="25.5" x14ac:dyDescent="0.25">
      <c r="A186" s="270">
        <v>96977</v>
      </c>
      <c r="B186" s="259"/>
      <c r="C186" s="48" t="str">
        <f>VLOOKUP(A186,[2]planilhanull!$A$6:$B$7216,2,FALSE)</f>
        <v>CORDOALHA DE COBRE NU 50 MM², ENTERRADA, SEM ISOLADOR - FORNECIMENTO E INSTALAÇÃO. AF_12/2017</v>
      </c>
      <c r="D186" s="214" t="s">
        <v>48</v>
      </c>
      <c r="E186" s="184">
        <v>8</v>
      </c>
      <c r="F186" s="49">
        <f>VLOOKUP(A186,[2]planilhanull!$D$6:$E$7216,2,FALSE)</f>
        <v>51.02</v>
      </c>
      <c r="G186" s="47">
        <f t="shared" si="12"/>
        <v>408.16</v>
      </c>
    </row>
    <row r="187" spans="1:7" s="9" customFormat="1" ht="25.5" x14ac:dyDescent="0.25">
      <c r="A187" s="270">
        <v>96986</v>
      </c>
      <c r="B187" s="259"/>
      <c r="C187" s="48" t="str">
        <f>VLOOKUP(A187,[2]planilhanull!$A$6:$B$7216,2,FALSE)</f>
        <v>HASTE DE ATERRAMENTO 3/4  PARA SPDA - FORNECIMENTO E INSTALAÇÃO. AF_12/2017</v>
      </c>
      <c r="D187" s="214" t="s">
        <v>45</v>
      </c>
      <c r="E187" s="184">
        <v>3</v>
      </c>
      <c r="F187" s="49">
        <f>VLOOKUP(A187,[2]planilhanull!$D$6:$E$7216,2,FALSE)</f>
        <v>94.17</v>
      </c>
      <c r="G187" s="47">
        <f t="shared" si="12"/>
        <v>282.51</v>
      </c>
    </row>
    <row r="188" spans="1:7" s="9" customFormat="1" ht="51" x14ac:dyDescent="0.25">
      <c r="A188" s="270">
        <v>100578</v>
      </c>
      <c r="B188" s="259"/>
      <c r="C188" s="48" t="str">
        <f>VLOOKUP(A188,[2]planilhanull!$A$6:$B$7216,2,FALSE)</f>
        <v>ASSENTAMENTO DE POSTE DE CONCRETO COM COMPRIMENTO NOMINAL DE 9 M, CARGA NOMINAL MENOR OU IGUAL A 1000 DAN, ENGASTAMENTO SIMPLES COM 1,5 M DE SOLO (NÃO INCLUI FORNECIMENTO). AF_11/2019</v>
      </c>
      <c r="D188" s="214" t="s">
        <v>45</v>
      </c>
      <c r="E188" s="184">
        <v>1</v>
      </c>
      <c r="F188" s="49">
        <f>VLOOKUP(A188,[2]planilhanull!$D$6:$E$7216,2,FALSE)</f>
        <v>415.39</v>
      </c>
      <c r="G188" s="47">
        <f t="shared" si="12"/>
        <v>415.39</v>
      </c>
    </row>
    <row r="189" spans="1:7" s="9" customFormat="1" ht="25.5" x14ac:dyDescent="0.25">
      <c r="A189" s="270">
        <v>39471</v>
      </c>
      <c r="B189" s="259"/>
      <c r="C189" s="48" t="s">
        <v>861</v>
      </c>
      <c r="D189" s="214" t="s">
        <v>45</v>
      </c>
      <c r="E189" s="184">
        <v>3</v>
      </c>
      <c r="F189" s="49">
        <v>113.33</v>
      </c>
      <c r="G189" s="47">
        <f t="shared" si="12"/>
        <v>339.99</v>
      </c>
    </row>
    <row r="190" spans="1:7" s="9" customFormat="1" ht="38.25" x14ac:dyDescent="0.25">
      <c r="A190" s="270">
        <v>93008</v>
      </c>
      <c r="B190" s="259"/>
      <c r="C190" s="48" t="str">
        <f>VLOOKUP(A190,[2]planilhanull!$A$6:$B$7216,2,FALSE)</f>
        <v>ELETRODUTO RÍGIDO ROSCÁVEL, PVC, DN 50 MM (1 1/2"), PARA REDE ENTERRADA DE DISTRIBUIÇÃO DE ENERGIA ELÉTRICA - FORNECIMENTO E INSTALAÇÃO. AF_12/2021</v>
      </c>
      <c r="D190" s="214" t="s">
        <v>48</v>
      </c>
      <c r="E190" s="184">
        <v>8</v>
      </c>
      <c r="F190" s="49">
        <f>VLOOKUP(A190,[2]planilhanull!$D$6:$E$7216,2,FALSE)</f>
        <v>14.49</v>
      </c>
      <c r="G190" s="47">
        <f t="shared" si="12"/>
        <v>115.92</v>
      </c>
    </row>
    <row r="191" spans="1:7" s="9" customFormat="1" ht="38.25" x14ac:dyDescent="0.25">
      <c r="A191" s="270">
        <v>93013</v>
      </c>
      <c r="B191" s="259"/>
      <c r="C191" s="48" t="str">
        <f>VLOOKUP(A191,[2]planilhanull!$A$6:$B$7216,2,FALSE)</f>
        <v>LUVA PARA ELETRODUTO, PVC, ROSCÁVEL, DN 50 MM (1 1/2"), PARA REDE ENTERRADA DE DISTRIBUIÇÃO DE ENERGIA ELÉTRICA - FORNECIMENTO E INSTALAÇÃO. AF_12/2021</v>
      </c>
      <c r="D191" s="214" t="s">
        <v>45</v>
      </c>
      <c r="E191" s="184">
        <v>1</v>
      </c>
      <c r="F191" s="49">
        <f>VLOOKUP(A191,[2]planilhanull!$D$6:$E$7216,2,FALSE)</f>
        <v>11.84</v>
      </c>
      <c r="G191" s="47">
        <f t="shared" si="12"/>
        <v>11.84</v>
      </c>
    </row>
    <row r="192" spans="1:7" s="9" customFormat="1" ht="51" x14ac:dyDescent="0.25">
      <c r="A192" s="270">
        <v>93018</v>
      </c>
      <c r="B192" s="259"/>
      <c r="C192" s="48" t="str">
        <f>VLOOKUP(A192,[2]planilhanull!$A$6:$B$7216,2,FALSE)</f>
        <v>CURVA 90 GRAUS PARA ELETRODUTO, PVC, ROSCÁVEL, DN 50 MM (1 1/2"), PARA REDE ENTERRADA DE DISTRIBUIÇÃO DE ENERGIA ELÉTRICA - FORNECIMENTO E INSTALAÇÃO. AF_12/2021</v>
      </c>
      <c r="D192" s="214" t="s">
        <v>45</v>
      </c>
      <c r="E192" s="184">
        <v>2</v>
      </c>
      <c r="F192" s="49">
        <f>VLOOKUP(A192,[2]planilhanull!$D$6:$E$7216,2,FALSE)</f>
        <v>18.100000000000001</v>
      </c>
      <c r="G192" s="47">
        <f t="shared" si="12"/>
        <v>36.200000000000003</v>
      </c>
    </row>
    <row r="193" spans="1:7" s="9" customFormat="1" ht="38.25" x14ac:dyDescent="0.25">
      <c r="A193" s="270">
        <v>101563</v>
      </c>
      <c r="B193" s="259"/>
      <c r="C193" s="48" t="str">
        <f>VLOOKUP(A193,[2]planilhanull!$A$6:$B$7216,2,FALSE)</f>
        <v>CABO DE COBRE FLEXÍVEL ISOLADO, 35 MM², 0,6/1,0 KV, PARA REDE AÉREA DE DISTRIBUIÇÃO DE ENERGIA ELÉTRICA DE BAIXA TENSÃO - FORNECIMENTO E INSTALAÇÃO. AF_07/2020</v>
      </c>
      <c r="D193" s="214" t="s">
        <v>48</v>
      </c>
      <c r="E193" s="184">
        <v>60</v>
      </c>
      <c r="F193" s="49">
        <f>VLOOKUP(A193,[2]planilhanull!$D$6:$E$7216,2,FALSE)</f>
        <v>37.229999999999997</v>
      </c>
      <c r="G193" s="47">
        <f t="shared" si="12"/>
        <v>2233.8000000000002</v>
      </c>
    </row>
    <row r="194" spans="1:7" s="9" customFormat="1" ht="25.5" x14ac:dyDescent="0.25">
      <c r="A194" s="270">
        <v>101894</v>
      </c>
      <c r="B194" s="259"/>
      <c r="C194" s="48" t="str">
        <f>VLOOKUP(A194,[2]planilhanull!$A$6:$B$7216,2,FALSE)</f>
        <v>DISJUNTOR TRIPOLAR TIPO NEMA, CORRENTE NOMINAL DE 60 ATÉ 100A - FORNECIMENTO E INSTALAÇÃO. AF_10/2020</v>
      </c>
      <c r="D194" s="214" t="s">
        <v>45</v>
      </c>
      <c r="E194" s="184">
        <v>1</v>
      </c>
      <c r="F194" s="49">
        <f>VLOOKUP(A194,[2]planilhanull!$D$6:$E$7216,2,FALSE)</f>
        <v>157.07</v>
      </c>
      <c r="G194" s="47">
        <f t="shared" si="12"/>
        <v>157.07</v>
      </c>
    </row>
    <row r="195" spans="1:7" s="9" customFormat="1" ht="38.25" x14ac:dyDescent="0.25">
      <c r="A195" s="270">
        <v>97881</v>
      </c>
      <c r="B195" s="259"/>
      <c r="C195" s="48" t="str">
        <f>VLOOKUP(A195,[2]planilhanull!$A$6:$B$7216,2,FALSE)</f>
        <v>CAIXA ENTERRADA ELÉTRICA RETANGULAR, EM CONCRETO PRÉ-MOLDADO, FUNDO COM BRITA, DIMENSÕES INTERNAS: 0,3X0,3X0,3 M. AF_12/2020</v>
      </c>
      <c r="D195" s="214" t="s">
        <v>45</v>
      </c>
      <c r="E195" s="184">
        <v>3</v>
      </c>
      <c r="F195" s="49">
        <f>VLOOKUP(A195,[2]planilhanull!$D$6:$E$7216,2,FALSE)</f>
        <v>115.32</v>
      </c>
      <c r="G195" s="47">
        <f t="shared" si="12"/>
        <v>345.96</v>
      </c>
    </row>
    <row r="196" spans="1:7" s="9" customFormat="1" ht="25.5" x14ac:dyDescent="0.25">
      <c r="A196" s="270">
        <v>1094</v>
      </c>
      <c r="B196" s="259"/>
      <c r="C196" s="48" t="s">
        <v>850</v>
      </c>
      <c r="D196" s="214" t="s">
        <v>45</v>
      </c>
      <c r="E196" s="184">
        <v>3</v>
      </c>
      <c r="F196" s="49">
        <v>21.96</v>
      </c>
      <c r="G196" s="47">
        <f>TRUNC((F196*E196),2)</f>
        <v>65.88</v>
      </c>
    </row>
    <row r="197" spans="1:7" s="9" customFormat="1" ht="25.5" x14ac:dyDescent="0.25">
      <c r="A197" s="270">
        <v>3398</v>
      </c>
      <c r="B197" s="259"/>
      <c r="C197" s="48" t="s">
        <v>851</v>
      </c>
      <c r="D197" s="214" t="s">
        <v>45</v>
      </c>
      <c r="E197" s="184">
        <v>4</v>
      </c>
      <c r="F197" s="49">
        <v>5.43</v>
      </c>
      <c r="G197" s="47">
        <f t="shared" ref="G197:G206" si="13">TRUNC((F197*E197),2)</f>
        <v>21.72</v>
      </c>
    </row>
    <row r="198" spans="1:7" s="9" customFormat="1" ht="38.25" x14ac:dyDescent="0.25">
      <c r="A198" s="270">
        <v>4346</v>
      </c>
      <c r="B198" s="259"/>
      <c r="C198" s="48" t="s">
        <v>852</v>
      </c>
      <c r="D198" s="214" t="s">
        <v>45</v>
      </c>
      <c r="E198" s="184">
        <v>3</v>
      </c>
      <c r="F198" s="49">
        <v>10.49</v>
      </c>
      <c r="G198" s="47">
        <f t="shared" si="13"/>
        <v>31.47</v>
      </c>
    </row>
    <row r="199" spans="1:7" s="9" customFormat="1" ht="38.25" x14ac:dyDescent="0.25">
      <c r="A199" s="270">
        <v>11267</v>
      </c>
      <c r="B199" s="259"/>
      <c r="C199" s="48" t="s">
        <v>853</v>
      </c>
      <c r="D199" s="214" t="s">
        <v>45</v>
      </c>
      <c r="E199" s="184">
        <v>2</v>
      </c>
      <c r="F199" s="49">
        <v>0.8</v>
      </c>
      <c r="G199" s="47">
        <f t="shared" si="13"/>
        <v>1.6</v>
      </c>
    </row>
    <row r="200" spans="1:7" s="9" customFormat="1" ht="25.5" x14ac:dyDescent="0.25">
      <c r="A200" s="270">
        <v>11864</v>
      </c>
      <c r="B200" s="259"/>
      <c r="C200" s="48" t="s">
        <v>854</v>
      </c>
      <c r="D200" s="214" t="s">
        <v>45</v>
      </c>
      <c r="E200" s="184">
        <v>3</v>
      </c>
      <c r="F200" s="49">
        <v>26.43</v>
      </c>
      <c r="G200" s="47">
        <f t="shared" si="13"/>
        <v>79.290000000000006</v>
      </c>
    </row>
    <row r="201" spans="1:7" s="9" customFormat="1" ht="38.25" x14ac:dyDescent="0.25">
      <c r="A201" s="270">
        <v>11950</v>
      </c>
      <c r="B201" s="259"/>
      <c r="C201" s="48" t="s">
        <v>855</v>
      </c>
      <c r="D201" s="214" t="s">
        <v>45</v>
      </c>
      <c r="E201" s="184">
        <v>4</v>
      </c>
      <c r="F201" s="49">
        <v>0.2</v>
      </c>
      <c r="G201" s="47">
        <f t="shared" si="13"/>
        <v>0.8</v>
      </c>
    </row>
    <row r="202" spans="1:7" s="9" customFormat="1" ht="25.5" x14ac:dyDescent="0.25">
      <c r="A202" s="270">
        <v>14153</v>
      </c>
      <c r="B202" s="259"/>
      <c r="C202" s="48" t="s">
        <v>856</v>
      </c>
      <c r="D202" s="214" t="s">
        <v>45</v>
      </c>
      <c r="E202" s="184">
        <v>6.3E-2</v>
      </c>
      <c r="F202" s="49">
        <v>56.1</v>
      </c>
      <c r="G202" s="47">
        <f t="shared" si="13"/>
        <v>3.53</v>
      </c>
    </row>
    <row r="203" spans="1:7" s="9" customFormat="1" ht="38.25" x14ac:dyDescent="0.25">
      <c r="A203" s="270">
        <v>39809</v>
      </c>
      <c r="B203" s="259"/>
      <c r="C203" s="48" t="s">
        <v>857</v>
      </c>
      <c r="D203" s="214" t="s">
        <v>45</v>
      </c>
      <c r="E203" s="184">
        <v>1</v>
      </c>
      <c r="F203" s="49">
        <v>174.14</v>
      </c>
      <c r="G203" s="47">
        <f t="shared" si="13"/>
        <v>174.14</v>
      </c>
    </row>
    <row r="204" spans="1:7" s="9" customFormat="1" ht="12.75" x14ac:dyDescent="0.25">
      <c r="A204" s="270">
        <v>39996</v>
      </c>
      <c r="B204" s="259"/>
      <c r="C204" s="48" t="s">
        <v>858</v>
      </c>
      <c r="D204" s="214" t="s">
        <v>48</v>
      </c>
      <c r="E204" s="184">
        <v>0.16639999999999999</v>
      </c>
      <c r="F204" s="49">
        <v>4.84</v>
      </c>
      <c r="G204" s="47">
        <f t="shared" si="13"/>
        <v>0.8</v>
      </c>
    </row>
    <row r="205" spans="1:7" s="9" customFormat="1" ht="12.75" x14ac:dyDescent="0.25">
      <c r="A205" s="270">
        <v>39997</v>
      </c>
      <c r="B205" s="259"/>
      <c r="C205" s="48" t="s">
        <v>859</v>
      </c>
      <c r="D205" s="214" t="s">
        <v>45</v>
      </c>
      <c r="E205" s="184">
        <v>2</v>
      </c>
      <c r="F205" s="49">
        <v>0.31</v>
      </c>
      <c r="G205" s="47">
        <f t="shared" si="13"/>
        <v>0.62</v>
      </c>
    </row>
    <row r="206" spans="1:7" s="9" customFormat="1" ht="38.25" x14ac:dyDescent="0.25">
      <c r="A206" s="270">
        <v>5033</v>
      </c>
      <c r="B206" s="259"/>
      <c r="C206" s="48" t="s">
        <v>860</v>
      </c>
      <c r="D206" s="214" t="s">
        <v>45</v>
      </c>
      <c r="E206" s="184">
        <v>1</v>
      </c>
      <c r="F206" s="49">
        <v>790</v>
      </c>
      <c r="G206" s="47">
        <f t="shared" si="13"/>
        <v>790</v>
      </c>
    </row>
    <row r="207" spans="1:7" s="9" customFormat="1" ht="13.5" thickBot="1" x14ac:dyDescent="0.3">
      <c r="A207" s="271" t="s">
        <v>33</v>
      </c>
      <c r="B207" s="272"/>
      <c r="C207" s="272"/>
      <c r="D207" s="272"/>
      <c r="E207" s="272"/>
      <c r="F207" s="273"/>
      <c r="G207" s="50">
        <f>TRUNC(SUM(G184:G206),2)</f>
        <v>5596.04</v>
      </c>
    </row>
    <row r="208" spans="1:7" s="9" customFormat="1" ht="13.5" thickBot="1" x14ac:dyDescent="0.3">
      <c r="A208" s="222"/>
      <c r="B208" s="222"/>
      <c r="C208" s="222"/>
      <c r="D208" s="222"/>
      <c r="E208" s="222"/>
      <c r="F208" s="222"/>
      <c r="G208" s="222"/>
    </row>
    <row r="209" spans="1:12" s="9" customFormat="1" ht="13.5" thickBot="1" x14ac:dyDescent="0.3">
      <c r="A209" s="243" t="s">
        <v>913</v>
      </c>
      <c r="B209" s="264"/>
      <c r="C209" s="265" t="s">
        <v>928</v>
      </c>
      <c r="D209" s="266"/>
      <c r="E209" s="266"/>
      <c r="F209" s="267"/>
      <c r="G209" s="14" t="s">
        <v>45</v>
      </c>
    </row>
    <row r="210" spans="1:12" s="9" customFormat="1" ht="13.5" thickBot="1" x14ac:dyDescent="0.3">
      <c r="A210" s="265" t="s">
        <v>927</v>
      </c>
      <c r="B210" s="266"/>
      <c r="C210" s="266"/>
      <c r="D210" s="266"/>
      <c r="E210" s="266"/>
      <c r="F210" s="266"/>
      <c r="G210" s="267"/>
    </row>
    <row r="211" spans="1:12" s="9" customFormat="1" ht="12.75" x14ac:dyDescent="0.25">
      <c r="A211" s="268" t="s">
        <v>21</v>
      </c>
      <c r="B211" s="269"/>
      <c r="C211" s="223" t="s">
        <v>30</v>
      </c>
      <c r="D211" s="224" t="s">
        <v>31</v>
      </c>
      <c r="E211" s="224" t="s">
        <v>24</v>
      </c>
      <c r="F211" s="43" t="s">
        <v>25</v>
      </c>
      <c r="G211" s="44" t="s">
        <v>32</v>
      </c>
    </row>
    <row r="212" spans="1:12" s="9" customFormat="1" ht="25.5" x14ac:dyDescent="0.25">
      <c r="A212" s="270">
        <v>88247</v>
      </c>
      <c r="B212" s="259"/>
      <c r="C212" s="48" t="s">
        <v>944</v>
      </c>
      <c r="D212" s="225" t="s">
        <v>42</v>
      </c>
      <c r="E212" s="177">
        <v>1</v>
      </c>
      <c r="F212" s="49">
        <f>G220</f>
        <v>1894.5400000000002</v>
      </c>
      <c r="G212" s="47">
        <f t="shared" ref="G212:G213" si="14">TRUNC((F212*E212),2)</f>
        <v>1894.54</v>
      </c>
    </row>
    <row r="213" spans="1:12" s="9" customFormat="1" ht="12.75" x14ac:dyDescent="0.25">
      <c r="A213" s="270">
        <v>88264</v>
      </c>
      <c r="B213" s="259"/>
      <c r="C213" s="48" t="str">
        <f>VLOOKUP(A213,[2]planilhanull!$A$6:$B$7216,2,FALSE)</f>
        <v>ELETRICISTA COM ENCARGOS COMPLEMENTARES</v>
      </c>
      <c r="D213" s="225" t="s">
        <v>42</v>
      </c>
      <c r="E213" s="184">
        <v>1</v>
      </c>
      <c r="F213" s="49">
        <f>VLOOKUP(A213,[2]planilhanull!$D$6:$E$7216,2,FALSE)</f>
        <v>20.71</v>
      </c>
      <c r="G213" s="47">
        <f t="shared" si="14"/>
        <v>20.71</v>
      </c>
    </row>
    <row r="214" spans="1:12" s="9" customFormat="1" ht="13.5" thickBot="1" x14ac:dyDescent="0.3">
      <c r="A214" s="271" t="s">
        <v>33</v>
      </c>
      <c r="B214" s="272"/>
      <c r="C214" s="272"/>
      <c r="D214" s="272"/>
      <c r="E214" s="272"/>
      <c r="F214" s="273"/>
      <c r="G214" s="50">
        <f>TRUNC(SUM(G212:G213),2)</f>
        <v>1915.25</v>
      </c>
    </row>
    <row r="215" spans="1:12" s="9" customFormat="1" ht="15.6" customHeight="1" thickBot="1" x14ac:dyDescent="0.25">
      <c r="A215" s="251" t="s">
        <v>873</v>
      </c>
      <c r="B215" s="252"/>
      <c r="C215" s="252"/>
      <c r="D215" s="252"/>
      <c r="E215" s="252"/>
      <c r="F215" s="252"/>
      <c r="G215" s="253"/>
      <c r="I215" s="226" t="s">
        <v>929</v>
      </c>
    </row>
    <row r="216" spans="1:12" s="9" customFormat="1" ht="15.6" customHeight="1" x14ac:dyDescent="0.25">
      <c r="A216" s="254" t="s">
        <v>35</v>
      </c>
      <c r="B216" s="255"/>
      <c r="C216" s="223" t="s">
        <v>88</v>
      </c>
      <c r="D216" s="256" t="s">
        <v>91</v>
      </c>
      <c r="E216" s="257"/>
      <c r="F216" s="52" t="s">
        <v>92</v>
      </c>
      <c r="G216" s="53" t="s">
        <v>89</v>
      </c>
    </row>
    <row r="217" spans="1:12" s="9" customFormat="1" ht="15.6" customHeight="1" x14ac:dyDescent="0.25">
      <c r="A217" s="258">
        <v>44681</v>
      </c>
      <c r="B217" s="259"/>
      <c r="C217" s="45" t="s">
        <v>930</v>
      </c>
      <c r="D217" s="260" t="s">
        <v>931</v>
      </c>
      <c r="E217" s="261"/>
      <c r="F217" s="49" t="s">
        <v>932</v>
      </c>
      <c r="G217" s="55">
        <f>1838.13+56.41</f>
        <v>1894.5400000000002</v>
      </c>
      <c r="I217" s="9" t="s">
        <v>939</v>
      </c>
      <c r="L217" s="163" t="s">
        <v>938</v>
      </c>
    </row>
    <row r="218" spans="1:12" s="9" customFormat="1" ht="15.6" customHeight="1" x14ac:dyDescent="0.25">
      <c r="A218" s="258">
        <v>44681</v>
      </c>
      <c r="B218" s="259"/>
      <c r="C218" s="45" t="s">
        <v>934</v>
      </c>
      <c r="D218" s="260" t="s">
        <v>935</v>
      </c>
      <c r="E218" s="261"/>
      <c r="F218" s="49" t="s">
        <v>936</v>
      </c>
      <c r="G218" s="55">
        <f>1929.76+137.19</f>
        <v>2066.9499999999998</v>
      </c>
      <c r="I218" s="9" t="s">
        <v>940</v>
      </c>
      <c r="L218" s="163" t="s">
        <v>937</v>
      </c>
    </row>
    <row r="219" spans="1:12" s="9" customFormat="1" ht="15.6" customHeight="1" x14ac:dyDescent="0.25">
      <c r="A219" s="258">
        <v>44681</v>
      </c>
      <c r="B219" s="259"/>
      <c r="C219" s="48" t="s">
        <v>941</v>
      </c>
      <c r="D219" s="262" t="s">
        <v>942</v>
      </c>
      <c r="E219" s="263"/>
      <c r="F219" s="49" t="s">
        <v>936</v>
      </c>
      <c r="G219" s="55">
        <f>1520.86+51.85</f>
        <v>1572.7099999999998</v>
      </c>
      <c r="I219" s="9" t="s">
        <v>933</v>
      </c>
      <c r="L219" s="163" t="s">
        <v>943</v>
      </c>
    </row>
    <row r="220" spans="1:12" s="9" customFormat="1" ht="15.6" customHeight="1" thickBot="1" x14ac:dyDescent="0.3">
      <c r="A220" s="247" t="s">
        <v>95</v>
      </c>
      <c r="B220" s="248"/>
      <c r="C220" s="248"/>
      <c r="D220" s="248"/>
      <c r="E220" s="248"/>
      <c r="F220" s="249"/>
      <c r="G220" s="57">
        <f>MEDIAN(G217:G219)</f>
        <v>1894.5400000000002</v>
      </c>
    </row>
    <row r="221" spans="1:12" s="9" customFormat="1" ht="15.6" customHeight="1" thickBot="1" x14ac:dyDescent="0.3">
      <c r="A221" s="250"/>
      <c r="B221" s="250"/>
      <c r="C221" s="250"/>
      <c r="D221" s="250"/>
      <c r="E221" s="250"/>
      <c r="F221" s="250"/>
      <c r="G221" s="250"/>
    </row>
    <row r="222" spans="1:12" s="9" customFormat="1" ht="13.5" customHeight="1" thickBot="1" x14ac:dyDescent="0.3">
      <c r="A222" s="243" t="s">
        <v>913</v>
      </c>
      <c r="B222" s="264"/>
      <c r="C222" s="265" t="s">
        <v>891</v>
      </c>
      <c r="D222" s="266"/>
      <c r="E222" s="266"/>
      <c r="F222" s="267"/>
      <c r="G222" s="14" t="s">
        <v>45</v>
      </c>
    </row>
    <row r="223" spans="1:12" s="9" customFormat="1" ht="15" customHeight="1" thickBot="1" x14ac:dyDescent="0.3">
      <c r="A223" s="265" t="s">
        <v>454</v>
      </c>
      <c r="B223" s="266"/>
      <c r="C223" s="266"/>
      <c r="D223" s="266"/>
      <c r="E223" s="266"/>
      <c r="F223" s="266"/>
      <c r="G223" s="267"/>
    </row>
    <row r="224" spans="1:12" s="9" customFormat="1" ht="12.75" x14ac:dyDescent="0.25">
      <c r="A224" s="254" t="s">
        <v>21</v>
      </c>
      <c r="B224" s="255"/>
      <c r="C224" s="171" t="s">
        <v>30</v>
      </c>
      <c r="D224" s="171" t="s">
        <v>31</v>
      </c>
      <c r="E224" s="171" t="s">
        <v>24</v>
      </c>
      <c r="F224" s="52" t="s">
        <v>25</v>
      </c>
      <c r="G224" s="53" t="s">
        <v>32</v>
      </c>
    </row>
    <row r="225" spans="1:12" s="9" customFormat="1" ht="25.5" x14ac:dyDescent="0.25">
      <c r="A225" s="270">
        <v>88267</v>
      </c>
      <c r="B225" s="259"/>
      <c r="C225" s="45" t="s">
        <v>69</v>
      </c>
      <c r="D225" s="173" t="s">
        <v>42</v>
      </c>
      <c r="E225" s="184">
        <v>0.5</v>
      </c>
      <c r="F225" s="54">
        <v>19.88</v>
      </c>
      <c r="G225" s="55">
        <f>TRUNC((F225*E225),2)</f>
        <v>9.94</v>
      </c>
    </row>
    <row r="226" spans="1:12" s="9" customFormat="1" ht="25.5" x14ac:dyDescent="0.25">
      <c r="A226" s="282">
        <v>88248</v>
      </c>
      <c r="B226" s="283"/>
      <c r="C226" s="48" t="s">
        <v>87</v>
      </c>
      <c r="D226" s="173" t="s">
        <v>42</v>
      </c>
      <c r="E226" s="184">
        <v>0.5</v>
      </c>
      <c r="F226" s="56">
        <v>16.45</v>
      </c>
      <c r="G226" s="55">
        <f>TRUNC((F226*E226),2)</f>
        <v>8.2200000000000006</v>
      </c>
    </row>
    <row r="227" spans="1:12" s="9" customFormat="1" ht="25.5" x14ac:dyDescent="0.25">
      <c r="A227" s="282">
        <v>11712</v>
      </c>
      <c r="B227" s="283"/>
      <c r="C227" s="48" t="s">
        <v>890</v>
      </c>
      <c r="D227" s="173" t="s">
        <v>45</v>
      </c>
      <c r="E227" s="177">
        <v>1</v>
      </c>
      <c r="F227" s="56">
        <v>38.9</v>
      </c>
      <c r="G227" s="55">
        <f>TRUNC((F227*E227),2)</f>
        <v>38.9</v>
      </c>
    </row>
    <row r="228" spans="1:12" s="9" customFormat="1" ht="12.75" x14ac:dyDescent="0.25">
      <c r="A228" s="282" t="s">
        <v>97</v>
      </c>
      <c r="B228" s="283"/>
      <c r="C228" s="48" t="s">
        <v>889</v>
      </c>
      <c r="D228" s="214" t="s">
        <v>45</v>
      </c>
      <c r="E228" s="177">
        <v>1</v>
      </c>
      <c r="F228" s="56">
        <f>G235</f>
        <v>60.54</v>
      </c>
      <c r="G228" s="55">
        <f>TRUNC((F228*E228),2)</f>
        <v>60.54</v>
      </c>
    </row>
    <row r="229" spans="1:12" s="9" customFormat="1" ht="24" thickBot="1" x14ac:dyDescent="0.35">
      <c r="A229" s="247" t="s">
        <v>33</v>
      </c>
      <c r="B229" s="248"/>
      <c r="C229" s="248"/>
      <c r="D229" s="248"/>
      <c r="E229" s="248"/>
      <c r="F229" s="249"/>
      <c r="G229" s="57">
        <f>TRUNC(SUM(G225:G228),2)</f>
        <v>117.6</v>
      </c>
      <c r="J229" s="217"/>
    </row>
    <row r="230" spans="1:12" s="9" customFormat="1" ht="13.5" thickBot="1" x14ac:dyDescent="0.3">
      <c r="A230" s="251" t="s">
        <v>873</v>
      </c>
      <c r="B230" s="252"/>
      <c r="C230" s="252"/>
      <c r="D230" s="252"/>
      <c r="E230" s="252"/>
      <c r="F230" s="252"/>
      <c r="G230" s="253"/>
    </row>
    <row r="231" spans="1:12" s="9" customFormat="1" ht="13.5" thickBot="1" x14ac:dyDescent="0.3">
      <c r="A231" s="254" t="s">
        <v>35</v>
      </c>
      <c r="B231" s="255"/>
      <c r="C231" s="212" t="s">
        <v>88</v>
      </c>
      <c r="D231" s="256" t="s">
        <v>91</v>
      </c>
      <c r="E231" s="257"/>
      <c r="F231" s="52" t="s">
        <v>92</v>
      </c>
      <c r="G231" s="53" t="s">
        <v>89</v>
      </c>
    </row>
    <row r="232" spans="1:12" s="9" customFormat="1" ht="15" x14ac:dyDescent="0.25">
      <c r="A232" s="258">
        <v>44681</v>
      </c>
      <c r="B232" s="259"/>
      <c r="C232" s="45" t="s">
        <v>887</v>
      </c>
      <c r="D232" s="260" t="s">
        <v>883</v>
      </c>
      <c r="E232" s="261"/>
      <c r="F232" s="49" t="s">
        <v>884</v>
      </c>
      <c r="G232" s="55">
        <f>29.99+30.55</f>
        <v>60.54</v>
      </c>
      <c r="I232" s="9" t="s">
        <v>885</v>
      </c>
      <c r="L232" s="163" t="s">
        <v>886</v>
      </c>
    </row>
    <row r="233" spans="1:12" s="9" customFormat="1" ht="15" x14ac:dyDescent="0.25">
      <c r="A233" s="258">
        <v>44681</v>
      </c>
      <c r="B233" s="259"/>
      <c r="C233" s="45" t="s">
        <v>874</v>
      </c>
      <c r="D233" s="260" t="s">
        <v>875</v>
      </c>
      <c r="E233" s="261"/>
      <c r="F233" s="49" t="s">
        <v>876</v>
      </c>
      <c r="G233" s="55">
        <f>57.9+43.19</f>
        <v>101.09</v>
      </c>
      <c r="I233" s="9" t="s">
        <v>877</v>
      </c>
      <c r="L233" s="163" t="s">
        <v>878</v>
      </c>
    </row>
    <row r="234" spans="1:12" s="9" customFormat="1" ht="15" x14ac:dyDescent="0.25">
      <c r="A234" s="258">
        <v>44681</v>
      </c>
      <c r="B234" s="259"/>
      <c r="C234" s="48" t="s">
        <v>879</v>
      </c>
      <c r="D234" s="262" t="s">
        <v>880</v>
      </c>
      <c r="E234" s="263"/>
      <c r="F234" s="49" t="s">
        <v>888</v>
      </c>
      <c r="G234" s="55">
        <f>27.9+19.9</f>
        <v>47.8</v>
      </c>
      <c r="I234" s="9" t="s">
        <v>881</v>
      </c>
      <c r="L234" s="163" t="s">
        <v>882</v>
      </c>
    </row>
    <row r="235" spans="1:12" s="9" customFormat="1" ht="13.5" thickBot="1" x14ac:dyDescent="0.3">
      <c r="A235" s="247" t="s">
        <v>95</v>
      </c>
      <c r="B235" s="248"/>
      <c r="C235" s="248"/>
      <c r="D235" s="248"/>
      <c r="E235" s="248"/>
      <c r="F235" s="249"/>
      <c r="G235" s="57">
        <f>MEDIAN(G232:G234)</f>
        <v>60.54</v>
      </c>
    </row>
    <row r="236" spans="1:12" s="9" customFormat="1" ht="13.5" thickBot="1" x14ac:dyDescent="0.3">
      <c r="A236" s="280"/>
      <c r="B236" s="280"/>
      <c r="C236" s="280"/>
      <c r="D236" s="280"/>
      <c r="E236" s="280"/>
      <c r="F236" s="280"/>
      <c r="G236" s="280"/>
    </row>
    <row r="237" spans="1:12" s="9" customFormat="1" ht="13.5" thickBot="1" x14ac:dyDescent="0.3">
      <c r="A237" s="243" t="s">
        <v>913</v>
      </c>
      <c r="B237" s="264"/>
      <c r="C237" s="293" t="s">
        <v>176</v>
      </c>
      <c r="D237" s="294"/>
      <c r="E237" s="294"/>
      <c r="F237" s="295"/>
      <c r="G237" s="185" t="s">
        <v>45</v>
      </c>
    </row>
    <row r="238" spans="1:12" s="9" customFormat="1" ht="13.5" thickBot="1" x14ac:dyDescent="0.3">
      <c r="A238" s="296" t="s">
        <v>175</v>
      </c>
      <c r="B238" s="297"/>
      <c r="C238" s="297"/>
      <c r="D238" s="297"/>
      <c r="E238" s="297"/>
      <c r="F238" s="297"/>
      <c r="G238" s="298"/>
    </row>
    <row r="239" spans="1:12" s="9" customFormat="1" ht="12.75" x14ac:dyDescent="0.25">
      <c r="A239" s="268" t="s">
        <v>21</v>
      </c>
      <c r="B239" s="269"/>
      <c r="C239" s="171" t="s">
        <v>30</v>
      </c>
      <c r="D239" s="169" t="s">
        <v>31</v>
      </c>
      <c r="E239" s="169" t="s">
        <v>24</v>
      </c>
      <c r="F239" s="43" t="s">
        <v>25</v>
      </c>
      <c r="G239" s="44" t="s">
        <v>32</v>
      </c>
    </row>
    <row r="240" spans="1:12" s="9" customFormat="1" ht="25.5" x14ac:dyDescent="0.25">
      <c r="A240" s="270">
        <v>88267</v>
      </c>
      <c r="B240" s="259"/>
      <c r="C240" s="45" t="s">
        <v>69</v>
      </c>
      <c r="D240" s="173" t="s">
        <v>42</v>
      </c>
      <c r="E240" s="184">
        <v>0.185</v>
      </c>
      <c r="F240" s="54">
        <v>19.88</v>
      </c>
      <c r="G240" s="47">
        <f t="shared" ref="G240:G245" si="15">TRUNC((F240*E240),2)</f>
        <v>3.67</v>
      </c>
    </row>
    <row r="241" spans="1:7" s="9" customFormat="1" ht="25.5" x14ac:dyDescent="0.25">
      <c r="A241" s="282">
        <v>88248</v>
      </c>
      <c r="B241" s="283"/>
      <c r="C241" s="48" t="s">
        <v>87</v>
      </c>
      <c r="D241" s="173" t="s">
        <v>42</v>
      </c>
      <c r="E241" s="184">
        <v>0.185</v>
      </c>
      <c r="F241" s="56">
        <v>16.45</v>
      </c>
      <c r="G241" s="47">
        <f t="shared" si="15"/>
        <v>3.04</v>
      </c>
    </row>
    <row r="242" spans="1:7" s="9" customFormat="1" ht="25.5" x14ac:dyDescent="0.25">
      <c r="A242" s="275">
        <v>296</v>
      </c>
      <c r="B242" s="276"/>
      <c r="C242" s="48" t="s">
        <v>178</v>
      </c>
      <c r="D242" s="172" t="s">
        <v>45</v>
      </c>
      <c r="E242" s="178">
        <v>1</v>
      </c>
      <c r="F242" s="49">
        <v>2.73</v>
      </c>
      <c r="G242" s="47">
        <f t="shared" si="15"/>
        <v>2.73</v>
      </c>
    </row>
    <row r="243" spans="1:7" s="9" customFormat="1" ht="25.5" x14ac:dyDescent="0.25">
      <c r="A243" s="274">
        <v>301</v>
      </c>
      <c r="B243" s="261"/>
      <c r="C243" s="48" t="s">
        <v>179</v>
      </c>
      <c r="D243" s="172" t="s">
        <v>45</v>
      </c>
      <c r="E243" s="178">
        <v>1</v>
      </c>
      <c r="F243" s="49">
        <v>4.84</v>
      </c>
      <c r="G243" s="47">
        <f t="shared" si="15"/>
        <v>4.84</v>
      </c>
    </row>
    <row r="244" spans="1:7" s="9" customFormat="1" ht="38.25" x14ac:dyDescent="0.25">
      <c r="A244" s="274">
        <v>20078</v>
      </c>
      <c r="B244" s="261"/>
      <c r="C244" s="48" t="s">
        <v>180</v>
      </c>
      <c r="D244" s="172" t="s">
        <v>45</v>
      </c>
      <c r="E244" s="178">
        <v>9.1999999999999998E-2</v>
      </c>
      <c r="F244" s="49">
        <v>31.75</v>
      </c>
      <c r="G244" s="47">
        <f t="shared" si="15"/>
        <v>2.92</v>
      </c>
    </row>
    <row r="245" spans="1:7" s="9" customFormat="1" ht="25.5" x14ac:dyDescent="0.25">
      <c r="A245" s="274">
        <v>3659</v>
      </c>
      <c r="B245" s="261"/>
      <c r="C245" s="48" t="s">
        <v>177</v>
      </c>
      <c r="D245" s="172" t="s">
        <v>45</v>
      </c>
      <c r="E245" s="178">
        <v>1</v>
      </c>
      <c r="F245" s="49">
        <v>20.2</v>
      </c>
      <c r="G245" s="47">
        <f t="shared" si="15"/>
        <v>20.2</v>
      </c>
    </row>
    <row r="246" spans="1:7" s="9" customFormat="1" ht="12.75" x14ac:dyDescent="0.25">
      <c r="A246" s="299" t="s">
        <v>33</v>
      </c>
      <c r="B246" s="300"/>
      <c r="C246" s="300"/>
      <c r="D246" s="300"/>
      <c r="E246" s="300"/>
      <c r="F246" s="301"/>
      <c r="G246" s="186">
        <f>TRUNC(SUM(G240:G245),2)</f>
        <v>37.4</v>
      </c>
    </row>
    <row r="247" spans="1:7" s="9" customFormat="1" ht="13.5" thickBot="1" x14ac:dyDescent="0.3">
      <c r="A247" s="161"/>
      <c r="B247" s="161"/>
      <c r="C247" s="161"/>
      <c r="D247" s="161"/>
      <c r="E247" s="161"/>
      <c r="F247" s="161"/>
      <c r="G247" s="162"/>
    </row>
    <row r="248" spans="1:7" s="9" customFormat="1" ht="13.5" thickBot="1" x14ac:dyDescent="0.3">
      <c r="A248" s="243" t="s">
        <v>913</v>
      </c>
      <c r="B248" s="264"/>
      <c r="C248" s="293" t="s">
        <v>456</v>
      </c>
      <c r="D248" s="294"/>
      <c r="E248" s="294"/>
      <c r="F248" s="295"/>
      <c r="G248" s="185" t="s">
        <v>45</v>
      </c>
    </row>
    <row r="249" spans="1:7" s="9" customFormat="1" ht="13.5" thickBot="1" x14ac:dyDescent="0.3">
      <c r="A249" s="296" t="s">
        <v>175</v>
      </c>
      <c r="B249" s="297"/>
      <c r="C249" s="297"/>
      <c r="D249" s="297"/>
      <c r="E249" s="297"/>
      <c r="F249" s="297"/>
      <c r="G249" s="298"/>
    </row>
    <row r="250" spans="1:7" s="9" customFormat="1" ht="12.75" x14ac:dyDescent="0.25">
      <c r="A250" s="268" t="s">
        <v>21</v>
      </c>
      <c r="B250" s="269"/>
      <c r="C250" s="171" t="s">
        <v>30</v>
      </c>
      <c r="D250" s="169" t="s">
        <v>31</v>
      </c>
      <c r="E250" s="169" t="s">
        <v>24</v>
      </c>
      <c r="F250" s="43" t="s">
        <v>25</v>
      </c>
      <c r="G250" s="44" t="s">
        <v>32</v>
      </c>
    </row>
    <row r="251" spans="1:7" s="9" customFormat="1" ht="25.5" x14ac:dyDescent="0.25">
      <c r="A251" s="270">
        <v>88267</v>
      </c>
      <c r="B251" s="259"/>
      <c r="C251" s="45" t="s">
        <v>69</v>
      </c>
      <c r="D251" s="173" t="s">
        <v>42</v>
      </c>
      <c r="E251" s="184">
        <v>0.185</v>
      </c>
      <c r="F251" s="54">
        <v>19.88</v>
      </c>
      <c r="G251" s="47">
        <f t="shared" ref="G251:G256" si="16">TRUNC((F251*E251),2)</f>
        <v>3.67</v>
      </c>
    </row>
    <row r="252" spans="1:7" s="9" customFormat="1" ht="25.5" x14ac:dyDescent="0.25">
      <c r="A252" s="282">
        <v>88248</v>
      </c>
      <c r="B252" s="283"/>
      <c r="C252" s="48" t="s">
        <v>87</v>
      </c>
      <c r="D252" s="173" t="s">
        <v>42</v>
      </c>
      <c r="E252" s="184">
        <v>0.185</v>
      </c>
      <c r="F252" s="56">
        <v>16.45</v>
      </c>
      <c r="G252" s="47">
        <f t="shared" si="16"/>
        <v>3.04</v>
      </c>
    </row>
    <row r="253" spans="1:7" s="9" customFormat="1" ht="25.5" x14ac:dyDescent="0.25">
      <c r="A253" s="275">
        <v>296</v>
      </c>
      <c r="B253" s="276"/>
      <c r="C253" s="48" t="s">
        <v>178</v>
      </c>
      <c r="D253" s="172" t="s">
        <v>45</v>
      </c>
      <c r="E253" s="178">
        <v>1</v>
      </c>
      <c r="F253" s="49">
        <v>2.73</v>
      </c>
      <c r="G253" s="47">
        <f t="shared" si="16"/>
        <v>2.73</v>
      </c>
    </row>
    <row r="254" spans="1:7" s="9" customFormat="1" ht="25.5" x14ac:dyDescent="0.25">
      <c r="A254" s="274">
        <v>301</v>
      </c>
      <c r="B254" s="261"/>
      <c r="C254" s="48" t="s">
        <v>179</v>
      </c>
      <c r="D254" s="172" t="s">
        <v>45</v>
      </c>
      <c r="E254" s="178">
        <v>1</v>
      </c>
      <c r="F254" s="49">
        <v>4.84</v>
      </c>
      <c r="G254" s="47">
        <f t="shared" si="16"/>
        <v>4.84</v>
      </c>
    </row>
    <row r="255" spans="1:7" s="9" customFormat="1" ht="38.25" x14ac:dyDescent="0.25">
      <c r="A255" s="274">
        <v>20078</v>
      </c>
      <c r="B255" s="261"/>
      <c r="C255" s="48" t="s">
        <v>180</v>
      </c>
      <c r="D255" s="172" t="s">
        <v>45</v>
      </c>
      <c r="E255" s="178">
        <v>9.1999999999999998E-2</v>
      </c>
      <c r="F255" s="49">
        <v>31.75</v>
      </c>
      <c r="G255" s="47">
        <f t="shared" si="16"/>
        <v>2.92</v>
      </c>
    </row>
    <row r="256" spans="1:7" s="9" customFormat="1" ht="25.5" x14ac:dyDescent="0.25">
      <c r="A256" s="274">
        <v>3661</v>
      </c>
      <c r="B256" s="261"/>
      <c r="C256" s="48" t="s">
        <v>457</v>
      </c>
      <c r="D256" s="172" t="s">
        <v>45</v>
      </c>
      <c r="E256" s="178">
        <v>1</v>
      </c>
      <c r="F256" s="49">
        <v>16.18</v>
      </c>
      <c r="G256" s="47">
        <f t="shared" si="16"/>
        <v>16.18</v>
      </c>
    </row>
    <row r="257" spans="1:7" s="9" customFormat="1" ht="12.75" x14ac:dyDescent="0.25">
      <c r="A257" s="299" t="s">
        <v>33</v>
      </c>
      <c r="B257" s="300"/>
      <c r="C257" s="300"/>
      <c r="D257" s="300"/>
      <c r="E257" s="300"/>
      <c r="F257" s="301"/>
      <c r="G257" s="186">
        <f>TRUNC(SUM(G251:G256),2)</f>
        <v>33.380000000000003</v>
      </c>
    </row>
    <row r="258" spans="1:7" s="9" customFormat="1" ht="13.5" thickBot="1" x14ac:dyDescent="0.3">
      <c r="A258" s="161"/>
      <c r="B258" s="161"/>
      <c r="C258" s="161"/>
      <c r="D258" s="161"/>
      <c r="E258" s="161"/>
      <c r="F258" s="161"/>
      <c r="G258" s="162"/>
    </row>
    <row r="259" spans="1:7" s="9" customFormat="1" ht="13.5" customHeight="1" thickBot="1" x14ac:dyDescent="0.3">
      <c r="A259" s="243" t="s">
        <v>913</v>
      </c>
      <c r="B259" s="264"/>
      <c r="C259" s="265" t="s">
        <v>458</v>
      </c>
      <c r="D259" s="266"/>
      <c r="E259" s="266"/>
      <c r="F259" s="267"/>
      <c r="G259" s="14" t="s">
        <v>45</v>
      </c>
    </row>
    <row r="260" spans="1:7" s="9" customFormat="1" ht="13.5" thickBot="1" x14ac:dyDescent="0.3">
      <c r="A260" s="265" t="s">
        <v>459</v>
      </c>
      <c r="B260" s="266"/>
      <c r="C260" s="266"/>
      <c r="D260" s="266"/>
      <c r="E260" s="266"/>
      <c r="F260" s="266"/>
      <c r="G260" s="267"/>
    </row>
    <row r="261" spans="1:7" s="9" customFormat="1" ht="12.75" x14ac:dyDescent="0.25">
      <c r="A261" s="254" t="s">
        <v>21</v>
      </c>
      <c r="B261" s="255"/>
      <c r="C261" s="171" t="s">
        <v>30</v>
      </c>
      <c r="D261" s="171" t="s">
        <v>31</v>
      </c>
      <c r="E261" s="171" t="s">
        <v>24</v>
      </c>
      <c r="F261" s="52" t="s">
        <v>25</v>
      </c>
      <c r="G261" s="53" t="s">
        <v>32</v>
      </c>
    </row>
    <row r="262" spans="1:7" s="9" customFormat="1" ht="25.5" x14ac:dyDescent="0.25">
      <c r="A262" s="270">
        <v>88267</v>
      </c>
      <c r="B262" s="259"/>
      <c r="C262" s="45" t="s">
        <v>69</v>
      </c>
      <c r="D262" s="173" t="s">
        <v>42</v>
      </c>
      <c r="E262" s="184">
        <v>0.5</v>
      </c>
      <c r="F262" s="54">
        <v>19.88</v>
      </c>
      <c r="G262" s="55">
        <f>TRUNC((F262*E262),2)</f>
        <v>9.94</v>
      </c>
    </row>
    <row r="263" spans="1:7" s="9" customFormat="1" ht="25.5" x14ac:dyDescent="0.25">
      <c r="A263" s="282">
        <v>88248</v>
      </c>
      <c r="B263" s="283"/>
      <c r="C263" s="48" t="s">
        <v>87</v>
      </c>
      <c r="D263" s="173" t="s">
        <v>42</v>
      </c>
      <c r="E263" s="184">
        <v>0.5</v>
      </c>
      <c r="F263" s="56">
        <v>16.45</v>
      </c>
      <c r="G263" s="55">
        <f>TRUNC((F263*E263),2)</f>
        <v>8.2200000000000006</v>
      </c>
    </row>
    <row r="264" spans="1:7" s="9" customFormat="1" ht="12.75" x14ac:dyDescent="0.25">
      <c r="A264" s="270">
        <v>11707</v>
      </c>
      <c r="B264" s="259"/>
      <c r="C264" s="48" t="s">
        <v>460</v>
      </c>
      <c r="D264" s="173" t="s">
        <v>418</v>
      </c>
      <c r="E264" s="177">
        <v>1</v>
      </c>
      <c r="F264" s="56">
        <v>15.96</v>
      </c>
      <c r="G264" s="55">
        <f>TRUNC((F264*E264),2)</f>
        <v>15.96</v>
      </c>
    </row>
    <row r="265" spans="1:7" s="9" customFormat="1" ht="13.5" thickBot="1" x14ac:dyDescent="0.3">
      <c r="A265" s="247" t="s">
        <v>33</v>
      </c>
      <c r="B265" s="248"/>
      <c r="C265" s="248"/>
      <c r="D265" s="248"/>
      <c r="E265" s="248"/>
      <c r="F265" s="249"/>
      <c r="G265" s="57">
        <f>TRUNC(SUM(G261:G264),2)</f>
        <v>34.119999999999997</v>
      </c>
    </row>
    <row r="266" spans="1:7" s="9" customFormat="1" ht="12.75" x14ac:dyDescent="0.25">
      <c r="A266" s="161"/>
      <c r="B266" s="161"/>
      <c r="C266" s="161"/>
      <c r="D266" s="161"/>
      <c r="E266" s="161"/>
      <c r="F266" s="161"/>
      <c r="G266" s="162"/>
    </row>
    <row r="267" spans="1:7" s="9" customFormat="1" ht="13.5" thickBot="1" x14ac:dyDescent="0.3">
      <c r="A267" s="188"/>
      <c r="B267" s="188"/>
      <c r="C267" s="188"/>
      <c r="D267" s="188"/>
      <c r="E267" s="188"/>
      <c r="F267" s="188"/>
      <c r="G267" s="189"/>
    </row>
    <row r="268" spans="1:7" s="9" customFormat="1" ht="13.5" thickBot="1" x14ac:dyDescent="0.3">
      <c r="A268" s="243" t="s">
        <v>913</v>
      </c>
      <c r="B268" s="264"/>
      <c r="C268" s="293" t="s">
        <v>461</v>
      </c>
      <c r="D268" s="294"/>
      <c r="E268" s="294"/>
      <c r="F268" s="295"/>
      <c r="G268" s="185" t="s">
        <v>45</v>
      </c>
    </row>
    <row r="269" spans="1:7" s="9" customFormat="1" ht="13.5" thickBot="1" x14ac:dyDescent="0.3">
      <c r="A269" s="296" t="s">
        <v>175</v>
      </c>
      <c r="B269" s="297"/>
      <c r="C269" s="297"/>
      <c r="D269" s="297"/>
      <c r="E269" s="297"/>
      <c r="F269" s="297"/>
      <c r="G269" s="298"/>
    </row>
    <row r="270" spans="1:7" s="9" customFormat="1" ht="12.75" x14ac:dyDescent="0.25">
      <c r="A270" s="268" t="s">
        <v>21</v>
      </c>
      <c r="B270" s="269"/>
      <c r="C270" s="171" t="s">
        <v>30</v>
      </c>
      <c r="D270" s="169" t="s">
        <v>31</v>
      </c>
      <c r="E270" s="169" t="s">
        <v>24</v>
      </c>
      <c r="F270" s="43" t="s">
        <v>25</v>
      </c>
      <c r="G270" s="44" t="s">
        <v>32</v>
      </c>
    </row>
    <row r="271" spans="1:7" s="9" customFormat="1" ht="25.5" x14ac:dyDescent="0.25">
      <c r="A271" s="270">
        <v>88267</v>
      </c>
      <c r="B271" s="259"/>
      <c r="C271" s="45" t="s">
        <v>69</v>
      </c>
      <c r="D271" s="173" t="s">
        <v>42</v>
      </c>
      <c r="E271" s="184">
        <v>0.185</v>
      </c>
      <c r="F271" s="54">
        <v>19.88</v>
      </c>
      <c r="G271" s="47">
        <f t="shared" ref="G271:G276" si="17">TRUNC((F271*E271),2)</f>
        <v>3.67</v>
      </c>
    </row>
    <row r="272" spans="1:7" s="9" customFormat="1" ht="25.5" x14ac:dyDescent="0.25">
      <c r="A272" s="282">
        <v>88248</v>
      </c>
      <c r="B272" s="283"/>
      <c r="C272" s="48" t="s">
        <v>87</v>
      </c>
      <c r="D272" s="173" t="s">
        <v>42</v>
      </c>
      <c r="E272" s="184">
        <v>0.185</v>
      </c>
      <c r="F272" s="56">
        <v>16.45</v>
      </c>
      <c r="G272" s="47">
        <f t="shared" si="17"/>
        <v>3.04</v>
      </c>
    </row>
    <row r="273" spans="1:7" s="9" customFormat="1" ht="25.5" x14ac:dyDescent="0.25">
      <c r="A273" s="275">
        <v>296</v>
      </c>
      <c r="B273" s="276"/>
      <c r="C273" s="48" t="s">
        <v>178</v>
      </c>
      <c r="D273" s="172" t="s">
        <v>45</v>
      </c>
      <c r="E273" s="178">
        <v>1</v>
      </c>
      <c r="F273" s="49">
        <v>2.73</v>
      </c>
      <c r="G273" s="47">
        <f t="shared" si="17"/>
        <v>2.73</v>
      </c>
    </row>
    <row r="274" spans="1:7" s="9" customFormat="1" ht="25.5" x14ac:dyDescent="0.25">
      <c r="A274" s="274">
        <v>301</v>
      </c>
      <c r="B274" s="261"/>
      <c r="C274" s="48" t="s">
        <v>179</v>
      </c>
      <c r="D274" s="172" t="s">
        <v>45</v>
      </c>
      <c r="E274" s="178">
        <v>1</v>
      </c>
      <c r="F274" s="49">
        <v>4.84</v>
      </c>
      <c r="G274" s="47">
        <f t="shared" si="17"/>
        <v>4.84</v>
      </c>
    </row>
    <row r="275" spans="1:7" s="9" customFormat="1" ht="38.25" x14ac:dyDescent="0.25">
      <c r="A275" s="274">
        <v>20078</v>
      </c>
      <c r="B275" s="261"/>
      <c r="C275" s="48" t="s">
        <v>180</v>
      </c>
      <c r="D275" s="172" t="s">
        <v>45</v>
      </c>
      <c r="E275" s="178">
        <v>9.1999999999999998E-2</v>
      </c>
      <c r="F275" s="49">
        <v>31.75</v>
      </c>
      <c r="G275" s="47">
        <f t="shared" si="17"/>
        <v>2.92</v>
      </c>
    </row>
    <row r="276" spans="1:7" s="9" customFormat="1" ht="25.5" x14ac:dyDescent="0.25">
      <c r="A276" s="274">
        <v>20145</v>
      </c>
      <c r="B276" s="261"/>
      <c r="C276" s="48" t="s">
        <v>462</v>
      </c>
      <c r="D276" s="172" t="s">
        <v>45</v>
      </c>
      <c r="E276" s="178">
        <v>1</v>
      </c>
      <c r="F276" s="49">
        <v>193.11</v>
      </c>
      <c r="G276" s="47">
        <f t="shared" si="17"/>
        <v>193.11</v>
      </c>
    </row>
    <row r="277" spans="1:7" s="9" customFormat="1" ht="12.75" x14ac:dyDescent="0.25">
      <c r="A277" s="299" t="s">
        <v>33</v>
      </c>
      <c r="B277" s="300"/>
      <c r="C277" s="300"/>
      <c r="D277" s="300"/>
      <c r="E277" s="300"/>
      <c r="F277" s="301"/>
      <c r="G277" s="186">
        <f>TRUNC(SUM(G271:G276),2)</f>
        <v>210.31</v>
      </c>
    </row>
    <row r="278" spans="1:7" s="9" customFormat="1" ht="13.5" thickBot="1" x14ac:dyDescent="0.3">
      <c r="A278" s="161"/>
      <c r="B278" s="161"/>
      <c r="C278" s="161"/>
      <c r="D278" s="161"/>
      <c r="E278" s="161"/>
      <c r="F278" s="161"/>
      <c r="G278" s="162"/>
    </row>
    <row r="279" spans="1:7" s="9" customFormat="1" ht="13.5" thickBot="1" x14ac:dyDescent="0.3">
      <c r="A279" s="243" t="s">
        <v>913</v>
      </c>
      <c r="B279" s="264"/>
      <c r="C279" s="293" t="s">
        <v>463</v>
      </c>
      <c r="D279" s="294"/>
      <c r="E279" s="294"/>
      <c r="F279" s="295"/>
      <c r="G279" s="185" t="s">
        <v>45</v>
      </c>
    </row>
    <row r="280" spans="1:7" s="9" customFormat="1" ht="13.5" thickBot="1" x14ac:dyDescent="0.3">
      <c r="A280" s="296" t="s">
        <v>464</v>
      </c>
      <c r="B280" s="297"/>
      <c r="C280" s="297"/>
      <c r="D280" s="297"/>
      <c r="E280" s="297"/>
      <c r="F280" s="297"/>
      <c r="G280" s="298"/>
    </row>
    <row r="281" spans="1:7" s="9" customFormat="1" ht="12.75" x14ac:dyDescent="0.25">
      <c r="A281" s="268" t="s">
        <v>21</v>
      </c>
      <c r="B281" s="269"/>
      <c r="C281" s="171" t="s">
        <v>30</v>
      </c>
      <c r="D281" s="169" t="s">
        <v>31</v>
      </c>
      <c r="E281" s="169" t="s">
        <v>24</v>
      </c>
      <c r="F281" s="43" t="s">
        <v>25</v>
      </c>
      <c r="G281" s="44" t="s">
        <v>32</v>
      </c>
    </row>
    <row r="282" spans="1:7" s="9" customFormat="1" ht="25.5" x14ac:dyDescent="0.25">
      <c r="A282" s="270">
        <v>88267</v>
      </c>
      <c r="B282" s="259"/>
      <c r="C282" s="45" t="s">
        <v>69</v>
      </c>
      <c r="D282" s="173" t="s">
        <v>42</v>
      </c>
      <c r="E282" s="184">
        <v>7.0000000000000007E-2</v>
      </c>
      <c r="F282" s="54">
        <v>19.88</v>
      </c>
      <c r="G282" s="47">
        <f t="shared" ref="G282:G286" si="18">TRUNC((F282*E282),2)</f>
        <v>1.39</v>
      </c>
    </row>
    <row r="283" spans="1:7" s="9" customFormat="1" ht="25.5" x14ac:dyDescent="0.25">
      <c r="A283" s="275">
        <v>296</v>
      </c>
      <c r="B283" s="276"/>
      <c r="C283" s="48" t="s">
        <v>178</v>
      </c>
      <c r="D283" s="172" t="s">
        <v>45</v>
      </c>
      <c r="E283" s="178">
        <v>1</v>
      </c>
      <c r="F283" s="49">
        <v>2.73</v>
      </c>
      <c r="G283" s="47">
        <f t="shared" si="18"/>
        <v>2.73</v>
      </c>
    </row>
    <row r="284" spans="1:7" s="9" customFormat="1" ht="25.5" x14ac:dyDescent="0.25">
      <c r="A284" s="282">
        <v>88248</v>
      </c>
      <c r="B284" s="283"/>
      <c r="C284" s="48" t="s">
        <v>87</v>
      </c>
      <c r="D284" s="173" t="s">
        <v>42</v>
      </c>
      <c r="E284" s="184">
        <v>7.0000000000000007E-2</v>
      </c>
      <c r="F284" s="56">
        <v>16.45</v>
      </c>
      <c r="G284" s="47">
        <f t="shared" si="18"/>
        <v>1.1499999999999999</v>
      </c>
    </row>
    <row r="285" spans="1:7" s="9" customFormat="1" ht="38.25" x14ac:dyDescent="0.25">
      <c r="A285" s="274">
        <v>20078</v>
      </c>
      <c r="B285" s="261"/>
      <c r="C285" s="48" t="s">
        <v>180</v>
      </c>
      <c r="D285" s="172" t="s">
        <v>45</v>
      </c>
      <c r="E285" s="178">
        <v>8.0000000000000002E-3</v>
      </c>
      <c r="F285" s="49">
        <v>31.75</v>
      </c>
      <c r="G285" s="47">
        <f t="shared" si="18"/>
        <v>0.25</v>
      </c>
    </row>
    <row r="286" spans="1:7" s="9" customFormat="1" ht="25.5" x14ac:dyDescent="0.25">
      <c r="A286" s="274">
        <v>39319</v>
      </c>
      <c r="B286" s="261"/>
      <c r="C286" s="48" t="s">
        <v>763</v>
      </c>
      <c r="D286" s="172" t="s">
        <v>45</v>
      </c>
      <c r="E286" s="178">
        <v>1</v>
      </c>
      <c r="F286" s="199">
        <v>8.5299999999999994</v>
      </c>
      <c r="G286" s="47">
        <f t="shared" si="18"/>
        <v>8.5299999999999994</v>
      </c>
    </row>
    <row r="287" spans="1:7" s="9" customFormat="1" ht="12.75" x14ac:dyDescent="0.25">
      <c r="A287" s="299" t="s">
        <v>33</v>
      </c>
      <c r="B287" s="300"/>
      <c r="C287" s="300"/>
      <c r="D287" s="300"/>
      <c r="E287" s="300"/>
      <c r="F287" s="301"/>
      <c r="G287" s="186">
        <f>TRUNC(SUM(G282:G286),2)</f>
        <v>14.05</v>
      </c>
    </row>
    <row r="288" spans="1:7" s="9" customFormat="1" ht="13.5" thickBot="1" x14ac:dyDescent="0.3">
      <c r="A288" s="161"/>
      <c r="B288" s="161"/>
      <c r="C288" s="161"/>
      <c r="D288" s="161"/>
      <c r="E288" s="161"/>
      <c r="F288" s="161"/>
      <c r="G288" s="162"/>
    </row>
    <row r="289" spans="1:9" s="9" customFormat="1" ht="13.5" thickBot="1" x14ac:dyDescent="0.3">
      <c r="A289" s="243" t="s">
        <v>913</v>
      </c>
      <c r="B289" s="264"/>
      <c r="C289" s="290" t="s">
        <v>818</v>
      </c>
      <c r="D289" s="291"/>
      <c r="E289" s="291"/>
      <c r="F289" s="292"/>
      <c r="G289" s="14" t="s">
        <v>47</v>
      </c>
    </row>
    <row r="290" spans="1:9" s="9" customFormat="1" ht="13.5" thickBot="1" x14ac:dyDescent="0.3">
      <c r="A290" s="290" t="s">
        <v>61</v>
      </c>
      <c r="B290" s="291"/>
      <c r="C290" s="291"/>
      <c r="D290" s="291"/>
      <c r="E290" s="291"/>
      <c r="F290" s="291"/>
      <c r="G290" s="292"/>
    </row>
    <row r="291" spans="1:9" s="9" customFormat="1" ht="12.75" x14ac:dyDescent="0.25">
      <c r="A291" s="268" t="s">
        <v>21</v>
      </c>
      <c r="B291" s="269"/>
      <c r="C291" s="171" t="s">
        <v>30</v>
      </c>
      <c r="D291" s="169" t="s">
        <v>31</v>
      </c>
      <c r="E291" s="169" t="s">
        <v>24</v>
      </c>
      <c r="F291" s="43" t="s">
        <v>25</v>
      </c>
      <c r="G291" s="44" t="s">
        <v>32</v>
      </c>
    </row>
    <row r="292" spans="1:9" s="9" customFormat="1" ht="12.75" x14ac:dyDescent="0.25">
      <c r="A292" s="277">
        <v>11693</v>
      </c>
      <c r="B292" s="278"/>
      <c r="C292" s="45" t="s">
        <v>62</v>
      </c>
      <c r="D292" s="170" t="s">
        <v>47</v>
      </c>
      <c r="E292" s="179">
        <v>1</v>
      </c>
      <c r="F292" s="46">
        <v>187.33</v>
      </c>
      <c r="G292" s="47">
        <f>TRUNC((F292*E292),2)</f>
        <v>187.33</v>
      </c>
    </row>
    <row r="293" spans="1:9" s="9" customFormat="1" ht="25.5" x14ac:dyDescent="0.25">
      <c r="A293" s="275">
        <v>567</v>
      </c>
      <c r="B293" s="276"/>
      <c r="C293" s="48" t="s">
        <v>472</v>
      </c>
      <c r="D293" s="172" t="s">
        <v>48</v>
      </c>
      <c r="E293" s="178">
        <v>0.6</v>
      </c>
      <c r="F293" s="49">
        <v>16.29</v>
      </c>
      <c r="G293" s="47">
        <f>TRUNC((F293*E293),2)</f>
        <v>9.77</v>
      </c>
    </row>
    <row r="294" spans="1:9" s="9" customFormat="1" ht="12.75" x14ac:dyDescent="0.25">
      <c r="A294" s="277">
        <v>88309</v>
      </c>
      <c r="B294" s="278"/>
      <c r="C294" s="45" t="s">
        <v>43</v>
      </c>
      <c r="D294" s="170" t="s">
        <v>42</v>
      </c>
      <c r="E294" s="179">
        <v>0.65</v>
      </c>
      <c r="F294" s="46">
        <v>19.98</v>
      </c>
      <c r="G294" s="47">
        <f>TRUNC((F294*E294),2)</f>
        <v>12.98</v>
      </c>
      <c r="I294" s="9">
        <v>0.65</v>
      </c>
    </row>
    <row r="295" spans="1:9" s="9" customFormat="1" ht="12.75" x14ac:dyDescent="0.25">
      <c r="A295" s="275">
        <v>88242</v>
      </c>
      <c r="B295" s="276"/>
      <c r="C295" s="48" t="s">
        <v>44</v>
      </c>
      <c r="D295" s="172" t="s">
        <v>42</v>
      </c>
      <c r="E295" s="178">
        <v>1.1399999999999999</v>
      </c>
      <c r="F295" s="49">
        <v>16.059999999999999</v>
      </c>
      <c r="G295" s="47">
        <f>TRUNC((F295*E295),2)</f>
        <v>18.3</v>
      </c>
      <c r="I295" s="9">
        <v>1.1399999999999999</v>
      </c>
    </row>
    <row r="296" spans="1:9" s="9" customFormat="1" ht="13.5" thickBot="1" x14ac:dyDescent="0.3">
      <c r="A296" s="271" t="s">
        <v>33</v>
      </c>
      <c r="B296" s="272"/>
      <c r="C296" s="272"/>
      <c r="D296" s="272"/>
      <c r="E296" s="272"/>
      <c r="F296" s="273"/>
      <c r="G296" s="50">
        <f>TRUNC(SUM(G292:G295),2)</f>
        <v>228.38</v>
      </c>
    </row>
    <row r="297" spans="1:9" s="9" customFormat="1" ht="13.5" thickBot="1" x14ac:dyDescent="0.3">
      <c r="A297" s="161"/>
      <c r="B297" s="161"/>
      <c r="C297" s="161"/>
      <c r="D297" s="161"/>
      <c r="E297" s="161"/>
      <c r="F297" s="161"/>
      <c r="G297" s="162"/>
    </row>
    <row r="298" spans="1:9" ht="13.5" customHeight="1" thickBot="1" x14ac:dyDescent="0.3">
      <c r="A298" s="243" t="s">
        <v>913</v>
      </c>
      <c r="B298" s="264"/>
      <c r="C298" s="265" t="s">
        <v>469</v>
      </c>
      <c r="D298" s="266"/>
      <c r="E298" s="266"/>
      <c r="F298" s="267"/>
      <c r="G298" s="14" t="s">
        <v>45</v>
      </c>
    </row>
    <row r="299" spans="1:9" ht="13.5" thickBot="1" x14ac:dyDescent="0.3">
      <c r="A299" s="265" t="s">
        <v>482</v>
      </c>
      <c r="B299" s="266"/>
      <c r="C299" s="266"/>
      <c r="D299" s="266"/>
      <c r="E299" s="266"/>
      <c r="F299" s="266"/>
      <c r="G299" s="267"/>
    </row>
    <row r="300" spans="1:9" ht="12.75" x14ac:dyDescent="0.25">
      <c r="A300" s="254" t="s">
        <v>21</v>
      </c>
      <c r="B300" s="255"/>
      <c r="C300" s="171" t="s">
        <v>30</v>
      </c>
      <c r="D300" s="171" t="s">
        <v>31</v>
      </c>
      <c r="E300" s="171" t="s">
        <v>24</v>
      </c>
      <c r="F300" s="52" t="s">
        <v>25</v>
      </c>
      <c r="G300" s="53" t="s">
        <v>32</v>
      </c>
    </row>
    <row r="301" spans="1:9" ht="12.75" x14ac:dyDescent="0.25">
      <c r="A301" s="302">
        <v>3146</v>
      </c>
      <c r="B301" s="303"/>
      <c r="C301" s="45" t="s">
        <v>483</v>
      </c>
      <c r="D301" s="173" t="s">
        <v>48</v>
      </c>
      <c r="E301" s="184">
        <v>0.5</v>
      </c>
      <c r="F301" s="54">
        <v>5</v>
      </c>
      <c r="G301" s="55">
        <f>TRUNC((F301*E301),2)</f>
        <v>2.5</v>
      </c>
    </row>
    <row r="302" spans="1:9" ht="12.75" x14ac:dyDescent="0.25">
      <c r="A302" s="270">
        <v>2696</v>
      </c>
      <c r="B302" s="259"/>
      <c r="C302" s="45" t="s">
        <v>455</v>
      </c>
      <c r="D302" s="173" t="s">
        <v>42</v>
      </c>
      <c r="E302" s="184">
        <v>0.5</v>
      </c>
      <c r="F302" s="54">
        <v>15.33</v>
      </c>
      <c r="G302" s="55">
        <f>TRUNC((F302*E302),2)</f>
        <v>7.66</v>
      </c>
    </row>
    <row r="303" spans="1:9" ht="12.75" x14ac:dyDescent="0.25">
      <c r="A303" s="282">
        <v>6111</v>
      </c>
      <c r="B303" s="283"/>
      <c r="C303" s="48" t="s">
        <v>335</v>
      </c>
      <c r="D303" s="173" t="s">
        <v>42</v>
      </c>
      <c r="E303" s="177">
        <v>0.5</v>
      </c>
      <c r="F303" s="56">
        <v>11.05</v>
      </c>
      <c r="G303" s="55">
        <f>TRUNC((F303*E303),2)</f>
        <v>5.52</v>
      </c>
    </row>
    <row r="304" spans="1:9" ht="25.5" x14ac:dyDescent="0.25">
      <c r="A304" s="282">
        <v>7602</v>
      </c>
      <c r="B304" s="283"/>
      <c r="C304" s="48" t="s">
        <v>484</v>
      </c>
      <c r="D304" s="173" t="s">
        <v>418</v>
      </c>
      <c r="E304" s="177">
        <v>1</v>
      </c>
      <c r="F304" s="56">
        <v>39.950000000000003</v>
      </c>
      <c r="G304" s="55">
        <f>TRUNC((F304*E304),2)</f>
        <v>39.950000000000003</v>
      </c>
    </row>
    <row r="305" spans="1:7" s="9" customFormat="1" ht="13.5" thickBot="1" x14ac:dyDescent="0.3">
      <c r="A305" s="247" t="s">
        <v>33</v>
      </c>
      <c r="B305" s="248"/>
      <c r="C305" s="248"/>
      <c r="D305" s="248"/>
      <c r="E305" s="248"/>
      <c r="F305" s="249"/>
      <c r="G305" s="57">
        <f>TRUNC(SUM(G301:G304),2)</f>
        <v>55.63</v>
      </c>
    </row>
    <row r="306" spans="1:7" s="9" customFormat="1" ht="13.5" thickBot="1" x14ac:dyDescent="0.3">
      <c r="A306" s="161"/>
      <c r="B306" s="161"/>
      <c r="C306" s="161"/>
      <c r="D306" s="161"/>
      <c r="E306" s="161"/>
      <c r="F306" s="161"/>
      <c r="G306" s="162"/>
    </row>
    <row r="307" spans="1:7" s="9" customFormat="1" ht="13.5" customHeight="1" thickBot="1" x14ac:dyDescent="0.3">
      <c r="A307" s="243" t="s">
        <v>913</v>
      </c>
      <c r="B307" s="264"/>
      <c r="C307" s="265" t="s">
        <v>68</v>
      </c>
      <c r="D307" s="266"/>
      <c r="E307" s="266"/>
      <c r="F307" s="267"/>
      <c r="G307" s="14" t="s">
        <v>45</v>
      </c>
    </row>
    <row r="308" spans="1:7" s="9" customFormat="1" ht="13.5" thickBot="1" x14ac:dyDescent="0.3">
      <c r="A308" s="265" t="s">
        <v>485</v>
      </c>
      <c r="B308" s="266"/>
      <c r="C308" s="266"/>
      <c r="D308" s="266"/>
      <c r="E308" s="266"/>
      <c r="F308" s="266"/>
      <c r="G308" s="267"/>
    </row>
    <row r="309" spans="1:7" s="9" customFormat="1" ht="12.75" x14ac:dyDescent="0.25">
      <c r="A309" s="254" t="s">
        <v>21</v>
      </c>
      <c r="B309" s="255"/>
      <c r="C309" s="171" t="s">
        <v>30</v>
      </c>
      <c r="D309" s="171" t="s">
        <v>31</v>
      </c>
      <c r="E309" s="171" t="s">
        <v>24</v>
      </c>
      <c r="F309" s="52" t="s">
        <v>25</v>
      </c>
      <c r="G309" s="53" t="s">
        <v>32</v>
      </c>
    </row>
    <row r="310" spans="1:7" s="9" customFormat="1" ht="25.5" x14ac:dyDescent="0.25">
      <c r="A310" s="270">
        <v>88267</v>
      </c>
      <c r="B310" s="259"/>
      <c r="C310" s="45" t="s">
        <v>69</v>
      </c>
      <c r="D310" s="173" t="s">
        <v>42</v>
      </c>
      <c r="E310" s="184">
        <v>0.5</v>
      </c>
      <c r="F310" s="54">
        <v>19.88</v>
      </c>
      <c r="G310" s="55">
        <f>TRUNC((F310*E310),2)</f>
        <v>9.94</v>
      </c>
    </row>
    <row r="311" spans="1:7" s="9" customFormat="1" ht="12.75" x14ac:dyDescent="0.25">
      <c r="A311" s="282">
        <v>3146</v>
      </c>
      <c r="B311" s="283"/>
      <c r="C311" s="48" t="s">
        <v>70</v>
      </c>
      <c r="D311" s="173" t="s">
        <v>45</v>
      </c>
      <c r="E311" s="177">
        <v>0.42</v>
      </c>
      <c r="F311" s="56">
        <v>5</v>
      </c>
      <c r="G311" s="55">
        <f>TRUNC((F311*E311),2)</f>
        <v>2.1</v>
      </c>
    </row>
    <row r="312" spans="1:7" s="9" customFormat="1" ht="12.75" x14ac:dyDescent="0.25">
      <c r="A312" s="282">
        <v>1370</v>
      </c>
      <c r="B312" s="283"/>
      <c r="C312" s="48" t="s">
        <v>71</v>
      </c>
      <c r="D312" s="173" t="s">
        <v>45</v>
      </c>
      <c r="E312" s="177">
        <v>1</v>
      </c>
      <c r="F312" s="56">
        <v>99.95</v>
      </c>
      <c r="G312" s="55">
        <f>TRUNC((F312*E312),2)</f>
        <v>99.95</v>
      </c>
    </row>
    <row r="313" spans="1:7" s="9" customFormat="1" ht="13.5" thickBot="1" x14ac:dyDescent="0.3">
      <c r="A313" s="247" t="s">
        <v>33</v>
      </c>
      <c r="B313" s="248"/>
      <c r="C313" s="248"/>
      <c r="D313" s="248"/>
      <c r="E313" s="248"/>
      <c r="F313" s="249"/>
      <c r="G313" s="57">
        <f>TRUNC(SUM(G310:G312),2)</f>
        <v>111.99</v>
      </c>
    </row>
    <row r="314" spans="1:7" s="9" customFormat="1" ht="13.5" thickBot="1" x14ac:dyDescent="0.3">
      <c r="A314" s="161"/>
      <c r="B314" s="161"/>
      <c r="C314" s="161"/>
      <c r="D314" s="161"/>
      <c r="E314" s="161"/>
      <c r="F314" s="161"/>
      <c r="G314" s="162"/>
    </row>
    <row r="315" spans="1:7" s="9" customFormat="1" ht="42.75" customHeight="1" thickBot="1" x14ac:dyDescent="0.3">
      <c r="A315" s="243" t="s">
        <v>913</v>
      </c>
      <c r="B315" s="264"/>
      <c r="C315" s="265" t="s">
        <v>65</v>
      </c>
      <c r="D315" s="266"/>
      <c r="E315" s="266"/>
      <c r="F315" s="267"/>
      <c r="G315" s="14" t="s">
        <v>45</v>
      </c>
    </row>
    <row r="316" spans="1:7" s="9" customFormat="1" ht="42.75" customHeight="1" thickBot="1" x14ac:dyDescent="0.3">
      <c r="A316" s="265" t="s">
        <v>64</v>
      </c>
      <c r="B316" s="266"/>
      <c r="C316" s="266"/>
      <c r="D316" s="266"/>
      <c r="E316" s="266"/>
      <c r="F316" s="266"/>
      <c r="G316" s="267"/>
    </row>
    <row r="317" spans="1:7" s="9" customFormat="1" ht="12.75" x14ac:dyDescent="0.25">
      <c r="A317" s="268" t="s">
        <v>21</v>
      </c>
      <c r="B317" s="269"/>
      <c r="C317" s="171" t="s">
        <v>30</v>
      </c>
      <c r="D317" s="169" t="s">
        <v>31</v>
      </c>
      <c r="E317" s="169" t="s">
        <v>24</v>
      </c>
      <c r="F317" s="43" t="s">
        <v>25</v>
      </c>
      <c r="G317" s="44" t="s">
        <v>32</v>
      </c>
    </row>
    <row r="318" spans="1:7" s="9" customFormat="1" ht="25.5" x14ac:dyDescent="0.25">
      <c r="A318" s="277">
        <v>6158</v>
      </c>
      <c r="B318" s="278"/>
      <c r="C318" s="45" t="s">
        <v>486</v>
      </c>
      <c r="D318" s="170" t="s">
        <v>45</v>
      </c>
      <c r="E318" s="179">
        <v>1</v>
      </c>
      <c r="F318" s="46">
        <v>5.09</v>
      </c>
      <c r="G318" s="47">
        <f>TRUNC((F318*E318),2)</f>
        <v>5.09</v>
      </c>
    </row>
    <row r="319" spans="1:7" s="9" customFormat="1" ht="12.75" x14ac:dyDescent="0.25">
      <c r="A319" s="275">
        <v>6146</v>
      </c>
      <c r="B319" s="276"/>
      <c r="C319" s="48" t="s">
        <v>487</v>
      </c>
      <c r="D319" s="170" t="s">
        <v>45</v>
      </c>
      <c r="E319" s="178">
        <v>1</v>
      </c>
      <c r="F319" s="49">
        <v>19.72</v>
      </c>
      <c r="G319" s="47">
        <f>TRUNC((F319*E319),2)</f>
        <v>19.72</v>
      </c>
    </row>
    <row r="320" spans="1:7" s="9" customFormat="1" ht="25.5" x14ac:dyDescent="0.25">
      <c r="A320" s="275">
        <v>6141</v>
      </c>
      <c r="B320" s="276"/>
      <c r="C320" s="48" t="s">
        <v>488</v>
      </c>
      <c r="D320" s="170" t="s">
        <v>45</v>
      </c>
      <c r="E320" s="178">
        <v>1</v>
      </c>
      <c r="F320" s="49">
        <v>4.9400000000000004</v>
      </c>
      <c r="G320" s="47">
        <f>TRUNC((F320*E320),2)</f>
        <v>4.9400000000000004</v>
      </c>
    </row>
    <row r="321" spans="1:12" s="9" customFormat="1" ht="25.5" x14ac:dyDescent="0.25">
      <c r="A321" s="277">
        <v>36521</v>
      </c>
      <c r="B321" s="278"/>
      <c r="C321" s="45" t="s">
        <v>63</v>
      </c>
      <c r="D321" s="170" t="s">
        <v>45</v>
      </c>
      <c r="E321" s="179">
        <v>1</v>
      </c>
      <c r="F321" s="46">
        <v>141.04</v>
      </c>
      <c r="G321" s="47">
        <f>TRUNC((F321*E321),2)</f>
        <v>141.04</v>
      </c>
    </row>
    <row r="322" spans="1:12" s="9" customFormat="1" ht="25.5" x14ac:dyDescent="0.25">
      <c r="A322" s="275">
        <v>13415</v>
      </c>
      <c r="B322" s="276"/>
      <c r="C322" s="48" t="s">
        <v>489</v>
      </c>
      <c r="D322" s="170" t="s">
        <v>45</v>
      </c>
      <c r="E322" s="178">
        <v>1</v>
      </c>
      <c r="F322" s="49">
        <v>62.6</v>
      </c>
      <c r="G322" s="47">
        <f>TRUNC((F322*E322),2)</f>
        <v>62.6</v>
      </c>
    </row>
    <row r="323" spans="1:12" s="9" customFormat="1" ht="13.5" thickBot="1" x14ac:dyDescent="0.3">
      <c r="A323" s="271" t="s">
        <v>33</v>
      </c>
      <c r="B323" s="272"/>
      <c r="C323" s="272"/>
      <c r="D323" s="272"/>
      <c r="E323" s="272"/>
      <c r="F323" s="273"/>
      <c r="G323" s="50">
        <f>TRUNC(SUM(G318:G322),2)</f>
        <v>233.39</v>
      </c>
    </row>
    <row r="324" spans="1:12" s="9" customFormat="1" ht="13.5" thickBot="1" x14ac:dyDescent="0.3">
      <c r="A324" s="161"/>
      <c r="B324" s="161"/>
      <c r="C324" s="161"/>
      <c r="D324" s="161"/>
      <c r="E324" s="161"/>
      <c r="F324" s="161"/>
      <c r="G324" s="162"/>
    </row>
    <row r="325" spans="1:12" s="9" customFormat="1" ht="13.9" customHeight="1" thickBot="1" x14ac:dyDescent="0.3">
      <c r="A325" s="243" t="s">
        <v>913</v>
      </c>
      <c r="B325" s="264"/>
      <c r="C325" s="265" t="s">
        <v>539</v>
      </c>
      <c r="D325" s="266"/>
      <c r="E325" s="266"/>
      <c r="F325" s="267"/>
      <c r="G325" s="14" t="s">
        <v>45</v>
      </c>
    </row>
    <row r="326" spans="1:12" s="9" customFormat="1" ht="13.5" thickBot="1" x14ac:dyDescent="0.3">
      <c r="A326" s="265" t="s">
        <v>538</v>
      </c>
      <c r="B326" s="266"/>
      <c r="C326" s="266"/>
      <c r="D326" s="266"/>
      <c r="E326" s="266"/>
      <c r="F326" s="266"/>
      <c r="G326" s="267"/>
    </row>
    <row r="327" spans="1:12" s="9" customFormat="1" ht="12.75" x14ac:dyDescent="0.25">
      <c r="A327" s="254" t="s">
        <v>21</v>
      </c>
      <c r="B327" s="255"/>
      <c r="C327" s="171" t="s">
        <v>30</v>
      </c>
      <c r="D327" s="171" t="s">
        <v>31</v>
      </c>
      <c r="E327" s="51" t="s">
        <v>24</v>
      </c>
      <c r="F327" s="52" t="s">
        <v>25</v>
      </c>
      <c r="G327" s="53" t="s">
        <v>32</v>
      </c>
    </row>
    <row r="328" spans="1:12" s="9" customFormat="1" ht="38.25" x14ac:dyDescent="0.25">
      <c r="A328" s="282">
        <v>4351</v>
      </c>
      <c r="B328" s="283"/>
      <c r="C328" s="48" t="s">
        <v>540</v>
      </c>
      <c r="D328" s="173" t="s">
        <v>45</v>
      </c>
      <c r="E328" s="110">
        <v>6</v>
      </c>
      <c r="F328" s="56">
        <v>17.25</v>
      </c>
      <c r="G328" s="55">
        <f>TRUNC((F328*E328),2)</f>
        <v>103.5</v>
      </c>
    </row>
    <row r="329" spans="1:12" s="9" customFormat="1" ht="25.5" x14ac:dyDescent="0.25">
      <c r="A329" s="282">
        <v>88267</v>
      </c>
      <c r="B329" s="283"/>
      <c r="C329" s="48" t="s">
        <v>69</v>
      </c>
      <c r="D329" s="173" t="s">
        <v>42</v>
      </c>
      <c r="E329" s="110">
        <v>0.94850000000000001</v>
      </c>
      <c r="F329" s="56">
        <v>19.88</v>
      </c>
      <c r="G329" s="55">
        <f t="shared" ref="G329:G330" si="19">TRUNC((F329*E329),2)</f>
        <v>18.850000000000001</v>
      </c>
    </row>
    <row r="330" spans="1:12" s="9" customFormat="1" ht="12.75" x14ac:dyDescent="0.25">
      <c r="A330" s="282">
        <v>88316</v>
      </c>
      <c r="B330" s="283"/>
      <c r="C330" s="48" t="s">
        <v>46</v>
      </c>
      <c r="D330" s="173" t="s">
        <v>42</v>
      </c>
      <c r="E330" s="110">
        <v>0.29880000000000001</v>
      </c>
      <c r="F330" s="56">
        <v>16.02</v>
      </c>
      <c r="G330" s="55">
        <f t="shared" si="19"/>
        <v>4.78</v>
      </c>
    </row>
    <row r="331" spans="1:12" s="9" customFormat="1" ht="12.75" x14ac:dyDescent="0.25">
      <c r="A331" s="282" t="s">
        <v>97</v>
      </c>
      <c r="B331" s="283"/>
      <c r="C331" s="48" t="s">
        <v>182</v>
      </c>
      <c r="D331" s="173" t="s">
        <v>45</v>
      </c>
      <c r="E331" s="110">
        <v>1</v>
      </c>
      <c r="F331" s="197">
        <f>G338</f>
        <v>126.72999999999999</v>
      </c>
      <c r="G331" s="55">
        <f>TRUNC((F331*E331),2)</f>
        <v>126.73</v>
      </c>
    </row>
    <row r="332" spans="1:12" s="9" customFormat="1" ht="13.5" thickBot="1" x14ac:dyDescent="0.3">
      <c r="A332" s="247" t="s">
        <v>33</v>
      </c>
      <c r="B332" s="248"/>
      <c r="C332" s="248"/>
      <c r="D332" s="248"/>
      <c r="E332" s="248"/>
      <c r="F332" s="249"/>
      <c r="G332" s="57">
        <f>TRUNC(SUM(G328:G331),2)</f>
        <v>253.86</v>
      </c>
    </row>
    <row r="333" spans="1:12" s="9" customFormat="1" ht="13.5" thickBot="1" x14ac:dyDescent="0.3">
      <c r="A333" s="251" t="s">
        <v>183</v>
      </c>
      <c r="B333" s="252"/>
      <c r="C333" s="252"/>
      <c r="D333" s="252"/>
      <c r="E333" s="252"/>
      <c r="F333" s="252"/>
      <c r="G333" s="253"/>
    </row>
    <row r="334" spans="1:12" s="9" customFormat="1" ht="12.75" x14ac:dyDescent="0.25">
      <c r="A334" s="254" t="s">
        <v>35</v>
      </c>
      <c r="B334" s="255"/>
      <c r="C334" s="171" t="s">
        <v>88</v>
      </c>
      <c r="D334" s="256" t="s">
        <v>91</v>
      </c>
      <c r="E334" s="257"/>
      <c r="F334" s="52" t="s">
        <v>92</v>
      </c>
      <c r="G334" s="53" t="s">
        <v>89</v>
      </c>
    </row>
    <row r="335" spans="1:12" s="9" customFormat="1" ht="15" x14ac:dyDescent="0.25">
      <c r="A335" s="258">
        <v>44620</v>
      </c>
      <c r="B335" s="259"/>
      <c r="C335" s="45" t="s">
        <v>317</v>
      </c>
      <c r="D335" s="260" t="s">
        <v>318</v>
      </c>
      <c r="E335" s="261"/>
      <c r="F335" s="49" t="s">
        <v>319</v>
      </c>
      <c r="G335" s="55">
        <f>73.94+34.44</f>
        <v>108.38</v>
      </c>
      <c r="I335" s="9" t="s">
        <v>320</v>
      </c>
      <c r="L335" s="163" t="s">
        <v>321</v>
      </c>
    </row>
    <row r="336" spans="1:12" s="9" customFormat="1" ht="15" x14ac:dyDescent="0.25">
      <c r="A336" s="258">
        <v>44620</v>
      </c>
      <c r="B336" s="259"/>
      <c r="C336" s="45" t="s">
        <v>327</v>
      </c>
      <c r="D336" s="260" t="s">
        <v>328</v>
      </c>
      <c r="E336" s="261"/>
      <c r="F336" s="49" t="s">
        <v>329</v>
      </c>
      <c r="G336" s="55">
        <f>93.57+33.16</f>
        <v>126.72999999999999</v>
      </c>
      <c r="I336" s="9" t="s">
        <v>765</v>
      </c>
      <c r="L336" s="163" t="s">
        <v>764</v>
      </c>
    </row>
    <row r="337" spans="1:12" s="9" customFormat="1" ht="15" x14ac:dyDescent="0.25">
      <c r="A337" s="258">
        <v>44620</v>
      </c>
      <c r="B337" s="259"/>
      <c r="C337" s="48" t="s">
        <v>314</v>
      </c>
      <c r="D337" s="262" t="s">
        <v>315</v>
      </c>
      <c r="E337" s="263"/>
      <c r="F337" s="49" t="s">
        <v>316</v>
      </c>
      <c r="G337" s="55">
        <f>157.5+36.07</f>
        <v>193.57</v>
      </c>
      <c r="I337" s="9" t="s">
        <v>767</v>
      </c>
      <c r="L337" s="163" t="s">
        <v>766</v>
      </c>
    </row>
    <row r="338" spans="1:12" s="9" customFormat="1" ht="13.5" thickBot="1" x14ac:dyDescent="0.3">
      <c r="A338" s="247" t="s">
        <v>95</v>
      </c>
      <c r="B338" s="248"/>
      <c r="C338" s="248"/>
      <c r="D338" s="248"/>
      <c r="E338" s="248"/>
      <c r="F338" s="249"/>
      <c r="G338" s="57">
        <f>MEDIAN(G335:G337)</f>
        <v>126.72999999999999</v>
      </c>
    </row>
    <row r="339" spans="1:12" s="9" customFormat="1" ht="13.5" thickBot="1" x14ac:dyDescent="0.3">
      <c r="A339" s="161"/>
      <c r="B339" s="161"/>
      <c r="C339" s="161"/>
      <c r="D339" s="161"/>
      <c r="E339" s="161"/>
      <c r="F339" s="161"/>
      <c r="G339" s="162"/>
    </row>
    <row r="340" spans="1:12" s="9" customFormat="1" ht="13.5" customHeight="1" thickBot="1" x14ac:dyDescent="0.3">
      <c r="A340" s="243" t="s">
        <v>913</v>
      </c>
      <c r="B340" s="264"/>
      <c r="C340" s="265" t="s">
        <v>490</v>
      </c>
      <c r="D340" s="266"/>
      <c r="E340" s="266"/>
      <c r="F340" s="267"/>
      <c r="G340" s="14" t="s">
        <v>45</v>
      </c>
    </row>
    <row r="341" spans="1:12" s="9" customFormat="1" ht="13.5" thickBot="1" x14ac:dyDescent="0.3">
      <c r="A341" s="265" t="s">
        <v>491</v>
      </c>
      <c r="B341" s="266"/>
      <c r="C341" s="266"/>
      <c r="D341" s="266"/>
      <c r="E341" s="266"/>
      <c r="F341" s="266"/>
      <c r="G341" s="267"/>
    </row>
    <row r="342" spans="1:12" s="9" customFormat="1" ht="12.75" x14ac:dyDescent="0.25">
      <c r="A342" s="254" t="s">
        <v>21</v>
      </c>
      <c r="B342" s="255"/>
      <c r="C342" s="171" t="s">
        <v>30</v>
      </c>
      <c r="D342" s="171" t="s">
        <v>31</v>
      </c>
      <c r="E342" s="171" t="s">
        <v>24</v>
      </c>
      <c r="F342" s="52" t="s">
        <v>25</v>
      </c>
      <c r="G342" s="53" t="s">
        <v>32</v>
      </c>
    </row>
    <row r="343" spans="1:12" s="9" customFormat="1" ht="25.5" x14ac:dyDescent="0.25">
      <c r="A343" s="270">
        <v>88267</v>
      </c>
      <c r="B343" s="259"/>
      <c r="C343" s="45" t="s">
        <v>69</v>
      </c>
      <c r="D343" s="173" t="s">
        <v>42</v>
      </c>
      <c r="E343" s="177">
        <v>0.1</v>
      </c>
      <c r="F343" s="54">
        <v>19.88</v>
      </c>
      <c r="G343" s="55">
        <f>TRUNC((F343*E343),2)</f>
        <v>1.98</v>
      </c>
    </row>
    <row r="344" spans="1:12" s="9" customFormat="1" ht="25.5" x14ac:dyDescent="0.25">
      <c r="A344" s="282">
        <v>88248</v>
      </c>
      <c r="B344" s="283"/>
      <c r="C344" s="48" t="s">
        <v>87</v>
      </c>
      <c r="D344" s="170" t="s">
        <v>42</v>
      </c>
      <c r="E344" s="179">
        <v>0.1</v>
      </c>
      <c r="F344" s="56">
        <v>16.45</v>
      </c>
      <c r="G344" s="55">
        <f>TRUNC((F344*E344),2)</f>
        <v>1.64</v>
      </c>
    </row>
    <row r="345" spans="1:12" s="9" customFormat="1" ht="12.75" x14ac:dyDescent="0.25">
      <c r="A345" s="275" t="s">
        <v>97</v>
      </c>
      <c r="B345" s="276"/>
      <c r="C345" s="48" t="s">
        <v>493</v>
      </c>
      <c r="D345" s="172" t="s">
        <v>45</v>
      </c>
      <c r="E345" s="178">
        <v>1</v>
      </c>
      <c r="F345" s="199">
        <v>1.55</v>
      </c>
      <c r="G345" s="55">
        <f>G353</f>
        <v>1.1000000000000001</v>
      </c>
    </row>
    <row r="346" spans="1:12" s="9" customFormat="1" ht="13.5" thickBot="1" x14ac:dyDescent="0.3">
      <c r="A346" s="247" t="s">
        <v>33</v>
      </c>
      <c r="B346" s="248"/>
      <c r="C346" s="248"/>
      <c r="D346" s="248"/>
      <c r="E346" s="248"/>
      <c r="F346" s="249"/>
      <c r="G346" s="57">
        <f>TRUNC(SUM(G343:G345),2)</f>
        <v>4.72</v>
      </c>
    </row>
    <row r="347" spans="1:12" s="9" customFormat="1" ht="13.5" thickBot="1" x14ac:dyDescent="0.3">
      <c r="A347" s="250"/>
      <c r="B347" s="250"/>
      <c r="C347" s="250"/>
      <c r="D347" s="250"/>
      <c r="E347" s="250"/>
      <c r="F347" s="250"/>
      <c r="G347" s="250"/>
    </row>
    <row r="348" spans="1:12" s="9" customFormat="1" ht="13.5" thickBot="1" x14ac:dyDescent="0.3">
      <c r="A348" s="251" t="s">
        <v>494</v>
      </c>
      <c r="B348" s="252"/>
      <c r="C348" s="252"/>
      <c r="D348" s="252"/>
      <c r="E348" s="252"/>
      <c r="F348" s="252"/>
      <c r="G348" s="253"/>
    </row>
    <row r="349" spans="1:12" s="9" customFormat="1" ht="12.75" x14ac:dyDescent="0.25">
      <c r="A349" s="254" t="s">
        <v>35</v>
      </c>
      <c r="B349" s="255"/>
      <c r="C349" s="171" t="s">
        <v>88</v>
      </c>
      <c r="D349" s="256" t="s">
        <v>91</v>
      </c>
      <c r="E349" s="257"/>
      <c r="F349" s="52" t="s">
        <v>92</v>
      </c>
      <c r="G349" s="53" t="s">
        <v>89</v>
      </c>
    </row>
    <row r="350" spans="1:12" s="9" customFormat="1" ht="12.75" x14ac:dyDescent="0.25">
      <c r="A350" s="304">
        <v>44621</v>
      </c>
      <c r="B350" s="305"/>
      <c r="C350" s="200" t="s">
        <v>96</v>
      </c>
      <c r="D350" s="308" t="s">
        <v>93</v>
      </c>
      <c r="E350" s="305"/>
      <c r="F350" s="199" t="s">
        <v>94</v>
      </c>
      <c r="G350" s="201">
        <v>1.0900000000000001</v>
      </c>
    </row>
    <row r="351" spans="1:12" s="9" customFormat="1" ht="12.75" x14ac:dyDescent="0.25">
      <c r="A351" s="304">
        <v>44615</v>
      </c>
      <c r="B351" s="305"/>
      <c r="C351" s="202" t="s">
        <v>770</v>
      </c>
      <c r="D351" s="306" t="s">
        <v>768</v>
      </c>
      <c r="E351" s="307"/>
      <c r="F351" s="199" t="s">
        <v>769</v>
      </c>
      <c r="G351" s="201">
        <v>1.1000000000000001</v>
      </c>
    </row>
    <row r="352" spans="1:12" s="9" customFormat="1" ht="12.75" x14ac:dyDescent="0.25">
      <c r="A352" s="304">
        <v>44620</v>
      </c>
      <c r="B352" s="305"/>
      <c r="C352" s="200" t="s">
        <v>492</v>
      </c>
      <c r="D352" s="306" t="s">
        <v>202</v>
      </c>
      <c r="E352" s="307"/>
      <c r="F352" s="199" t="s">
        <v>203</v>
      </c>
      <c r="G352" s="201">
        <v>1.1499999999999999</v>
      </c>
    </row>
    <row r="353" spans="1:7" s="9" customFormat="1" ht="13.5" thickBot="1" x14ac:dyDescent="0.3">
      <c r="A353" s="247" t="s">
        <v>95</v>
      </c>
      <c r="B353" s="248"/>
      <c r="C353" s="248"/>
      <c r="D353" s="248"/>
      <c r="E353" s="248"/>
      <c r="F353" s="249"/>
      <c r="G353" s="57">
        <f>MEDIAN(G350:G352)</f>
        <v>1.1000000000000001</v>
      </c>
    </row>
    <row r="354" spans="1:7" s="9" customFormat="1" ht="13.5" thickBot="1" x14ac:dyDescent="0.3">
      <c r="A354" s="161"/>
      <c r="B354" s="161"/>
      <c r="C354" s="161"/>
      <c r="D354" s="161"/>
      <c r="E354" s="161"/>
      <c r="F354" s="161"/>
      <c r="G354" s="162"/>
    </row>
    <row r="355" spans="1:7" s="9" customFormat="1" ht="13.5" customHeight="1" thickBot="1" x14ac:dyDescent="0.3">
      <c r="A355" s="243" t="s">
        <v>913</v>
      </c>
      <c r="B355" s="264"/>
      <c r="C355" s="265" t="s">
        <v>495</v>
      </c>
      <c r="D355" s="266"/>
      <c r="E355" s="266"/>
      <c r="F355" s="267"/>
      <c r="G355" s="14" t="s">
        <v>45</v>
      </c>
    </row>
    <row r="356" spans="1:7" s="9" customFormat="1" ht="13.5" thickBot="1" x14ac:dyDescent="0.3">
      <c r="A356" s="265" t="s">
        <v>496</v>
      </c>
      <c r="B356" s="266"/>
      <c r="C356" s="266"/>
      <c r="D356" s="266"/>
      <c r="E356" s="266"/>
      <c r="F356" s="266"/>
      <c r="G356" s="267"/>
    </row>
    <row r="357" spans="1:7" s="9" customFormat="1" ht="12.75" x14ac:dyDescent="0.25">
      <c r="A357" s="254" t="s">
        <v>21</v>
      </c>
      <c r="B357" s="255"/>
      <c r="C357" s="171" t="s">
        <v>30</v>
      </c>
      <c r="D357" s="171" t="s">
        <v>31</v>
      </c>
      <c r="E357" s="171" t="s">
        <v>24</v>
      </c>
      <c r="F357" s="52" t="s">
        <v>25</v>
      </c>
      <c r="G357" s="53" t="s">
        <v>32</v>
      </c>
    </row>
    <row r="358" spans="1:7" s="9" customFormat="1" ht="12.75" x14ac:dyDescent="0.25">
      <c r="A358" s="277">
        <v>88264</v>
      </c>
      <c r="B358" s="278"/>
      <c r="C358" s="45" t="s">
        <v>99</v>
      </c>
      <c r="D358" s="170" t="s">
        <v>42</v>
      </c>
      <c r="E358" s="179">
        <v>0.1</v>
      </c>
      <c r="F358" s="49">
        <v>20.71</v>
      </c>
      <c r="G358" s="55">
        <f>TRUNC((F358*E358),2)</f>
        <v>2.0699999999999998</v>
      </c>
    </row>
    <row r="359" spans="1:7" s="9" customFormat="1" ht="25.5" x14ac:dyDescent="0.25">
      <c r="A359" s="282">
        <v>88247</v>
      </c>
      <c r="B359" s="283"/>
      <c r="C359" s="48" t="s">
        <v>120</v>
      </c>
      <c r="D359" s="170" t="s">
        <v>42</v>
      </c>
      <c r="E359" s="179">
        <v>0.1</v>
      </c>
      <c r="F359" s="56">
        <v>17.23</v>
      </c>
      <c r="G359" s="55">
        <f>TRUNC((F359*E359),2)</f>
        <v>1.72</v>
      </c>
    </row>
    <row r="360" spans="1:7" s="9" customFormat="1" ht="12.75" x14ac:dyDescent="0.25">
      <c r="A360" s="275" t="s">
        <v>97</v>
      </c>
      <c r="B360" s="276"/>
      <c r="C360" s="48" t="s">
        <v>498</v>
      </c>
      <c r="D360" s="172" t="s">
        <v>45</v>
      </c>
      <c r="E360" s="178">
        <v>1</v>
      </c>
      <c r="F360" s="199">
        <f>G368</f>
        <v>0.9</v>
      </c>
      <c r="G360" s="55">
        <f>TRUNC((F360*E360),2)</f>
        <v>0.9</v>
      </c>
    </row>
    <row r="361" spans="1:7" s="9" customFormat="1" ht="13.5" thickBot="1" x14ac:dyDescent="0.3">
      <c r="A361" s="247" t="s">
        <v>33</v>
      </c>
      <c r="B361" s="248"/>
      <c r="C361" s="248"/>
      <c r="D361" s="248"/>
      <c r="E361" s="248"/>
      <c r="F361" s="249"/>
      <c r="G361" s="57">
        <f>TRUNC(SUM(G358:G360),2)</f>
        <v>4.6900000000000004</v>
      </c>
    </row>
    <row r="362" spans="1:7" s="9" customFormat="1" ht="13.5" thickBot="1" x14ac:dyDescent="0.3">
      <c r="A362" s="250"/>
      <c r="B362" s="250"/>
      <c r="C362" s="250"/>
      <c r="D362" s="250"/>
      <c r="E362" s="250"/>
      <c r="F362" s="250"/>
      <c r="G362" s="250"/>
    </row>
    <row r="363" spans="1:7" s="9" customFormat="1" ht="13.5" thickBot="1" x14ac:dyDescent="0.3">
      <c r="A363" s="251" t="s">
        <v>497</v>
      </c>
      <c r="B363" s="252"/>
      <c r="C363" s="252"/>
      <c r="D363" s="252"/>
      <c r="E363" s="252"/>
      <c r="F363" s="252"/>
      <c r="G363" s="253"/>
    </row>
    <row r="364" spans="1:7" s="9" customFormat="1" ht="12.75" x14ac:dyDescent="0.25">
      <c r="A364" s="254" t="s">
        <v>35</v>
      </c>
      <c r="B364" s="255"/>
      <c r="C364" s="171" t="s">
        <v>88</v>
      </c>
      <c r="D364" s="256" t="s">
        <v>91</v>
      </c>
      <c r="E364" s="257"/>
      <c r="F364" s="52" t="s">
        <v>92</v>
      </c>
      <c r="G364" s="53" t="s">
        <v>89</v>
      </c>
    </row>
    <row r="365" spans="1:7" s="9" customFormat="1" ht="12.75" x14ac:dyDescent="0.25">
      <c r="A365" s="304">
        <v>44621</v>
      </c>
      <c r="B365" s="305"/>
      <c r="C365" s="200" t="s">
        <v>96</v>
      </c>
      <c r="D365" s="308" t="s">
        <v>93</v>
      </c>
      <c r="E365" s="305"/>
      <c r="F365" s="199" t="s">
        <v>94</v>
      </c>
      <c r="G365" s="201">
        <v>0.9</v>
      </c>
    </row>
    <row r="366" spans="1:7" s="9" customFormat="1" ht="12.75" x14ac:dyDescent="0.25">
      <c r="A366" s="258"/>
      <c r="B366" s="259"/>
      <c r="C366" s="45"/>
      <c r="D366" s="260"/>
      <c r="E366" s="261"/>
      <c r="F366" s="49"/>
      <c r="G366" s="55"/>
    </row>
    <row r="367" spans="1:7" s="9" customFormat="1" ht="12.75" x14ac:dyDescent="0.25">
      <c r="A367" s="258"/>
      <c r="B367" s="259"/>
      <c r="C367" s="48"/>
      <c r="D367" s="260"/>
      <c r="E367" s="261"/>
      <c r="F367" s="49"/>
      <c r="G367" s="55"/>
    </row>
    <row r="368" spans="1:7" s="9" customFormat="1" ht="13.5" thickBot="1" x14ac:dyDescent="0.3">
      <c r="A368" s="247" t="s">
        <v>95</v>
      </c>
      <c r="B368" s="248"/>
      <c r="C368" s="248"/>
      <c r="D368" s="248"/>
      <c r="E368" s="248"/>
      <c r="F368" s="249"/>
      <c r="G368" s="57">
        <f>MEDIAN(G365:G367)</f>
        <v>0.9</v>
      </c>
    </row>
    <row r="369" spans="1:7" s="9" customFormat="1" ht="13.5" thickBot="1" x14ac:dyDescent="0.3">
      <c r="A369" s="161"/>
      <c r="B369" s="161"/>
      <c r="C369" s="161"/>
      <c r="D369" s="161"/>
      <c r="E369" s="161"/>
      <c r="F369" s="161"/>
      <c r="G369" s="162"/>
    </row>
    <row r="370" spans="1:7" s="9" customFormat="1" ht="13.5" customHeight="1" thickBot="1" x14ac:dyDescent="0.3">
      <c r="A370" s="243" t="s">
        <v>913</v>
      </c>
      <c r="B370" s="264"/>
      <c r="C370" s="265" t="s">
        <v>499</v>
      </c>
      <c r="D370" s="266"/>
      <c r="E370" s="266"/>
      <c r="F370" s="267"/>
      <c r="G370" s="14" t="s">
        <v>48</v>
      </c>
    </row>
    <row r="371" spans="1:7" s="9" customFormat="1" ht="13.5" thickBot="1" x14ac:dyDescent="0.3">
      <c r="A371" s="265" t="s">
        <v>500</v>
      </c>
      <c r="B371" s="266"/>
      <c r="C371" s="266"/>
      <c r="D371" s="266"/>
      <c r="E371" s="266"/>
      <c r="F371" s="266"/>
      <c r="G371" s="267"/>
    </row>
    <row r="372" spans="1:7" s="9" customFormat="1" ht="12.75" x14ac:dyDescent="0.25">
      <c r="A372" s="254" t="s">
        <v>21</v>
      </c>
      <c r="B372" s="255"/>
      <c r="C372" s="171" t="s">
        <v>30</v>
      </c>
      <c r="D372" s="171" t="s">
        <v>31</v>
      </c>
      <c r="E372" s="171" t="s">
        <v>24</v>
      </c>
      <c r="F372" s="52" t="s">
        <v>25</v>
      </c>
      <c r="G372" s="53" t="s">
        <v>32</v>
      </c>
    </row>
    <row r="373" spans="1:7" s="9" customFormat="1" ht="12.75" x14ac:dyDescent="0.25">
      <c r="A373" s="277">
        <v>88264</v>
      </c>
      <c r="B373" s="278"/>
      <c r="C373" s="45" t="s">
        <v>99</v>
      </c>
      <c r="D373" s="170" t="s">
        <v>42</v>
      </c>
      <c r="E373" s="179">
        <v>0.18</v>
      </c>
      <c r="F373" s="49">
        <v>20.71</v>
      </c>
      <c r="G373" s="55">
        <f>TRUNC((F373*E373),2)</f>
        <v>3.72</v>
      </c>
    </row>
    <row r="374" spans="1:7" s="9" customFormat="1" ht="12.75" x14ac:dyDescent="0.25">
      <c r="A374" s="275" t="s">
        <v>97</v>
      </c>
      <c r="B374" s="276"/>
      <c r="C374" s="48" t="s">
        <v>100</v>
      </c>
      <c r="D374" s="172" t="s">
        <v>48</v>
      </c>
      <c r="E374" s="178">
        <v>1</v>
      </c>
      <c r="F374" s="199">
        <f>G382</f>
        <v>11.63</v>
      </c>
      <c r="G374" s="55">
        <f>TRUNC((F374*E374),2)</f>
        <v>11.63</v>
      </c>
    </row>
    <row r="375" spans="1:7" s="9" customFormat="1" ht="13.5" thickBot="1" x14ac:dyDescent="0.3">
      <c r="A375" s="247" t="s">
        <v>33</v>
      </c>
      <c r="B375" s="248"/>
      <c r="C375" s="248"/>
      <c r="D375" s="248"/>
      <c r="E375" s="248"/>
      <c r="F375" s="249"/>
      <c r="G375" s="57">
        <f>TRUNC(SUM(G373:G374),2)</f>
        <v>15.35</v>
      </c>
    </row>
    <row r="376" spans="1:7" s="9" customFormat="1" ht="13.5" thickBot="1" x14ac:dyDescent="0.3">
      <c r="A376" s="250"/>
      <c r="B376" s="250"/>
      <c r="C376" s="250"/>
      <c r="D376" s="250"/>
      <c r="E376" s="250"/>
      <c r="F376" s="250"/>
      <c r="G376" s="250"/>
    </row>
    <row r="377" spans="1:7" s="9" customFormat="1" ht="13.5" thickBot="1" x14ac:dyDescent="0.3">
      <c r="A377" s="251" t="s">
        <v>101</v>
      </c>
      <c r="B377" s="252"/>
      <c r="C377" s="252"/>
      <c r="D377" s="252"/>
      <c r="E377" s="252"/>
      <c r="F377" s="252"/>
      <c r="G377" s="253"/>
    </row>
    <row r="378" spans="1:7" s="9" customFormat="1" ht="12.75" x14ac:dyDescent="0.25">
      <c r="A378" s="254" t="s">
        <v>35</v>
      </c>
      <c r="B378" s="255"/>
      <c r="C378" s="171" t="s">
        <v>88</v>
      </c>
      <c r="D378" s="256" t="s">
        <v>91</v>
      </c>
      <c r="E378" s="257"/>
      <c r="F378" s="52" t="s">
        <v>92</v>
      </c>
      <c r="G378" s="53" t="s">
        <v>89</v>
      </c>
    </row>
    <row r="379" spans="1:7" s="9" customFormat="1" ht="12.75" x14ac:dyDescent="0.25">
      <c r="A379" s="304">
        <v>44622</v>
      </c>
      <c r="B379" s="305"/>
      <c r="C379" s="200" t="s">
        <v>96</v>
      </c>
      <c r="D379" s="308" t="s">
        <v>93</v>
      </c>
      <c r="E379" s="305"/>
      <c r="F379" s="199" t="s">
        <v>94</v>
      </c>
      <c r="G379" s="201">
        <v>12.28</v>
      </c>
    </row>
    <row r="380" spans="1:7" s="9" customFormat="1" ht="12.75" x14ac:dyDescent="0.25">
      <c r="A380" s="304">
        <v>44615</v>
      </c>
      <c r="B380" s="305"/>
      <c r="C380" s="202" t="s">
        <v>770</v>
      </c>
      <c r="D380" s="306" t="s">
        <v>768</v>
      </c>
      <c r="E380" s="307"/>
      <c r="F380" s="199" t="s">
        <v>769</v>
      </c>
      <c r="G380" s="201">
        <v>11.63</v>
      </c>
    </row>
    <row r="381" spans="1:7" s="9" customFormat="1" ht="12.75" x14ac:dyDescent="0.25">
      <c r="A381" s="304">
        <v>44620</v>
      </c>
      <c r="B381" s="305"/>
      <c r="C381" s="200" t="s">
        <v>492</v>
      </c>
      <c r="D381" s="306" t="s">
        <v>202</v>
      </c>
      <c r="E381" s="307"/>
      <c r="F381" s="199" t="s">
        <v>203</v>
      </c>
      <c r="G381" s="201">
        <v>10.41</v>
      </c>
    </row>
    <row r="382" spans="1:7" s="9" customFormat="1" ht="13.5" thickBot="1" x14ac:dyDescent="0.3">
      <c r="A382" s="247" t="s">
        <v>95</v>
      </c>
      <c r="B382" s="248"/>
      <c r="C382" s="248"/>
      <c r="D382" s="248"/>
      <c r="E382" s="248"/>
      <c r="F382" s="249"/>
      <c r="G382" s="57">
        <f>MEDIAN(G379:G381)</f>
        <v>11.63</v>
      </c>
    </row>
    <row r="383" spans="1:7" s="9" customFormat="1" ht="13.5" thickBot="1" x14ac:dyDescent="0.3">
      <c r="A383" s="161"/>
      <c r="B383" s="161"/>
      <c r="C383" s="161"/>
      <c r="D383" s="161"/>
      <c r="E383" s="161"/>
      <c r="F383" s="161"/>
      <c r="G383" s="162"/>
    </row>
    <row r="384" spans="1:7" s="9" customFormat="1" ht="13.5" customHeight="1" thickBot="1" x14ac:dyDescent="0.3">
      <c r="A384" s="243" t="s">
        <v>913</v>
      </c>
      <c r="B384" s="264"/>
      <c r="C384" s="265" t="s">
        <v>501</v>
      </c>
      <c r="D384" s="266"/>
      <c r="E384" s="266"/>
      <c r="F384" s="267"/>
      <c r="G384" s="14" t="s">
        <v>45</v>
      </c>
    </row>
    <row r="385" spans="1:9" s="9" customFormat="1" ht="13.5" thickBot="1" x14ac:dyDescent="0.3">
      <c r="A385" s="265" t="s">
        <v>90</v>
      </c>
      <c r="B385" s="266"/>
      <c r="C385" s="266"/>
      <c r="D385" s="266"/>
      <c r="E385" s="266"/>
      <c r="F385" s="266"/>
      <c r="G385" s="267"/>
    </row>
    <row r="386" spans="1:9" s="9" customFormat="1" ht="12.75" x14ac:dyDescent="0.25">
      <c r="A386" s="254" t="s">
        <v>21</v>
      </c>
      <c r="B386" s="255"/>
      <c r="C386" s="171" t="s">
        <v>30</v>
      </c>
      <c r="D386" s="171" t="s">
        <v>31</v>
      </c>
      <c r="E386" s="171" t="s">
        <v>24</v>
      </c>
      <c r="F386" s="52" t="s">
        <v>25</v>
      </c>
      <c r="G386" s="53" t="s">
        <v>32</v>
      </c>
    </row>
    <row r="387" spans="1:9" s="9" customFormat="1" ht="25.5" x14ac:dyDescent="0.25">
      <c r="A387" s="270">
        <v>88267</v>
      </c>
      <c r="B387" s="259"/>
      <c r="C387" s="48" t="s">
        <v>69</v>
      </c>
      <c r="D387" s="173" t="s">
        <v>42</v>
      </c>
      <c r="E387" s="177">
        <v>0.16209999999999999</v>
      </c>
      <c r="F387" s="49">
        <v>19.88</v>
      </c>
      <c r="G387" s="55">
        <f>TRUNC((F387*E387),2)</f>
        <v>3.22</v>
      </c>
      <c r="I387" s="9">
        <v>0.16209999999999999</v>
      </c>
    </row>
    <row r="388" spans="1:9" s="9" customFormat="1" ht="25.5" x14ac:dyDescent="0.25">
      <c r="A388" s="277">
        <v>88248</v>
      </c>
      <c r="B388" s="278"/>
      <c r="C388" s="45" t="s">
        <v>87</v>
      </c>
      <c r="D388" s="170" t="s">
        <v>42</v>
      </c>
      <c r="E388" s="179">
        <v>0.22700000000000001</v>
      </c>
      <c r="F388" s="49">
        <v>16.45</v>
      </c>
      <c r="G388" s="55">
        <f>TRUNC((F388*E388),2)</f>
        <v>3.73</v>
      </c>
      <c r="I388" s="9">
        <v>0.22700000000000001</v>
      </c>
    </row>
    <row r="389" spans="1:9" s="9" customFormat="1" ht="12.75" x14ac:dyDescent="0.25">
      <c r="A389" s="275" t="s">
        <v>97</v>
      </c>
      <c r="B389" s="276"/>
      <c r="C389" s="48" t="s">
        <v>502</v>
      </c>
      <c r="D389" s="172" t="s">
        <v>45</v>
      </c>
      <c r="E389" s="178">
        <v>1</v>
      </c>
      <c r="F389" s="199">
        <f>G396</f>
        <v>0.1</v>
      </c>
      <c r="G389" s="55">
        <f>TRUNC((F389*E389),2)</f>
        <v>0.1</v>
      </c>
    </row>
    <row r="390" spans="1:9" s="9" customFormat="1" ht="13.5" thickBot="1" x14ac:dyDescent="0.3">
      <c r="A390" s="247" t="s">
        <v>33</v>
      </c>
      <c r="B390" s="248"/>
      <c r="C390" s="248"/>
      <c r="D390" s="248"/>
      <c r="E390" s="248"/>
      <c r="F390" s="249"/>
      <c r="G390" s="57">
        <f>TRUNC(SUM(G387:G389),2)</f>
        <v>7.05</v>
      </c>
    </row>
    <row r="391" spans="1:9" s="9" customFormat="1" ht="13.5" thickBot="1" x14ac:dyDescent="0.3">
      <c r="A391" s="251" t="s">
        <v>102</v>
      </c>
      <c r="B391" s="252"/>
      <c r="C391" s="252"/>
      <c r="D391" s="252"/>
      <c r="E391" s="252"/>
      <c r="F391" s="252"/>
      <c r="G391" s="253"/>
    </row>
    <row r="392" spans="1:9" s="9" customFormat="1" ht="12.75" x14ac:dyDescent="0.25">
      <c r="A392" s="254" t="s">
        <v>35</v>
      </c>
      <c r="B392" s="255"/>
      <c r="C392" s="171" t="s">
        <v>88</v>
      </c>
      <c r="D392" s="256" t="s">
        <v>91</v>
      </c>
      <c r="E392" s="257"/>
      <c r="F392" s="52" t="s">
        <v>92</v>
      </c>
      <c r="G392" s="53" t="s">
        <v>89</v>
      </c>
    </row>
    <row r="393" spans="1:9" s="9" customFormat="1" ht="12.6" customHeight="1" x14ac:dyDescent="0.25">
      <c r="A393" s="304">
        <v>44615</v>
      </c>
      <c r="B393" s="305"/>
      <c r="C393" s="202" t="s">
        <v>770</v>
      </c>
      <c r="D393" s="306" t="s">
        <v>768</v>
      </c>
      <c r="E393" s="307"/>
      <c r="F393" s="199" t="s">
        <v>769</v>
      </c>
      <c r="G393" s="201">
        <v>0.1</v>
      </c>
    </row>
    <row r="394" spans="1:9" s="9" customFormat="1" ht="12.75" x14ac:dyDescent="0.25">
      <c r="A394" s="304">
        <v>44621</v>
      </c>
      <c r="B394" s="305"/>
      <c r="C394" s="202" t="s">
        <v>771</v>
      </c>
      <c r="D394" s="306" t="s">
        <v>772</v>
      </c>
      <c r="E394" s="307"/>
      <c r="F394" s="199" t="s">
        <v>773</v>
      </c>
      <c r="G394" s="201">
        <v>0.11</v>
      </c>
    </row>
    <row r="395" spans="1:9" s="9" customFormat="1" ht="12.75" x14ac:dyDescent="0.25">
      <c r="A395" s="304">
        <v>44620</v>
      </c>
      <c r="B395" s="305"/>
      <c r="C395" s="200" t="s">
        <v>492</v>
      </c>
      <c r="D395" s="306" t="s">
        <v>202</v>
      </c>
      <c r="E395" s="307"/>
      <c r="F395" s="199" t="s">
        <v>203</v>
      </c>
      <c r="G395" s="201">
        <v>0.06</v>
      </c>
    </row>
    <row r="396" spans="1:9" s="9" customFormat="1" ht="13.5" thickBot="1" x14ac:dyDescent="0.3">
      <c r="A396" s="247" t="s">
        <v>95</v>
      </c>
      <c r="B396" s="248"/>
      <c r="C396" s="248"/>
      <c r="D396" s="248"/>
      <c r="E396" s="248"/>
      <c r="F396" s="249"/>
      <c r="G396" s="57">
        <f>MEDIAN(G393:G395)</f>
        <v>0.1</v>
      </c>
    </row>
    <row r="397" spans="1:9" s="9" customFormat="1" ht="13.5" thickBot="1" x14ac:dyDescent="0.3">
      <c r="A397" s="309"/>
      <c r="B397" s="309"/>
      <c r="C397" s="309"/>
      <c r="D397" s="309"/>
      <c r="E397" s="309"/>
      <c r="F397" s="309"/>
      <c r="G397" s="309"/>
    </row>
    <row r="398" spans="1:9" s="9" customFormat="1" ht="13.9" customHeight="1" thickBot="1" x14ac:dyDescent="0.3">
      <c r="A398" s="243" t="s">
        <v>913</v>
      </c>
      <c r="B398" s="264"/>
      <c r="C398" s="265" t="s">
        <v>504</v>
      </c>
      <c r="D398" s="266"/>
      <c r="E398" s="266"/>
      <c r="F398" s="267"/>
      <c r="G398" s="14" t="s">
        <v>45</v>
      </c>
    </row>
    <row r="399" spans="1:9" s="9" customFormat="1" ht="13.5" thickBot="1" x14ac:dyDescent="0.3">
      <c r="A399" s="265" t="s">
        <v>90</v>
      </c>
      <c r="B399" s="266"/>
      <c r="C399" s="266"/>
      <c r="D399" s="266"/>
      <c r="E399" s="266"/>
      <c r="F399" s="266"/>
      <c r="G399" s="267"/>
    </row>
    <row r="400" spans="1:9" s="9" customFormat="1" ht="12.75" x14ac:dyDescent="0.25">
      <c r="A400" s="254" t="s">
        <v>21</v>
      </c>
      <c r="B400" s="255"/>
      <c r="C400" s="171" t="s">
        <v>30</v>
      </c>
      <c r="D400" s="171" t="s">
        <v>31</v>
      </c>
      <c r="E400" s="171" t="s">
        <v>24</v>
      </c>
      <c r="F400" s="52" t="s">
        <v>25</v>
      </c>
      <c r="G400" s="53" t="s">
        <v>32</v>
      </c>
    </row>
    <row r="401" spans="1:7" s="9" customFormat="1" ht="25.5" x14ac:dyDescent="0.25">
      <c r="A401" s="270">
        <v>88267</v>
      </c>
      <c r="B401" s="259"/>
      <c r="C401" s="48" t="s">
        <v>69</v>
      </c>
      <c r="D401" s="173" t="s">
        <v>42</v>
      </c>
      <c r="E401" s="177">
        <v>0.16209999999999999</v>
      </c>
      <c r="F401" s="49">
        <v>19.88</v>
      </c>
      <c r="G401" s="55">
        <f>TRUNC((F401*E401),2)</f>
        <v>3.22</v>
      </c>
    </row>
    <row r="402" spans="1:7" s="9" customFormat="1" ht="25.5" x14ac:dyDescent="0.25">
      <c r="A402" s="277">
        <v>88248</v>
      </c>
      <c r="B402" s="278"/>
      <c r="C402" s="45" t="s">
        <v>87</v>
      </c>
      <c r="D402" s="170" t="s">
        <v>42</v>
      </c>
      <c r="E402" s="179">
        <v>0.22700000000000001</v>
      </c>
      <c r="F402" s="49">
        <v>16.45</v>
      </c>
      <c r="G402" s="55">
        <f>TRUNC((F402*E402),2)</f>
        <v>3.73</v>
      </c>
    </row>
    <row r="403" spans="1:7" s="9" customFormat="1" ht="12.75" x14ac:dyDescent="0.25">
      <c r="A403" s="275" t="s">
        <v>97</v>
      </c>
      <c r="B403" s="276"/>
      <c r="C403" s="48" t="s">
        <v>503</v>
      </c>
      <c r="D403" s="172" t="s">
        <v>45</v>
      </c>
      <c r="E403" s="178">
        <v>1</v>
      </c>
      <c r="F403" s="199">
        <f>G410</f>
        <v>0.11</v>
      </c>
      <c r="G403" s="55">
        <f>TRUNC((F403*E403),2)</f>
        <v>0.11</v>
      </c>
    </row>
    <row r="404" spans="1:7" s="9" customFormat="1" ht="13.5" thickBot="1" x14ac:dyDescent="0.3">
      <c r="A404" s="247" t="s">
        <v>33</v>
      </c>
      <c r="B404" s="248"/>
      <c r="C404" s="248"/>
      <c r="D404" s="248"/>
      <c r="E404" s="248"/>
      <c r="F404" s="249"/>
      <c r="G404" s="57">
        <f>TRUNC(SUM(G401:G403),2)</f>
        <v>7.06</v>
      </c>
    </row>
    <row r="405" spans="1:7" s="9" customFormat="1" ht="13.5" thickBot="1" x14ac:dyDescent="0.3">
      <c r="A405" s="251" t="s">
        <v>103</v>
      </c>
      <c r="B405" s="252"/>
      <c r="C405" s="252"/>
      <c r="D405" s="252"/>
      <c r="E405" s="252"/>
      <c r="F405" s="252"/>
      <c r="G405" s="253"/>
    </row>
    <row r="406" spans="1:7" s="9" customFormat="1" ht="12.75" x14ac:dyDescent="0.25">
      <c r="A406" s="254" t="s">
        <v>104</v>
      </c>
      <c r="B406" s="255"/>
      <c r="C406" s="171" t="s">
        <v>88</v>
      </c>
      <c r="D406" s="256" t="s">
        <v>91</v>
      </c>
      <c r="E406" s="257"/>
      <c r="F406" s="52" t="s">
        <v>92</v>
      </c>
      <c r="G406" s="53" t="s">
        <v>89</v>
      </c>
    </row>
    <row r="407" spans="1:7" s="9" customFormat="1" ht="12.6" customHeight="1" x14ac:dyDescent="0.25">
      <c r="A407" s="304">
        <v>44615</v>
      </c>
      <c r="B407" s="305"/>
      <c r="C407" s="202" t="s">
        <v>770</v>
      </c>
      <c r="D407" s="306" t="s">
        <v>768</v>
      </c>
      <c r="E407" s="307"/>
      <c r="F407" s="199" t="s">
        <v>769</v>
      </c>
      <c r="G407" s="201">
        <v>7.0000000000000007E-2</v>
      </c>
    </row>
    <row r="408" spans="1:7" s="9" customFormat="1" ht="12.75" x14ac:dyDescent="0.25">
      <c r="A408" s="304">
        <v>44621</v>
      </c>
      <c r="B408" s="305"/>
      <c r="C408" s="202" t="s">
        <v>771</v>
      </c>
      <c r="D408" s="306" t="s">
        <v>772</v>
      </c>
      <c r="E408" s="307"/>
      <c r="F408" s="199" t="s">
        <v>773</v>
      </c>
      <c r="G408" s="201">
        <v>0.16</v>
      </c>
    </row>
    <row r="409" spans="1:7" s="9" customFormat="1" ht="12.75" x14ac:dyDescent="0.25">
      <c r="A409" s="304">
        <v>44620</v>
      </c>
      <c r="B409" s="305"/>
      <c r="C409" s="200" t="s">
        <v>492</v>
      </c>
      <c r="D409" s="306" t="s">
        <v>202</v>
      </c>
      <c r="E409" s="307"/>
      <c r="F409" s="199" t="s">
        <v>203</v>
      </c>
      <c r="G409" s="201">
        <v>0.11</v>
      </c>
    </row>
    <row r="410" spans="1:7" s="9" customFormat="1" ht="13.5" thickBot="1" x14ac:dyDescent="0.3">
      <c r="A410" s="247" t="s">
        <v>95</v>
      </c>
      <c r="B410" s="248"/>
      <c r="C410" s="248"/>
      <c r="D410" s="248"/>
      <c r="E410" s="248"/>
      <c r="F410" s="249"/>
      <c r="G410" s="57">
        <f>MEDIAN(G407:G409)</f>
        <v>0.11</v>
      </c>
    </row>
    <row r="411" spans="1:7" s="9" customFormat="1" ht="13.5" thickBot="1" x14ac:dyDescent="0.3">
      <c r="A411" s="161"/>
      <c r="B411" s="161"/>
      <c r="C411" s="161"/>
      <c r="D411" s="161"/>
      <c r="E411" s="161"/>
      <c r="F411" s="161"/>
      <c r="G411" s="162"/>
    </row>
    <row r="412" spans="1:7" s="9" customFormat="1" ht="13.9" customHeight="1" thickBot="1" x14ac:dyDescent="0.3">
      <c r="A412" s="243" t="s">
        <v>913</v>
      </c>
      <c r="B412" s="264"/>
      <c r="C412" s="265" t="s">
        <v>106</v>
      </c>
      <c r="D412" s="266"/>
      <c r="E412" s="266"/>
      <c r="F412" s="267"/>
      <c r="G412" s="14" t="s">
        <v>45</v>
      </c>
    </row>
    <row r="413" spans="1:7" s="9" customFormat="1" ht="13.5" thickBot="1" x14ac:dyDescent="0.3">
      <c r="A413" s="265" t="s">
        <v>107</v>
      </c>
      <c r="B413" s="266"/>
      <c r="C413" s="266"/>
      <c r="D413" s="266"/>
      <c r="E413" s="266"/>
      <c r="F413" s="266"/>
      <c r="G413" s="267"/>
    </row>
    <row r="414" spans="1:7" s="9" customFormat="1" ht="12.75" x14ac:dyDescent="0.25">
      <c r="A414" s="310" t="s">
        <v>21</v>
      </c>
      <c r="B414" s="257"/>
      <c r="C414" s="171" t="s">
        <v>30</v>
      </c>
      <c r="D414" s="171" t="s">
        <v>31</v>
      </c>
      <c r="E414" s="171" t="s">
        <v>24</v>
      </c>
      <c r="F414" s="52" t="s">
        <v>25</v>
      </c>
      <c r="G414" s="53" t="s">
        <v>32</v>
      </c>
    </row>
    <row r="415" spans="1:7" s="9" customFormat="1" ht="12.75" x14ac:dyDescent="0.25">
      <c r="A415" s="277">
        <v>88264</v>
      </c>
      <c r="B415" s="278"/>
      <c r="C415" s="48" t="s">
        <v>99</v>
      </c>
      <c r="D415" s="173" t="s">
        <v>42</v>
      </c>
      <c r="E415" s="177">
        <v>0.15</v>
      </c>
      <c r="F415" s="49">
        <v>20.71</v>
      </c>
      <c r="G415" s="55">
        <f>TRUNC((F415*E415),2)</f>
        <v>3.1</v>
      </c>
    </row>
    <row r="416" spans="1:7" s="9" customFormat="1" ht="25.5" x14ac:dyDescent="0.25">
      <c r="A416" s="282">
        <v>88247</v>
      </c>
      <c r="B416" s="283"/>
      <c r="C416" s="45" t="s">
        <v>120</v>
      </c>
      <c r="D416" s="170" t="s">
        <v>42</v>
      </c>
      <c r="E416" s="179">
        <v>0.15</v>
      </c>
      <c r="F416" s="56">
        <v>17.23</v>
      </c>
      <c r="G416" s="55">
        <f>TRUNC((F416*E416),2)</f>
        <v>2.58</v>
      </c>
    </row>
    <row r="417" spans="1:7" s="9" customFormat="1" ht="25.5" x14ac:dyDescent="0.25">
      <c r="A417" s="274" t="s">
        <v>97</v>
      </c>
      <c r="B417" s="261"/>
      <c r="C417" s="48" t="s">
        <v>106</v>
      </c>
      <c r="D417" s="172" t="s">
        <v>45</v>
      </c>
      <c r="E417" s="178">
        <v>1</v>
      </c>
      <c r="F417" s="199">
        <f>G424</f>
        <v>24.48</v>
      </c>
      <c r="G417" s="55">
        <f>TRUNC((F417*E417),2)</f>
        <v>24.48</v>
      </c>
    </row>
    <row r="418" spans="1:7" s="9" customFormat="1" ht="13.5" thickBot="1" x14ac:dyDescent="0.3">
      <c r="A418" s="247" t="s">
        <v>33</v>
      </c>
      <c r="B418" s="248"/>
      <c r="C418" s="248"/>
      <c r="D418" s="248"/>
      <c r="E418" s="248"/>
      <c r="F418" s="249"/>
      <c r="G418" s="57">
        <f>TRUNC(SUM(G415:G417),2)</f>
        <v>30.16</v>
      </c>
    </row>
    <row r="419" spans="1:7" s="9" customFormat="1" ht="13.5" thickBot="1" x14ac:dyDescent="0.3">
      <c r="A419" s="251" t="s">
        <v>108</v>
      </c>
      <c r="B419" s="252"/>
      <c r="C419" s="252"/>
      <c r="D419" s="252"/>
      <c r="E419" s="252"/>
      <c r="F419" s="252"/>
      <c r="G419" s="253"/>
    </row>
    <row r="420" spans="1:7" s="9" customFormat="1" ht="12.75" x14ac:dyDescent="0.25">
      <c r="A420" s="310" t="s">
        <v>104</v>
      </c>
      <c r="B420" s="257"/>
      <c r="C420" s="171" t="s">
        <v>88</v>
      </c>
      <c r="D420" s="256" t="s">
        <v>91</v>
      </c>
      <c r="E420" s="257"/>
      <c r="F420" s="52" t="s">
        <v>92</v>
      </c>
      <c r="G420" s="53" t="s">
        <v>89</v>
      </c>
    </row>
    <row r="421" spans="1:7" s="9" customFormat="1" ht="12.6" customHeight="1" x14ac:dyDescent="0.25">
      <c r="A421" s="304">
        <v>44615</v>
      </c>
      <c r="B421" s="305"/>
      <c r="C421" s="202" t="s">
        <v>770</v>
      </c>
      <c r="D421" s="306" t="s">
        <v>768</v>
      </c>
      <c r="E421" s="307"/>
      <c r="F421" s="199" t="s">
        <v>769</v>
      </c>
      <c r="G421" s="201">
        <v>21.46</v>
      </c>
    </row>
    <row r="422" spans="1:7" s="9" customFormat="1" ht="12.75" x14ac:dyDescent="0.25">
      <c r="A422" s="304">
        <v>44620</v>
      </c>
      <c r="B422" s="305"/>
      <c r="C422" s="200" t="s">
        <v>492</v>
      </c>
      <c r="D422" s="306" t="s">
        <v>202</v>
      </c>
      <c r="E422" s="307"/>
      <c r="F422" s="199" t="s">
        <v>203</v>
      </c>
      <c r="G422" s="201">
        <v>27.5</v>
      </c>
    </row>
    <row r="423" spans="1:7" s="9" customFormat="1" ht="12.75" x14ac:dyDescent="0.25">
      <c r="A423" s="258"/>
      <c r="B423" s="259"/>
      <c r="C423" s="48"/>
      <c r="D423" s="260"/>
      <c r="E423" s="261"/>
      <c r="F423" s="49"/>
      <c r="G423" s="55"/>
    </row>
    <row r="424" spans="1:7" s="9" customFormat="1" ht="13.5" thickBot="1" x14ac:dyDescent="0.3">
      <c r="A424" s="247" t="s">
        <v>95</v>
      </c>
      <c r="B424" s="248"/>
      <c r="C424" s="248"/>
      <c r="D424" s="248"/>
      <c r="E424" s="248"/>
      <c r="F424" s="249"/>
      <c r="G424" s="57">
        <f>MEDIAN(G421:G423)</f>
        <v>24.48</v>
      </c>
    </row>
    <row r="425" spans="1:7" s="9" customFormat="1" ht="13.5" thickBot="1" x14ac:dyDescent="0.3">
      <c r="A425" s="161"/>
      <c r="B425" s="161"/>
      <c r="C425" s="161"/>
      <c r="D425" s="161"/>
      <c r="E425" s="161"/>
      <c r="F425" s="161"/>
      <c r="G425" s="162"/>
    </row>
    <row r="426" spans="1:7" s="9" customFormat="1" ht="13.9" customHeight="1" thickBot="1" x14ac:dyDescent="0.3">
      <c r="A426" s="243" t="s">
        <v>913</v>
      </c>
      <c r="B426" s="264"/>
      <c r="C426" s="265" t="s">
        <v>109</v>
      </c>
      <c r="D426" s="266"/>
      <c r="E426" s="266"/>
      <c r="F426" s="267"/>
      <c r="G426" s="14" t="s">
        <v>45</v>
      </c>
    </row>
    <row r="427" spans="1:7" s="9" customFormat="1" ht="13.5" thickBot="1" x14ac:dyDescent="0.3">
      <c r="A427" s="265" t="s">
        <v>110</v>
      </c>
      <c r="B427" s="266"/>
      <c r="C427" s="266"/>
      <c r="D427" s="266"/>
      <c r="E427" s="266"/>
      <c r="F427" s="266"/>
      <c r="G427" s="267"/>
    </row>
    <row r="428" spans="1:7" s="9" customFormat="1" ht="12.75" x14ac:dyDescent="0.25">
      <c r="A428" s="310" t="s">
        <v>21</v>
      </c>
      <c r="B428" s="257"/>
      <c r="C428" s="171" t="s">
        <v>30</v>
      </c>
      <c r="D428" s="171" t="s">
        <v>31</v>
      </c>
      <c r="E428" s="171" t="s">
        <v>24</v>
      </c>
      <c r="F428" s="52" t="s">
        <v>25</v>
      </c>
      <c r="G428" s="53" t="s">
        <v>32</v>
      </c>
    </row>
    <row r="429" spans="1:7" s="9" customFormat="1" ht="12.75" x14ac:dyDescent="0.25">
      <c r="A429" s="277">
        <v>88264</v>
      </c>
      <c r="B429" s="278"/>
      <c r="C429" s="48" t="s">
        <v>99</v>
      </c>
      <c r="D429" s="173" t="s">
        <v>42</v>
      </c>
      <c r="E429" s="177">
        <v>0.15</v>
      </c>
      <c r="F429" s="49">
        <v>20.71</v>
      </c>
      <c r="G429" s="55">
        <f>TRUNC((F429*E429),2)</f>
        <v>3.1</v>
      </c>
    </row>
    <row r="430" spans="1:7" s="9" customFormat="1" ht="25.5" x14ac:dyDescent="0.25">
      <c r="A430" s="282">
        <v>88247</v>
      </c>
      <c r="B430" s="283"/>
      <c r="C430" s="45" t="s">
        <v>120</v>
      </c>
      <c r="D430" s="170" t="s">
        <v>42</v>
      </c>
      <c r="E430" s="179">
        <v>0.15</v>
      </c>
      <c r="F430" s="56">
        <v>17.23</v>
      </c>
      <c r="G430" s="55">
        <f>TRUNC((F430*E430),2)</f>
        <v>2.58</v>
      </c>
    </row>
    <row r="431" spans="1:7" s="9" customFormat="1" ht="25.5" x14ac:dyDescent="0.25">
      <c r="A431" s="274" t="s">
        <v>97</v>
      </c>
      <c r="B431" s="261"/>
      <c r="C431" s="48" t="s">
        <v>109</v>
      </c>
      <c r="D431" s="172" t="s">
        <v>45</v>
      </c>
      <c r="E431" s="178">
        <v>1</v>
      </c>
      <c r="F431" s="199">
        <f>G438</f>
        <v>31.64</v>
      </c>
      <c r="G431" s="55">
        <f>TRUNC((F431*E431),2)</f>
        <v>31.64</v>
      </c>
    </row>
    <row r="432" spans="1:7" s="9" customFormat="1" ht="13.5" thickBot="1" x14ac:dyDescent="0.3">
      <c r="A432" s="247" t="s">
        <v>33</v>
      </c>
      <c r="B432" s="248"/>
      <c r="C432" s="248"/>
      <c r="D432" s="248"/>
      <c r="E432" s="248"/>
      <c r="F432" s="249"/>
      <c r="G432" s="57">
        <f>TRUNC(SUM(G429:G431),2)</f>
        <v>37.32</v>
      </c>
    </row>
    <row r="433" spans="1:7" s="9" customFormat="1" ht="13.5" thickBot="1" x14ac:dyDescent="0.3">
      <c r="A433" s="251" t="s">
        <v>111</v>
      </c>
      <c r="B433" s="252"/>
      <c r="C433" s="252"/>
      <c r="D433" s="252"/>
      <c r="E433" s="252"/>
      <c r="F433" s="252"/>
      <c r="G433" s="253"/>
    </row>
    <row r="434" spans="1:7" s="9" customFormat="1" ht="12.75" x14ac:dyDescent="0.25">
      <c r="A434" s="310" t="s">
        <v>104</v>
      </c>
      <c r="B434" s="257"/>
      <c r="C434" s="171" t="s">
        <v>88</v>
      </c>
      <c r="D434" s="256" t="s">
        <v>91</v>
      </c>
      <c r="E434" s="257"/>
      <c r="F434" s="52" t="s">
        <v>92</v>
      </c>
      <c r="G434" s="53" t="s">
        <v>89</v>
      </c>
    </row>
    <row r="435" spans="1:7" s="9" customFormat="1" ht="12.6" customHeight="1" x14ac:dyDescent="0.25">
      <c r="A435" s="304">
        <v>44615</v>
      </c>
      <c r="B435" s="305"/>
      <c r="C435" s="202" t="s">
        <v>770</v>
      </c>
      <c r="D435" s="306" t="s">
        <v>768</v>
      </c>
      <c r="E435" s="307"/>
      <c r="F435" s="199" t="s">
        <v>769</v>
      </c>
      <c r="G435" s="201">
        <v>43.28</v>
      </c>
    </row>
    <row r="436" spans="1:7" s="9" customFormat="1" ht="12.75" x14ac:dyDescent="0.25">
      <c r="A436" s="304">
        <v>44620</v>
      </c>
      <c r="B436" s="305"/>
      <c r="C436" s="200" t="s">
        <v>492</v>
      </c>
      <c r="D436" s="306" t="s">
        <v>202</v>
      </c>
      <c r="E436" s="307"/>
      <c r="F436" s="199" t="s">
        <v>203</v>
      </c>
      <c r="G436" s="201">
        <v>20</v>
      </c>
    </row>
    <row r="437" spans="1:7" s="9" customFormat="1" ht="12.75" x14ac:dyDescent="0.25">
      <c r="A437" s="258"/>
      <c r="B437" s="259"/>
      <c r="C437" s="48"/>
      <c r="D437" s="260"/>
      <c r="E437" s="261"/>
      <c r="F437" s="49"/>
      <c r="G437" s="55"/>
    </row>
    <row r="438" spans="1:7" s="9" customFormat="1" ht="13.5" thickBot="1" x14ac:dyDescent="0.3">
      <c r="A438" s="247" t="s">
        <v>95</v>
      </c>
      <c r="B438" s="248"/>
      <c r="C438" s="248"/>
      <c r="D438" s="248"/>
      <c r="E438" s="248"/>
      <c r="F438" s="249"/>
      <c r="G438" s="57">
        <f>MEDIAN(G435:G437)</f>
        <v>31.64</v>
      </c>
    </row>
    <row r="439" spans="1:7" s="9" customFormat="1" ht="13.5" thickBot="1" x14ac:dyDescent="0.3">
      <c r="A439" s="161"/>
      <c r="B439" s="161"/>
      <c r="C439" s="161"/>
      <c r="D439" s="161"/>
      <c r="E439" s="161"/>
      <c r="F439" s="161"/>
      <c r="G439" s="162"/>
    </row>
    <row r="440" spans="1:7" s="9" customFormat="1" ht="13.9" customHeight="1" thickBot="1" x14ac:dyDescent="0.3">
      <c r="A440" s="243" t="s">
        <v>913</v>
      </c>
      <c r="B440" s="264"/>
      <c r="C440" s="265" t="s">
        <v>112</v>
      </c>
      <c r="D440" s="266"/>
      <c r="E440" s="266"/>
      <c r="F440" s="267"/>
      <c r="G440" s="14" t="s">
        <v>45</v>
      </c>
    </row>
    <row r="441" spans="1:7" s="9" customFormat="1" ht="13.5" thickBot="1" x14ac:dyDescent="0.3">
      <c r="A441" s="265" t="s">
        <v>98</v>
      </c>
      <c r="B441" s="266"/>
      <c r="C441" s="266"/>
      <c r="D441" s="266"/>
      <c r="E441" s="266"/>
      <c r="F441" s="266"/>
      <c r="G441" s="267"/>
    </row>
    <row r="442" spans="1:7" s="9" customFormat="1" ht="12.75" x14ac:dyDescent="0.25">
      <c r="A442" s="254" t="s">
        <v>21</v>
      </c>
      <c r="B442" s="255"/>
      <c r="C442" s="171" t="s">
        <v>30</v>
      </c>
      <c r="D442" s="171" t="s">
        <v>31</v>
      </c>
      <c r="E442" s="171" t="s">
        <v>24</v>
      </c>
      <c r="F442" s="52" t="s">
        <v>25</v>
      </c>
      <c r="G442" s="53" t="s">
        <v>32</v>
      </c>
    </row>
    <row r="443" spans="1:7" s="9" customFormat="1" ht="12.75" x14ac:dyDescent="0.25">
      <c r="A443" s="277">
        <v>88264</v>
      </c>
      <c r="B443" s="278"/>
      <c r="C443" s="45" t="s">
        <v>99</v>
      </c>
      <c r="D443" s="170" t="s">
        <v>42</v>
      </c>
      <c r="E443" s="179">
        <v>0.18</v>
      </c>
      <c r="F443" s="49">
        <v>20.71</v>
      </c>
      <c r="G443" s="55">
        <f>TRUNC((F443*E443),2)</f>
        <v>3.72</v>
      </c>
    </row>
    <row r="444" spans="1:7" s="9" customFormat="1" ht="12.75" x14ac:dyDescent="0.25">
      <c r="A444" s="275" t="s">
        <v>97</v>
      </c>
      <c r="B444" s="276"/>
      <c r="C444" s="48" t="s">
        <v>112</v>
      </c>
      <c r="D444" s="172" t="s">
        <v>45</v>
      </c>
      <c r="E444" s="178">
        <v>1</v>
      </c>
      <c r="F444" s="199">
        <f>G451</f>
        <v>11.26</v>
      </c>
      <c r="G444" s="55">
        <f>TRUNC((F444*E444),2)</f>
        <v>11.26</v>
      </c>
    </row>
    <row r="445" spans="1:7" s="9" customFormat="1" ht="13.5" thickBot="1" x14ac:dyDescent="0.3">
      <c r="A445" s="247" t="s">
        <v>33</v>
      </c>
      <c r="B445" s="248"/>
      <c r="C445" s="248"/>
      <c r="D445" s="248"/>
      <c r="E445" s="248"/>
      <c r="F445" s="249"/>
      <c r="G445" s="57">
        <f>TRUNC(SUM(G443:G444),2)</f>
        <v>14.98</v>
      </c>
    </row>
    <row r="446" spans="1:7" s="9" customFormat="1" ht="13.5" thickBot="1" x14ac:dyDescent="0.3">
      <c r="A446" s="251" t="s">
        <v>113</v>
      </c>
      <c r="B446" s="252"/>
      <c r="C446" s="252"/>
      <c r="D446" s="252"/>
      <c r="E446" s="252"/>
      <c r="F446" s="252"/>
      <c r="G446" s="253"/>
    </row>
    <row r="447" spans="1:7" s="9" customFormat="1" ht="12.75" x14ac:dyDescent="0.25">
      <c r="A447" s="254" t="s">
        <v>35</v>
      </c>
      <c r="B447" s="255"/>
      <c r="C447" s="171" t="s">
        <v>88</v>
      </c>
      <c r="D447" s="256" t="s">
        <v>91</v>
      </c>
      <c r="E447" s="257"/>
      <c r="F447" s="52" t="s">
        <v>92</v>
      </c>
      <c r="G447" s="53" t="s">
        <v>89</v>
      </c>
    </row>
    <row r="448" spans="1:7" s="9" customFormat="1" ht="12.6" customHeight="1" x14ac:dyDescent="0.25">
      <c r="A448" s="304">
        <v>44615</v>
      </c>
      <c r="B448" s="305"/>
      <c r="C448" s="202" t="s">
        <v>770</v>
      </c>
      <c r="D448" s="306" t="s">
        <v>768</v>
      </c>
      <c r="E448" s="307"/>
      <c r="F448" s="199" t="s">
        <v>769</v>
      </c>
      <c r="G448" s="201">
        <v>6.02</v>
      </c>
    </row>
    <row r="449" spans="1:7" s="9" customFormat="1" ht="12.75" x14ac:dyDescent="0.25">
      <c r="A449" s="304">
        <v>44620</v>
      </c>
      <c r="B449" s="305"/>
      <c r="C449" s="200" t="s">
        <v>492</v>
      </c>
      <c r="D449" s="306" t="s">
        <v>202</v>
      </c>
      <c r="E449" s="307"/>
      <c r="F449" s="199" t="s">
        <v>203</v>
      </c>
      <c r="G449" s="201">
        <v>16.5</v>
      </c>
    </row>
    <row r="450" spans="1:7" s="9" customFormat="1" ht="12.75" x14ac:dyDescent="0.25">
      <c r="A450" s="258"/>
      <c r="B450" s="259"/>
      <c r="C450" s="48"/>
      <c r="D450" s="260"/>
      <c r="E450" s="261"/>
      <c r="F450" s="49"/>
      <c r="G450" s="55"/>
    </row>
    <row r="451" spans="1:7" s="9" customFormat="1" ht="13.5" thickBot="1" x14ac:dyDescent="0.3">
      <c r="A451" s="247" t="s">
        <v>95</v>
      </c>
      <c r="B451" s="248"/>
      <c r="C451" s="248"/>
      <c r="D451" s="248"/>
      <c r="E451" s="248"/>
      <c r="F451" s="249"/>
      <c r="G451" s="57">
        <f>MEDIAN(G448:G450)</f>
        <v>11.26</v>
      </c>
    </row>
    <row r="452" spans="1:7" s="9" customFormat="1" ht="13.5" thickBot="1" x14ac:dyDescent="0.3">
      <c r="A452" s="161"/>
      <c r="B452" s="161"/>
      <c r="C452" s="161"/>
      <c r="D452" s="161"/>
      <c r="E452" s="161"/>
      <c r="F452" s="161"/>
      <c r="G452" s="162"/>
    </row>
    <row r="453" spans="1:7" s="9" customFormat="1" ht="13.9" customHeight="1" thickBot="1" x14ac:dyDescent="0.3">
      <c r="A453" s="243" t="s">
        <v>913</v>
      </c>
      <c r="B453" s="264"/>
      <c r="C453" s="265" t="s">
        <v>114</v>
      </c>
      <c r="D453" s="266"/>
      <c r="E453" s="266"/>
      <c r="F453" s="267"/>
      <c r="G453" s="14" t="s">
        <v>45</v>
      </c>
    </row>
    <row r="454" spans="1:7" s="9" customFormat="1" ht="13.5" thickBot="1" x14ac:dyDescent="0.3">
      <c r="A454" s="265" t="s">
        <v>98</v>
      </c>
      <c r="B454" s="266"/>
      <c r="C454" s="266"/>
      <c r="D454" s="266"/>
      <c r="E454" s="266"/>
      <c r="F454" s="266"/>
      <c r="G454" s="267"/>
    </row>
    <row r="455" spans="1:7" s="9" customFormat="1" ht="12.75" x14ac:dyDescent="0.25">
      <c r="A455" s="254" t="s">
        <v>21</v>
      </c>
      <c r="B455" s="255"/>
      <c r="C455" s="171" t="s">
        <v>30</v>
      </c>
      <c r="D455" s="171" t="s">
        <v>31</v>
      </c>
      <c r="E455" s="171" t="s">
        <v>24</v>
      </c>
      <c r="F455" s="52" t="s">
        <v>25</v>
      </c>
      <c r="G455" s="53" t="s">
        <v>32</v>
      </c>
    </row>
    <row r="456" spans="1:7" s="9" customFormat="1" ht="12.75" x14ac:dyDescent="0.25">
      <c r="A456" s="277">
        <v>88264</v>
      </c>
      <c r="B456" s="278"/>
      <c r="C456" s="45" t="s">
        <v>99</v>
      </c>
      <c r="D456" s="170" t="s">
        <v>42</v>
      </c>
      <c r="E456" s="179">
        <v>0.18</v>
      </c>
      <c r="F456" s="49">
        <v>20.71</v>
      </c>
      <c r="G456" s="55">
        <f>TRUNC((F456*E456),2)</f>
        <v>3.72</v>
      </c>
    </row>
    <row r="457" spans="1:7" s="9" customFormat="1" ht="12.75" x14ac:dyDescent="0.25">
      <c r="A457" s="275" t="s">
        <v>97</v>
      </c>
      <c r="B457" s="276"/>
      <c r="C457" s="48" t="s">
        <v>114</v>
      </c>
      <c r="D457" s="172" t="s">
        <v>45</v>
      </c>
      <c r="E457" s="178">
        <v>1</v>
      </c>
      <c r="F457" s="199">
        <f>G464</f>
        <v>6.33</v>
      </c>
      <c r="G457" s="55">
        <f>TRUNC((F457*E457),2)</f>
        <v>6.33</v>
      </c>
    </row>
    <row r="458" spans="1:7" s="9" customFormat="1" ht="13.5" thickBot="1" x14ac:dyDescent="0.3">
      <c r="A458" s="247" t="s">
        <v>33</v>
      </c>
      <c r="B458" s="248"/>
      <c r="C458" s="248"/>
      <c r="D458" s="248"/>
      <c r="E458" s="248"/>
      <c r="F458" s="249"/>
      <c r="G458" s="57">
        <f>TRUNC(SUM(G456:G457),2)</f>
        <v>10.050000000000001</v>
      </c>
    </row>
    <row r="459" spans="1:7" s="9" customFormat="1" ht="13.5" thickBot="1" x14ac:dyDescent="0.3">
      <c r="A459" s="251" t="s">
        <v>115</v>
      </c>
      <c r="B459" s="252"/>
      <c r="C459" s="252"/>
      <c r="D459" s="252"/>
      <c r="E459" s="252"/>
      <c r="F459" s="252"/>
      <c r="G459" s="253"/>
    </row>
    <row r="460" spans="1:7" s="9" customFormat="1" ht="12.75" x14ac:dyDescent="0.25">
      <c r="A460" s="254" t="s">
        <v>35</v>
      </c>
      <c r="B460" s="255"/>
      <c r="C460" s="171" t="s">
        <v>88</v>
      </c>
      <c r="D460" s="256" t="s">
        <v>91</v>
      </c>
      <c r="E460" s="257"/>
      <c r="F460" s="52" t="s">
        <v>92</v>
      </c>
      <c r="G460" s="53" t="s">
        <v>89</v>
      </c>
    </row>
    <row r="461" spans="1:7" s="9" customFormat="1" ht="12.6" customHeight="1" x14ac:dyDescent="0.25">
      <c r="A461" s="304">
        <v>44615</v>
      </c>
      <c r="B461" s="305"/>
      <c r="C461" s="202" t="s">
        <v>770</v>
      </c>
      <c r="D461" s="306" t="s">
        <v>768</v>
      </c>
      <c r="E461" s="307"/>
      <c r="F461" s="199" t="s">
        <v>769</v>
      </c>
      <c r="G461" s="201">
        <v>6.33</v>
      </c>
    </row>
    <row r="462" spans="1:7" s="9" customFormat="1" ht="12.75" x14ac:dyDescent="0.25">
      <c r="A462" s="258"/>
      <c r="B462" s="259"/>
      <c r="C462" s="45"/>
      <c r="D462" s="260"/>
      <c r="E462" s="261"/>
      <c r="F462" s="49"/>
      <c r="G462" s="55"/>
    </row>
    <row r="463" spans="1:7" s="9" customFormat="1" ht="12.75" x14ac:dyDescent="0.25">
      <c r="A463" s="258"/>
      <c r="B463" s="259"/>
      <c r="C463" s="48"/>
      <c r="D463" s="260"/>
      <c r="E463" s="261"/>
      <c r="F463" s="49"/>
      <c r="G463" s="55"/>
    </row>
    <row r="464" spans="1:7" s="9" customFormat="1" ht="13.5" thickBot="1" x14ac:dyDescent="0.3">
      <c r="A464" s="247" t="s">
        <v>95</v>
      </c>
      <c r="B464" s="248"/>
      <c r="C464" s="248"/>
      <c r="D464" s="248"/>
      <c r="E464" s="248"/>
      <c r="F464" s="249"/>
      <c r="G464" s="57">
        <f>MEDIAN(G461:G463)</f>
        <v>6.33</v>
      </c>
    </row>
    <row r="465" spans="1:7" s="9" customFormat="1" ht="13.5" thickBot="1" x14ac:dyDescent="0.3">
      <c r="A465" s="161"/>
      <c r="B465" s="161"/>
      <c r="C465" s="161"/>
      <c r="D465" s="161"/>
      <c r="E465" s="161"/>
      <c r="F465" s="161"/>
      <c r="G465" s="162"/>
    </row>
    <row r="466" spans="1:7" s="9" customFormat="1" ht="13.9" customHeight="1" thickBot="1" x14ac:dyDescent="0.3">
      <c r="A466" s="243" t="s">
        <v>913</v>
      </c>
      <c r="B466" s="264"/>
      <c r="C466" s="265" t="s">
        <v>117</v>
      </c>
      <c r="D466" s="266"/>
      <c r="E466" s="266"/>
      <c r="F466" s="267"/>
      <c r="G466" s="14" t="s">
        <v>45</v>
      </c>
    </row>
    <row r="467" spans="1:7" s="9" customFormat="1" ht="13.5" thickBot="1" x14ac:dyDescent="0.3">
      <c r="A467" s="265" t="s">
        <v>98</v>
      </c>
      <c r="B467" s="266"/>
      <c r="C467" s="266"/>
      <c r="D467" s="266"/>
      <c r="E467" s="266"/>
      <c r="F467" s="266"/>
      <c r="G467" s="267"/>
    </row>
    <row r="468" spans="1:7" s="9" customFormat="1" ht="12.75" x14ac:dyDescent="0.25">
      <c r="A468" s="254" t="s">
        <v>21</v>
      </c>
      <c r="B468" s="255"/>
      <c r="C468" s="171" t="s">
        <v>30</v>
      </c>
      <c r="D468" s="171" t="s">
        <v>31</v>
      </c>
      <c r="E468" s="171" t="s">
        <v>24</v>
      </c>
      <c r="F468" s="52" t="s">
        <v>25</v>
      </c>
      <c r="G468" s="53" t="s">
        <v>32</v>
      </c>
    </row>
    <row r="469" spans="1:7" s="9" customFormat="1" ht="12.75" x14ac:dyDescent="0.25">
      <c r="A469" s="277">
        <v>88264</v>
      </c>
      <c r="B469" s="278"/>
      <c r="C469" s="45" t="s">
        <v>99</v>
      </c>
      <c r="D469" s="170" t="s">
        <v>42</v>
      </c>
      <c r="E469" s="179">
        <v>0.18</v>
      </c>
      <c r="F469" s="49">
        <v>20.71</v>
      </c>
      <c r="G469" s="55">
        <f>TRUNC((F469*E469),2)</f>
        <v>3.72</v>
      </c>
    </row>
    <row r="470" spans="1:7" s="9" customFormat="1" ht="12.75" x14ac:dyDescent="0.25">
      <c r="A470" s="275" t="s">
        <v>97</v>
      </c>
      <c r="B470" s="276"/>
      <c r="C470" s="48" t="s">
        <v>118</v>
      </c>
      <c r="D470" s="172" t="s">
        <v>45</v>
      </c>
      <c r="E470" s="178">
        <v>1</v>
      </c>
      <c r="F470" s="199">
        <f>G477</f>
        <v>18.04</v>
      </c>
      <c r="G470" s="55">
        <f>TRUNC((F470*E470),2)</f>
        <v>18.04</v>
      </c>
    </row>
    <row r="471" spans="1:7" s="9" customFormat="1" ht="13.5" thickBot="1" x14ac:dyDescent="0.3">
      <c r="A471" s="247" t="s">
        <v>33</v>
      </c>
      <c r="B471" s="248"/>
      <c r="C471" s="248"/>
      <c r="D471" s="248"/>
      <c r="E471" s="248"/>
      <c r="F471" s="249"/>
      <c r="G471" s="57">
        <f>TRUNC(SUM(G469:G470),2)</f>
        <v>21.76</v>
      </c>
    </row>
    <row r="472" spans="1:7" s="9" customFormat="1" ht="13.5" thickBot="1" x14ac:dyDescent="0.3">
      <c r="A472" s="251" t="s">
        <v>119</v>
      </c>
      <c r="B472" s="252"/>
      <c r="C472" s="252"/>
      <c r="D472" s="252"/>
      <c r="E472" s="252"/>
      <c r="F472" s="252"/>
      <c r="G472" s="253"/>
    </row>
    <row r="473" spans="1:7" s="9" customFormat="1" ht="12.75" x14ac:dyDescent="0.25">
      <c r="A473" s="254" t="s">
        <v>35</v>
      </c>
      <c r="B473" s="255"/>
      <c r="C473" s="171" t="s">
        <v>88</v>
      </c>
      <c r="D473" s="256" t="s">
        <v>91</v>
      </c>
      <c r="E473" s="257"/>
      <c r="F473" s="52" t="s">
        <v>92</v>
      </c>
      <c r="G473" s="53" t="s">
        <v>89</v>
      </c>
    </row>
    <row r="474" spans="1:7" s="9" customFormat="1" ht="12.6" customHeight="1" x14ac:dyDescent="0.25">
      <c r="A474" s="304">
        <v>44615</v>
      </c>
      <c r="B474" s="305"/>
      <c r="C474" s="202" t="s">
        <v>770</v>
      </c>
      <c r="D474" s="306" t="s">
        <v>768</v>
      </c>
      <c r="E474" s="307"/>
      <c r="F474" s="199" t="s">
        <v>769</v>
      </c>
      <c r="G474" s="201">
        <v>18.04</v>
      </c>
    </row>
    <row r="475" spans="1:7" s="9" customFormat="1" ht="12.75" x14ac:dyDescent="0.25">
      <c r="A475" s="258"/>
      <c r="B475" s="259"/>
      <c r="C475" s="45"/>
      <c r="D475" s="260"/>
      <c r="E475" s="261"/>
      <c r="F475" s="49"/>
      <c r="G475" s="55"/>
    </row>
    <row r="476" spans="1:7" s="9" customFormat="1" ht="12.75" x14ac:dyDescent="0.25">
      <c r="A476" s="258"/>
      <c r="B476" s="259"/>
      <c r="C476" s="48"/>
      <c r="D476" s="260"/>
      <c r="E476" s="261"/>
      <c r="F476" s="49"/>
      <c r="G476" s="55"/>
    </row>
    <row r="477" spans="1:7" s="9" customFormat="1" ht="13.5" thickBot="1" x14ac:dyDescent="0.3">
      <c r="A477" s="247" t="s">
        <v>95</v>
      </c>
      <c r="B477" s="248"/>
      <c r="C477" s="248"/>
      <c r="D477" s="248"/>
      <c r="E477" s="248"/>
      <c r="F477" s="249"/>
      <c r="G477" s="57">
        <f>MEDIAN(G474:G476)</f>
        <v>18.04</v>
      </c>
    </row>
    <row r="478" spans="1:7" s="9" customFormat="1" ht="13.5" thickBot="1" x14ac:dyDescent="0.3">
      <c r="A478" s="161"/>
      <c r="B478" s="161"/>
      <c r="C478" s="161"/>
      <c r="D478" s="161"/>
      <c r="E478" s="161"/>
      <c r="F478" s="161"/>
      <c r="G478" s="162"/>
    </row>
    <row r="479" spans="1:7" s="9" customFormat="1" ht="13.9" customHeight="1" thickBot="1" x14ac:dyDescent="0.3">
      <c r="A479" s="243" t="s">
        <v>913</v>
      </c>
      <c r="B479" s="264"/>
      <c r="C479" s="265" t="s">
        <v>506</v>
      </c>
      <c r="D479" s="266"/>
      <c r="E479" s="266"/>
      <c r="F479" s="267"/>
      <c r="G479" s="14" t="s">
        <v>45</v>
      </c>
    </row>
    <row r="480" spans="1:7" s="9" customFormat="1" ht="13.5" thickBot="1" x14ac:dyDescent="0.3">
      <c r="A480" s="265" t="s">
        <v>505</v>
      </c>
      <c r="B480" s="266"/>
      <c r="C480" s="266"/>
      <c r="D480" s="266"/>
      <c r="E480" s="266"/>
      <c r="F480" s="266"/>
      <c r="G480" s="267"/>
    </row>
    <row r="481" spans="1:8" s="9" customFormat="1" ht="12.75" x14ac:dyDescent="0.25">
      <c r="A481" s="254" t="s">
        <v>21</v>
      </c>
      <c r="B481" s="255"/>
      <c r="C481" s="171" t="s">
        <v>30</v>
      </c>
      <c r="D481" s="171" t="s">
        <v>31</v>
      </c>
      <c r="E481" s="171" t="s">
        <v>24</v>
      </c>
      <c r="F481" s="52" t="s">
        <v>25</v>
      </c>
      <c r="G481" s="53" t="s">
        <v>32</v>
      </c>
    </row>
    <row r="482" spans="1:8" s="9" customFormat="1" ht="12.75" x14ac:dyDescent="0.25">
      <c r="A482" s="277">
        <v>88264</v>
      </c>
      <c r="B482" s="278"/>
      <c r="C482" s="45" t="s">
        <v>99</v>
      </c>
      <c r="D482" s="170" t="s">
        <v>42</v>
      </c>
      <c r="E482" s="179">
        <v>0.01</v>
      </c>
      <c r="F482" s="49">
        <v>20.71</v>
      </c>
      <c r="G482" s="55">
        <f>TRUNC((F482*E482),2)</f>
        <v>0.2</v>
      </c>
    </row>
    <row r="483" spans="1:8" s="9" customFormat="1" ht="12.75" x14ac:dyDescent="0.25">
      <c r="A483" s="275" t="s">
        <v>97</v>
      </c>
      <c r="B483" s="276"/>
      <c r="C483" s="48" t="s">
        <v>507</v>
      </c>
      <c r="D483" s="172" t="s">
        <v>45</v>
      </c>
      <c r="E483" s="178">
        <v>1</v>
      </c>
      <c r="F483" s="199">
        <f>G491</f>
        <v>0.9</v>
      </c>
      <c r="G483" s="55">
        <f>TRUNC((F483*E483),2)</f>
        <v>0.9</v>
      </c>
    </row>
    <row r="484" spans="1:8" s="9" customFormat="1" ht="13.5" thickBot="1" x14ac:dyDescent="0.3">
      <c r="A484" s="247" t="s">
        <v>33</v>
      </c>
      <c r="B484" s="248"/>
      <c r="C484" s="248"/>
      <c r="D484" s="248"/>
      <c r="E484" s="248"/>
      <c r="F484" s="249"/>
      <c r="G484" s="57">
        <f>TRUNC(SUM(G482:G483),2)</f>
        <v>1.1000000000000001</v>
      </c>
    </row>
    <row r="485" spans="1:8" s="9" customFormat="1" ht="13.5" thickBot="1" x14ac:dyDescent="0.3">
      <c r="A485" s="311"/>
      <c r="B485" s="309"/>
      <c r="C485" s="309"/>
      <c r="D485" s="309"/>
      <c r="E485" s="309"/>
      <c r="F485" s="309"/>
      <c r="G485" s="309"/>
      <c r="H485" s="191"/>
    </row>
    <row r="486" spans="1:8" s="9" customFormat="1" ht="13.5" thickBot="1" x14ac:dyDescent="0.3">
      <c r="A486" s="251" t="s">
        <v>508</v>
      </c>
      <c r="B486" s="252"/>
      <c r="C486" s="252"/>
      <c r="D486" s="252"/>
      <c r="E486" s="252"/>
      <c r="F486" s="252"/>
      <c r="G486" s="253"/>
    </row>
    <row r="487" spans="1:8" s="9" customFormat="1" ht="12.75" x14ac:dyDescent="0.25">
      <c r="A487" s="254" t="s">
        <v>35</v>
      </c>
      <c r="B487" s="255"/>
      <c r="C487" s="171" t="s">
        <v>88</v>
      </c>
      <c r="D487" s="256" t="s">
        <v>91</v>
      </c>
      <c r="E487" s="257"/>
      <c r="F487" s="52" t="s">
        <v>92</v>
      </c>
      <c r="G487" s="53" t="s">
        <v>89</v>
      </c>
    </row>
    <row r="488" spans="1:8" s="9" customFormat="1" ht="12.75" x14ac:dyDescent="0.25">
      <c r="A488" s="304">
        <v>44620</v>
      </c>
      <c r="B488" s="305"/>
      <c r="C488" s="200" t="s">
        <v>492</v>
      </c>
      <c r="D488" s="306" t="s">
        <v>202</v>
      </c>
      <c r="E488" s="307"/>
      <c r="F488" s="199" t="s">
        <v>203</v>
      </c>
      <c r="G488" s="201">
        <v>0.9</v>
      </c>
    </row>
    <row r="489" spans="1:8" s="9" customFormat="1" ht="12.75" x14ac:dyDescent="0.25">
      <c r="A489" s="258"/>
      <c r="B489" s="259"/>
      <c r="C489" s="45"/>
      <c r="D489" s="260"/>
      <c r="E489" s="261"/>
      <c r="F489" s="49"/>
      <c r="G489" s="55"/>
    </row>
    <row r="490" spans="1:8" s="9" customFormat="1" ht="12.75" x14ac:dyDescent="0.25">
      <c r="A490" s="258"/>
      <c r="B490" s="259"/>
      <c r="C490" s="48"/>
      <c r="D490" s="260"/>
      <c r="E490" s="261"/>
      <c r="F490" s="49"/>
      <c r="G490" s="55"/>
    </row>
    <row r="491" spans="1:8" s="9" customFormat="1" ht="13.5" thickBot="1" x14ac:dyDescent="0.3">
      <c r="A491" s="247" t="s">
        <v>95</v>
      </c>
      <c r="B491" s="248"/>
      <c r="C491" s="248"/>
      <c r="D491" s="248"/>
      <c r="E491" s="248"/>
      <c r="F491" s="249"/>
      <c r="G491" s="57">
        <f>MEDIAN(G488:G490)</f>
        <v>0.9</v>
      </c>
    </row>
    <row r="492" spans="1:8" s="149" customFormat="1" ht="13.5" thickBot="1" x14ac:dyDescent="0.3">
      <c r="A492" s="192"/>
      <c r="B492" s="192"/>
      <c r="C492" s="192"/>
      <c r="D492" s="192"/>
      <c r="E492" s="192"/>
      <c r="F492" s="192"/>
      <c r="G492" s="192"/>
    </row>
    <row r="493" spans="1:8" s="149" customFormat="1" ht="13.9" customHeight="1" thickBot="1" x14ac:dyDescent="0.3">
      <c r="A493" s="243" t="s">
        <v>913</v>
      </c>
      <c r="B493" s="264"/>
      <c r="C493" s="265" t="s">
        <v>509</v>
      </c>
      <c r="D493" s="266"/>
      <c r="E493" s="266"/>
      <c r="F493" s="267"/>
      <c r="G493" s="14" t="s">
        <v>45</v>
      </c>
    </row>
    <row r="494" spans="1:8" s="149" customFormat="1" ht="13.5" thickBot="1" x14ac:dyDescent="0.3">
      <c r="A494" s="265" t="s">
        <v>505</v>
      </c>
      <c r="B494" s="266"/>
      <c r="C494" s="266"/>
      <c r="D494" s="266"/>
      <c r="E494" s="266"/>
      <c r="F494" s="266"/>
      <c r="G494" s="267"/>
    </row>
    <row r="495" spans="1:8" s="149" customFormat="1" ht="12.75" x14ac:dyDescent="0.25">
      <c r="A495" s="254" t="s">
        <v>21</v>
      </c>
      <c r="B495" s="255"/>
      <c r="C495" s="171" t="s">
        <v>30</v>
      </c>
      <c r="D495" s="171" t="s">
        <v>31</v>
      </c>
      <c r="E495" s="171" t="s">
        <v>24</v>
      </c>
      <c r="F495" s="52" t="s">
        <v>25</v>
      </c>
      <c r="G495" s="53" t="s">
        <v>32</v>
      </c>
    </row>
    <row r="496" spans="1:8" s="149" customFormat="1" ht="12.75" x14ac:dyDescent="0.25">
      <c r="A496" s="277">
        <v>88264</v>
      </c>
      <c r="B496" s="278"/>
      <c r="C496" s="45" t="s">
        <v>99</v>
      </c>
      <c r="D496" s="170" t="s">
        <v>42</v>
      </c>
      <c r="E496" s="179">
        <v>0.01</v>
      </c>
      <c r="F496" s="49">
        <v>20.71</v>
      </c>
      <c r="G496" s="55">
        <f>TRUNC((F496*E496),2)</f>
        <v>0.2</v>
      </c>
    </row>
    <row r="497" spans="1:7" s="149" customFormat="1" ht="12.75" x14ac:dyDescent="0.25">
      <c r="A497" s="275" t="s">
        <v>97</v>
      </c>
      <c r="B497" s="276"/>
      <c r="C497" s="48" t="s">
        <v>510</v>
      </c>
      <c r="D497" s="172" t="s">
        <v>45</v>
      </c>
      <c r="E497" s="178">
        <v>1</v>
      </c>
      <c r="F497" s="199">
        <f>G505</f>
        <v>0.82</v>
      </c>
      <c r="G497" s="55">
        <f>TRUNC((F497*E497),2)</f>
        <v>0.82</v>
      </c>
    </row>
    <row r="498" spans="1:7" s="149" customFormat="1" ht="13.5" thickBot="1" x14ac:dyDescent="0.3">
      <c r="A498" s="247" t="s">
        <v>33</v>
      </c>
      <c r="B498" s="248"/>
      <c r="C498" s="248"/>
      <c r="D498" s="248"/>
      <c r="E498" s="248"/>
      <c r="F498" s="249"/>
      <c r="G498" s="57">
        <f>TRUNC(SUM(G496:G497),2)</f>
        <v>1.02</v>
      </c>
    </row>
    <row r="499" spans="1:7" s="149" customFormat="1" ht="13.5" thickBot="1" x14ac:dyDescent="0.3">
      <c r="A499" s="311"/>
      <c r="B499" s="309"/>
      <c r="C499" s="309"/>
      <c r="D499" s="309"/>
      <c r="E499" s="309"/>
      <c r="F499" s="309"/>
      <c r="G499" s="309"/>
    </row>
    <row r="500" spans="1:7" s="149" customFormat="1" ht="13.5" thickBot="1" x14ac:dyDescent="0.3">
      <c r="A500" s="251" t="s">
        <v>508</v>
      </c>
      <c r="B500" s="252"/>
      <c r="C500" s="252"/>
      <c r="D500" s="252"/>
      <c r="E500" s="252"/>
      <c r="F500" s="252"/>
      <c r="G500" s="253"/>
    </row>
    <row r="501" spans="1:7" s="149" customFormat="1" ht="12.75" x14ac:dyDescent="0.25">
      <c r="A501" s="254" t="s">
        <v>35</v>
      </c>
      <c r="B501" s="255"/>
      <c r="C501" s="171" t="s">
        <v>88</v>
      </c>
      <c r="D501" s="256" t="s">
        <v>91</v>
      </c>
      <c r="E501" s="257"/>
      <c r="F501" s="52" t="s">
        <v>92</v>
      </c>
      <c r="G501" s="53" t="s">
        <v>89</v>
      </c>
    </row>
    <row r="502" spans="1:7" s="149" customFormat="1" ht="12.75" x14ac:dyDescent="0.25">
      <c r="A502" s="304">
        <v>44621</v>
      </c>
      <c r="B502" s="305"/>
      <c r="C502" s="200" t="s">
        <v>96</v>
      </c>
      <c r="D502" s="308" t="s">
        <v>93</v>
      </c>
      <c r="E502" s="305"/>
      <c r="F502" s="199" t="s">
        <v>94</v>
      </c>
      <c r="G502" s="201">
        <v>0.82</v>
      </c>
    </row>
    <row r="503" spans="1:7" s="149" customFormat="1" ht="12.75" x14ac:dyDescent="0.25">
      <c r="A503" s="258"/>
      <c r="B503" s="259"/>
      <c r="C503" s="45"/>
      <c r="D503" s="260"/>
      <c r="E503" s="261"/>
      <c r="F503" s="49"/>
      <c r="G503" s="55"/>
    </row>
    <row r="504" spans="1:7" s="149" customFormat="1" ht="12.75" x14ac:dyDescent="0.25">
      <c r="A504" s="258"/>
      <c r="B504" s="259"/>
      <c r="C504" s="48"/>
      <c r="D504" s="260"/>
      <c r="E504" s="261"/>
      <c r="F504" s="49"/>
      <c r="G504" s="55"/>
    </row>
    <row r="505" spans="1:7" s="149" customFormat="1" ht="13.5" thickBot="1" x14ac:dyDescent="0.3">
      <c r="A505" s="247" t="s">
        <v>95</v>
      </c>
      <c r="B505" s="248"/>
      <c r="C505" s="248"/>
      <c r="D505" s="248"/>
      <c r="E505" s="248"/>
      <c r="F505" s="249"/>
      <c r="G505" s="57">
        <f>MEDIAN(G502:G504)</f>
        <v>0.82</v>
      </c>
    </row>
    <row r="506" spans="1:7" s="149" customFormat="1" ht="13.5" thickBot="1" x14ac:dyDescent="0.3">
      <c r="A506" s="192"/>
      <c r="B506" s="192"/>
      <c r="C506" s="192"/>
      <c r="D506" s="192"/>
      <c r="E506" s="192"/>
      <c r="F506" s="192"/>
      <c r="G506" s="192"/>
    </row>
    <row r="507" spans="1:7" s="149" customFormat="1" ht="13.9" customHeight="1" thickBot="1" x14ac:dyDescent="0.3">
      <c r="A507" s="243" t="s">
        <v>913</v>
      </c>
      <c r="B507" s="264"/>
      <c r="C507" s="265" t="s">
        <v>511</v>
      </c>
      <c r="D507" s="266"/>
      <c r="E507" s="266"/>
      <c r="F507" s="267"/>
      <c r="G507" s="14" t="s">
        <v>45</v>
      </c>
    </row>
    <row r="508" spans="1:7" s="149" customFormat="1" ht="13.5" thickBot="1" x14ac:dyDescent="0.3">
      <c r="A508" s="265" t="s">
        <v>512</v>
      </c>
      <c r="B508" s="266"/>
      <c r="C508" s="266"/>
      <c r="D508" s="266"/>
      <c r="E508" s="266"/>
      <c r="F508" s="266"/>
      <c r="G508" s="267"/>
    </row>
    <row r="509" spans="1:7" s="149" customFormat="1" ht="12.75" x14ac:dyDescent="0.25">
      <c r="A509" s="254" t="s">
        <v>21</v>
      </c>
      <c r="B509" s="255"/>
      <c r="C509" s="171" t="s">
        <v>30</v>
      </c>
      <c r="D509" s="171" t="s">
        <v>31</v>
      </c>
      <c r="E509" s="171" t="s">
        <v>24</v>
      </c>
      <c r="F509" s="52" t="s">
        <v>25</v>
      </c>
      <c r="G509" s="53" t="s">
        <v>32</v>
      </c>
    </row>
    <row r="510" spans="1:7" s="149" customFormat="1" ht="12.75" x14ac:dyDescent="0.25">
      <c r="A510" s="277">
        <v>88264</v>
      </c>
      <c r="B510" s="278"/>
      <c r="C510" s="45" t="s">
        <v>99</v>
      </c>
      <c r="D510" s="170" t="s">
        <v>42</v>
      </c>
      <c r="E510" s="179">
        <v>0.18</v>
      </c>
      <c r="F510" s="49">
        <v>20.71</v>
      </c>
      <c r="G510" s="55">
        <f>TRUNC((F510*E510),2)</f>
        <v>3.72</v>
      </c>
    </row>
    <row r="511" spans="1:7" s="149" customFormat="1" ht="12.75" x14ac:dyDescent="0.25">
      <c r="A511" s="275" t="s">
        <v>97</v>
      </c>
      <c r="B511" s="276"/>
      <c r="C511" s="48" t="s">
        <v>513</v>
      </c>
      <c r="D511" s="172" t="s">
        <v>246</v>
      </c>
      <c r="E511" s="178">
        <v>0.1</v>
      </c>
      <c r="F511" s="199">
        <f>G519</f>
        <v>44.405000000000001</v>
      </c>
      <c r="G511" s="55">
        <f>TRUNC((F511*E511),2)</f>
        <v>4.4400000000000004</v>
      </c>
    </row>
    <row r="512" spans="1:7" s="149" customFormat="1" ht="13.5" thickBot="1" x14ac:dyDescent="0.3">
      <c r="A512" s="247" t="s">
        <v>33</v>
      </c>
      <c r="B512" s="248"/>
      <c r="C512" s="248"/>
      <c r="D512" s="248"/>
      <c r="E512" s="248"/>
      <c r="F512" s="249"/>
      <c r="G512" s="57">
        <f>TRUNC(SUM(G510:G511),2)</f>
        <v>8.16</v>
      </c>
    </row>
    <row r="513" spans="1:7" s="149" customFormat="1" ht="13.5" thickBot="1" x14ac:dyDescent="0.3">
      <c r="A513" s="311"/>
      <c r="B513" s="309"/>
      <c r="C513" s="309"/>
      <c r="D513" s="309"/>
      <c r="E513" s="309"/>
      <c r="F513" s="309"/>
      <c r="G513" s="309"/>
    </row>
    <row r="514" spans="1:7" s="149" customFormat="1" ht="13.5" thickBot="1" x14ac:dyDescent="0.3">
      <c r="A514" s="251" t="s">
        <v>508</v>
      </c>
      <c r="B514" s="252"/>
      <c r="C514" s="252"/>
      <c r="D514" s="252"/>
      <c r="E514" s="252"/>
      <c r="F514" s="252"/>
      <c r="G514" s="253"/>
    </row>
    <row r="515" spans="1:7" s="149" customFormat="1" ht="12.75" x14ac:dyDescent="0.25">
      <c r="A515" s="254" t="s">
        <v>35</v>
      </c>
      <c r="B515" s="255"/>
      <c r="C515" s="171" t="s">
        <v>88</v>
      </c>
      <c r="D515" s="256" t="s">
        <v>91</v>
      </c>
      <c r="E515" s="257"/>
      <c r="F515" s="52" t="s">
        <v>92</v>
      </c>
      <c r="G515" s="53" t="s">
        <v>89</v>
      </c>
    </row>
    <row r="516" spans="1:7" s="149" customFormat="1" ht="12.75" x14ac:dyDescent="0.25">
      <c r="A516" s="304">
        <v>44615</v>
      </c>
      <c r="B516" s="305"/>
      <c r="C516" s="202" t="s">
        <v>770</v>
      </c>
      <c r="D516" s="306" t="s">
        <v>768</v>
      </c>
      <c r="E516" s="307"/>
      <c r="F516" s="199" t="s">
        <v>769</v>
      </c>
      <c r="G516" s="201">
        <v>42.61</v>
      </c>
    </row>
    <row r="517" spans="1:7" s="149" customFormat="1" ht="12.75" x14ac:dyDescent="0.25">
      <c r="A517" s="304">
        <v>44620</v>
      </c>
      <c r="B517" s="305"/>
      <c r="C517" s="200" t="s">
        <v>492</v>
      </c>
      <c r="D517" s="306" t="s">
        <v>202</v>
      </c>
      <c r="E517" s="307"/>
      <c r="F517" s="199" t="s">
        <v>203</v>
      </c>
      <c r="G517" s="201">
        <v>46.2</v>
      </c>
    </row>
    <row r="518" spans="1:7" s="149" customFormat="1" ht="12.75" x14ac:dyDescent="0.25">
      <c r="A518" s="258"/>
      <c r="B518" s="259"/>
      <c r="C518" s="48"/>
      <c r="D518" s="260"/>
      <c r="E518" s="261"/>
      <c r="F518" s="49"/>
      <c r="G518" s="55"/>
    </row>
    <row r="519" spans="1:7" s="149" customFormat="1" ht="13.5" thickBot="1" x14ac:dyDescent="0.3">
      <c r="A519" s="247" t="s">
        <v>95</v>
      </c>
      <c r="B519" s="248"/>
      <c r="C519" s="248"/>
      <c r="D519" s="248"/>
      <c r="E519" s="248"/>
      <c r="F519" s="249"/>
      <c r="G519" s="57">
        <f>MEDIAN(G516:G518)</f>
        <v>44.405000000000001</v>
      </c>
    </row>
    <row r="520" spans="1:7" s="149" customFormat="1" ht="13.5" thickBot="1" x14ac:dyDescent="0.3">
      <c r="A520" s="312"/>
      <c r="B520" s="312"/>
      <c r="C520" s="312"/>
      <c r="D520" s="312"/>
      <c r="E520" s="312"/>
      <c r="F520" s="312"/>
      <c r="G520" s="312"/>
    </row>
    <row r="521" spans="1:7" s="149" customFormat="1" ht="25.5" customHeight="1" thickBot="1" x14ac:dyDescent="0.3">
      <c r="A521" s="243" t="s">
        <v>913</v>
      </c>
      <c r="B521" s="264"/>
      <c r="C521" s="265" t="s">
        <v>543</v>
      </c>
      <c r="D521" s="266"/>
      <c r="E521" s="266"/>
      <c r="F521" s="267"/>
      <c r="G521" s="14" t="s">
        <v>45</v>
      </c>
    </row>
    <row r="522" spans="1:7" s="149" customFormat="1" ht="27.2" customHeight="1" thickBot="1" x14ac:dyDescent="0.3">
      <c r="A522" s="265" t="s">
        <v>544</v>
      </c>
      <c r="B522" s="266"/>
      <c r="C522" s="266"/>
      <c r="D522" s="266"/>
      <c r="E522" s="266"/>
      <c r="F522" s="266"/>
      <c r="G522" s="267"/>
    </row>
    <row r="523" spans="1:7" s="149" customFormat="1" ht="12.75" x14ac:dyDescent="0.25">
      <c r="A523" s="254" t="s">
        <v>21</v>
      </c>
      <c r="B523" s="255"/>
      <c r="C523" s="171" t="s">
        <v>30</v>
      </c>
      <c r="D523" s="171" t="s">
        <v>31</v>
      </c>
      <c r="E523" s="171" t="s">
        <v>24</v>
      </c>
      <c r="F523" s="52" t="s">
        <v>25</v>
      </c>
      <c r="G523" s="53" t="s">
        <v>32</v>
      </c>
    </row>
    <row r="524" spans="1:7" s="149" customFormat="1" ht="12.75" x14ac:dyDescent="0.25">
      <c r="A524" s="274">
        <v>88316</v>
      </c>
      <c r="B524" s="261"/>
      <c r="C524" s="45" t="s">
        <v>46</v>
      </c>
      <c r="D524" s="170" t="s">
        <v>42</v>
      </c>
      <c r="E524" s="179">
        <v>0.2</v>
      </c>
      <c r="F524" s="49">
        <v>16.02</v>
      </c>
      <c r="G524" s="55">
        <f>TRUNC((F524*E524),2)</f>
        <v>3.2</v>
      </c>
    </row>
    <row r="525" spans="1:7" s="149" customFormat="1" ht="51" x14ac:dyDescent="0.25">
      <c r="A525" s="277">
        <v>37558</v>
      </c>
      <c r="B525" s="278"/>
      <c r="C525" s="45" t="s">
        <v>545</v>
      </c>
      <c r="D525" s="170" t="s">
        <v>45</v>
      </c>
      <c r="E525" s="179">
        <v>1</v>
      </c>
      <c r="F525" s="49">
        <v>39.840000000000003</v>
      </c>
      <c r="G525" s="55">
        <f>TRUNC((F525*E525),2)</f>
        <v>39.840000000000003</v>
      </c>
    </row>
    <row r="526" spans="1:7" s="149" customFormat="1" ht="13.5" thickBot="1" x14ac:dyDescent="0.3">
      <c r="A526" s="247" t="s">
        <v>33</v>
      </c>
      <c r="B526" s="248"/>
      <c r="C526" s="248"/>
      <c r="D526" s="248"/>
      <c r="E526" s="248"/>
      <c r="F526" s="249"/>
      <c r="G526" s="57">
        <f>TRUNC(SUM(G524:G525),2)</f>
        <v>43.04</v>
      </c>
    </row>
    <row r="527" spans="1:7" s="149" customFormat="1" ht="13.5" thickBot="1" x14ac:dyDescent="0.3">
      <c r="A527" s="312"/>
      <c r="B527" s="312"/>
      <c r="C527" s="312"/>
      <c r="D527" s="312"/>
      <c r="E527" s="312"/>
      <c r="F527" s="312"/>
      <c r="G527" s="312"/>
    </row>
    <row r="528" spans="1:7" s="149" customFormat="1" ht="24.75" customHeight="1" thickBot="1" x14ac:dyDescent="0.3">
      <c r="A528" s="243" t="s">
        <v>913</v>
      </c>
      <c r="B528" s="264"/>
      <c r="C528" s="265" t="s">
        <v>226</v>
      </c>
      <c r="D528" s="266"/>
      <c r="E528" s="266"/>
      <c r="F528" s="267"/>
      <c r="G528" s="14" t="s">
        <v>45</v>
      </c>
    </row>
    <row r="529" spans="1:12" s="149" customFormat="1" ht="16.5" customHeight="1" thickBot="1" x14ac:dyDescent="0.3">
      <c r="A529" s="265" t="s">
        <v>223</v>
      </c>
      <c r="B529" s="266"/>
      <c r="C529" s="266"/>
      <c r="D529" s="266"/>
      <c r="E529" s="266"/>
      <c r="F529" s="266"/>
      <c r="G529" s="267"/>
    </row>
    <row r="530" spans="1:12" s="149" customFormat="1" ht="12.75" x14ac:dyDescent="0.25">
      <c r="A530" s="254" t="s">
        <v>21</v>
      </c>
      <c r="B530" s="255"/>
      <c r="C530" s="171" t="s">
        <v>30</v>
      </c>
      <c r="D530" s="171" t="s">
        <v>31</v>
      </c>
      <c r="E530" s="171" t="s">
        <v>24</v>
      </c>
      <c r="F530" s="52" t="s">
        <v>25</v>
      </c>
      <c r="G530" s="53" t="s">
        <v>32</v>
      </c>
    </row>
    <row r="531" spans="1:12" s="149" customFormat="1" ht="12.75" x14ac:dyDescent="0.25">
      <c r="A531" s="274">
        <v>88316</v>
      </c>
      <c r="B531" s="261"/>
      <c r="C531" s="45" t="s">
        <v>46</v>
      </c>
      <c r="D531" s="170" t="s">
        <v>42</v>
      </c>
      <c r="E531" s="179">
        <v>0.2</v>
      </c>
      <c r="F531" s="49">
        <v>16.02</v>
      </c>
      <c r="G531" s="55">
        <f>TRUNC((F531*E531),2)</f>
        <v>3.2</v>
      </c>
    </row>
    <row r="532" spans="1:12" s="149" customFormat="1" ht="51" x14ac:dyDescent="0.25">
      <c r="A532" s="277">
        <v>37556</v>
      </c>
      <c r="B532" s="278"/>
      <c r="C532" s="45" t="s">
        <v>546</v>
      </c>
      <c r="D532" s="170" t="s">
        <v>45</v>
      </c>
      <c r="E532" s="179">
        <v>1</v>
      </c>
      <c r="F532" s="49">
        <v>24.71</v>
      </c>
      <c r="G532" s="55">
        <f>TRUNC((F532*E532),2)</f>
        <v>24.71</v>
      </c>
    </row>
    <row r="533" spans="1:12" s="149" customFormat="1" ht="13.5" thickBot="1" x14ac:dyDescent="0.3">
      <c r="A533" s="247" t="s">
        <v>33</v>
      </c>
      <c r="B533" s="248"/>
      <c r="C533" s="248"/>
      <c r="D533" s="248"/>
      <c r="E533" s="248"/>
      <c r="F533" s="249"/>
      <c r="G533" s="57">
        <f>TRUNC(SUM(G531:G532),2)</f>
        <v>27.91</v>
      </c>
    </row>
    <row r="534" spans="1:12" s="149" customFormat="1" ht="13.5" thickBot="1" x14ac:dyDescent="0.3">
      <c r="A534" s="312"/>
      <c r="B534" s="312"/>
      <c r="C534" s="312"/>
      <c r="D534" s="312"/>
      <c r="E534" s="312"/>
      <c r="F534" s="312"/>
      <c r="G534" s="312"/>
    </row>
    <row r="535" spans="1:12" s="149" customFormat="1" ht="29.25" customHeight="1" thickBot="1" x14ac:dyDescent="0.3">
      <c r="A535" s="243" t="s">
        <v>913</v>
      </c>
      <c r="B535" s="264"/>
      <c r="C535" s="265" t="s">
        <v>224</v>
      </c>
      <c r="D535" s="266"/>
      <c r="E535" s="266"/>
      <c r="F535" s="267"/>
      <c r="G535" s="14" t="s">
        <v>45</v>
      </c>
    </row>
    <row r="536" spans="1:12" s="149" customFormat="1" ht="13.5" thickBot="1" x14ac:dyDescent="0.3">
      <c r="A536" s="265" t="s">
        <v>223</v>
      </c>
      <c r="B536" s="266"/>
      <c r="C536" s="266"/>
      <c r="D536" s="266"/>
      <c r="E536" s="266"/>
      <c r="F536" s="266"/>
      <c r="G536" s="267"/>
    </row>
    <row r="537" spans="1:12" s="149" customFormat="1" ht="12.75" x14ac:dyDescent="0.25">
      <c r="A537" s="254" t="s">
        <v>21</v>
      </c>
      <c r="B537" s="255"/>
      <c r="C537" s="171" t="s">
        <v>30</v>
      </c>
      <c r="D537" s="171" t="s">
        <v>31</v>
      </c>
      <c r="E537" s="171" t="s">
        <v>24</v>
      </c>
      <c r="F537" s="52" t="s">
        <v>25</v>
      </c>
      <c r="G537" s="53" t="s">
        <v>32</v>
      </c>
    </row>
    <row r="538" spans="1:12" s="149" customFormat="1" ht="12.75" x14ac:dyDescent="0.25">
      <c r="A538" s="274">
        <v>88316</v>
      </c>
      <c r="B538" s="261"/>
      <c r="C538" s="45" t="s">
        <v>46</v>
      </c>
      <c r="D538" s="170" t="s">
        <v>42</v>
      </c>
      <c r="E538" s="179">
        <v>0.2</v>
      </c>
      <c r="F538" s="49">
        <v>16.02</v>
      </c>
      <c r="G538" s="55">
        <f>TRUNC((F538*E538),2)</f>
        <v>3.2</v>
      </c>
    </row>
    <row r="539" spans="1:12" s="149" customFormat="1" ht="51" x14ac:dyDescent="0.25">
      <c r="A539" s="277" t="s">
        <v>97</v>
      </c>
      <c r="B539" s="278"/>
      <c r="C539" s="45" t="s">
        <v>224</v>
      </c>
      <c r="D539" s="170" t="s">
        <v>45</v>
      </c>
      <c r="E539" s="179">
        <v>1</v>
      </c>
      <c r="F539" s="49">
        <f>G546</f>
        <v>88.84</v>
      </c>
      <c r="G539" s="55">
        <f>TRUNC((F539*E539),2)</f>
        <v>88.84</v>
      </c>
    </row>
    <row r="540" spans="1:12" s="149" customFormat="1" ht="13.5" thickBot="1" x14ac:dyDescent="0.3">
      <c r="A540" s="247" t="s">
        <v>33</v>
      </c>
      <c r="B540" s="248"/>
      <c r="C540" s="248"/>
      <c r="D540" s="248"/>
      <c r="E540" s="248"/>
      <c r="F540" s="249"/>
      <c r="G540" s="57">
        <f>TRUNC(SUM(G538:G539),2)</f>
        <v>92.04</v>
      </c>
    </row>
    <row r="541" spans="1:12" s="149" customFormat="1" ht="31.5" customHeight="1" thickBot="1" x14ac:dyDescent="0.3">
      <c r="A541" s="251" t="s">
        <v>225</v>
      </c>
      <c r="B541" s="252"/>
      <c r="C541" s="252"/>
      <c r="D541" s="252"/>
      <c r="E541" s="252"/>
      <c r="F541" s="252"/>
      <c r="G541" s="253"/>
    </row>
    <row r="542" spans="1:12" s="149" customFormat="1" ht="12.75" x14ac:dyDescent="0.25">
      <c r="A542" s="254" t="s">
        <v>35</v>
      </c>
      <c r="B542" s="255"/>
      <c r="C542" s="171" t="s">
        <v>88</v>
      </c>
      <c r="D542" s="256" t="s">
        <v>91</v>
      </c>
      <c r="E542" s="257"/>
      <c r="F542" s="52" t="s">
        <v>92</v>
      </c>
      <c r="G542" s="53" t="s">
        <v>89</v>
      </c>
    </row>
    <row r="543" spans="1:12" s="149" customFormat="1" ht="15" x14ac:dyDescent="0.25">
      <c r="A543" s="258">
        <v>44620</v>
      </c>
      <c r="B543" s="259"/>
      <c r="C543" s="45" t="s">
        <v>552</v>
      </c>
      <c r="D543" s="313" t="s">
        <v>553</v>
      </c>
      <c r="E543" s="259"/>
      <c r="F543" s="49" t="s">
        <v>554</v>
      </c>
      <c r="G543" s="55">
        <f>49.9+38.94</f>
        <v>88.84</v>
      </c>
      <c r="I543" s="149" t="s">
        <v>555</v>
      </c>
      <c r="L543" s="193" t="s">
        <v>556</v>
      </c>
    </row>
    <row r="544" spans="1:12" s="149" customFormat="1" ht="15" x14ac:dyDescent="0.25">
      <c r="A544" s="258">
        <v>44620</v>
      </c>
      <c r="B544" s="259"/>
      <c r="C544" s="45" t="s">
        <v>550</v>
      </c>
      <c r="D544" s="313" t="s">
        <v>548</v>
      </c>
      <c r="E544" s="259"/>
      <c r="F544" s="49" t="s">
        <v>549</v>
      </c>
      <c r="G544" s="55">
        <f>31.2+58.1</f>
        <v>89.3</v>
      </c>
      <c r="I544" s="149" t="s">
        <v>551</v>
      </c>
      <c r="L544" s="193" t="s">
        <v>547</v>
      </c>
    </row>
    <row r="545" spans="1:12" s="149" customFormat="1" ht="15" x14ac:dyDescent="0.25">
      <c r="A545" s="258">
        <v>44620</v>
      </c>
      <c r="B545" s="259"/>
      <c r="C545" s="45" t="s">
        <v>557</v>
      </c>
      <c r="D545" s="260" t="s">
        <v>558</v>
      </c>
      <c r="E545" s="261"/>
      <c r="F545" s="49" t="s">
        <v>561</v>
      </c>
      <c r="G545" s="55">
        <f>34.99+35.4</f>
        <v>70.39</v>
      </c>
      <c r="I545" s="149" t="s">
        <v>559</v>
      </c>
      <c r="L545" s="193" t="s">
        <v>560</v>
      </c>
    </row>
    <row r="546" spans="1:12" s="149" customFormat="1" ht="13.5" thickBot="1" x14ac:dyDescent="0.3">
      <c r="A546" s="247" t="s">
        <v>95</v>
      </c>
      <c r="B546" s="248"/>
      <c r="C546" s="248"/>
      <c r="D546" s="248"/>
      <c r="E546" s="248"/>
      <c r="F546" s="249"/>
      <c r="G546" s="57">
        <f>MEDIAN(G543:G545)</f>
        <v>88.84</v>
      </c>
    </row>
    <row r="547" spans="1:12" ht="19.7" customHeight="1" thickBot="1" x14ac:dyDescent="0.3">
      <c r="A547" s="312"/>
      <c r="B547" s="312"/>
      <c r="C547" s="312"/>
      <c r="D547" s="312"/>
      <c r="E547" s="312"/>
      <c r="F547" s="312"/>
      <c r="G547" s="312"/>
    </row>
    <row r="548" spans="1:12" ht="13.5" thickBot="1" x14ac:dyDescent="0.3">
      <c r="A548" s="243" t="s">
        <v>913</v>
      </c>
      <c r="B548" s="264"/>
      <c r="C548" s="265" t="s">
        <v>805</v>
      </c>
      <c r="D548" s="266"/>
      <c r="E548" s="266"/>
      <c r="F548" s="267"/>
      <c r="G548" s="14" t="s">
        <v>45</v>
      </c>
    </row>
    <row r="549" spans="1:12" ht="13.5" thickBot="1" x14ac:dyDescent="0.3">
      <c r="A549" s="265" t="s">
        <v>223</v>
      </c>
      <c r="B549" s="266"/>
      <c r="C549" s="266"/>
      <c r="D549" s="266"/>
      <c r="E549" s="266"/>
      <c r="F549" s="266"/>
      <c r="G549" s="267"/>
    </row>
    <row r="550" spans="1:12" ht="12.75" x14ac:dyDescent="0.25">
      <c r="A550" s="254" t="s">
        <v>21</v>
      </c>
      <c r="B550" s="255"/>
      <c r="C550" s="195" t="s">
        <v>30</v>
      </c>
      <c r="D550" s="195" t="s">
        <v>31</v>
      </c>
      <c r="E550" s="195" t="s">
        <v>24</v>
      </c>
      <c r="F550" s="52" t="s">
        <v>25</v>
      </c>
      <c r="G550" s="53" t="s">
        <v>32</v>
      </c>
    </row>
    <row r="551" spans="1:12" ht="12.75" x14ac:dyDescent="0.25">
      <c r="A551" s="274">
        <v>88316</v>
      </c>
      <c r="B551" s="261"/>
      <c r="C551" s="45" t="s">
        <v>46</v>
      </c>
      <c r="D551" s="196" t="s">
        <v>42</v>
      </c>
      <c r="E551" s="179">
        <v>0.2</v>
      </c>
      <c r="F551" s="49">
        <v>16.02</v>
      </c>
      <c r="G551" s="55">
        <f>TRUNC((F551*E551),2)</f>
        <v>3.2</v>
      </c>
    </row>
    <row r="552" spans="1:12" ht="25.5" x14ac:dyDescent="0.25">
      <c r="A552" s="277" t="s">
        <v>97</v>
      </c>
      <c r="B552" s="278"/>
      <c r="C552" s="45" t="s">
        <v>805</v>
      </c>
      <c r="D552" s="196" t="s">
        <v>45</v>
      </c>
      <c r="E552" s="179">
        <v>1</v>
      </c>
      <c r="F552" s="49">
        <f>G559</f>
        <v>127.34</v>
      </c>
      <c r="G552" s="55">
        <f>TRUNC((F552*E552),2)</f>
        <v>127.34</v>
      </c>
    </row>
    <row r="553" spans="1:12" ht="13.5" thickBot="1" x14ac:dyDescent="0.3">
      <c r="A553" s="247" t="s">
        <v>33</v>
      </c>
      <c r="B553" s="248"/>
      <c r="C553" s="248"/>
      <c r="D553" s="248"/>
      <c r="E553" s="248"/>
      <c r="F553" s="249"/>
      <c r="G553" s="57">
        <f>TRUNC(SUM(G551:G552),2)</f>
        <v>130.54</v>
      </c>
    </row>
    <row r="554" spans="1:12" ht="13.5" thickBot="1" x14ac:dyDescent="0.3">
      <c r="A554" s="251" t="s">
        <v>225</v>
      </c>
      <c r="B554" s="252"/>
      <c r="C554" s="252"/>
      <c r="D554" s="252"/>
      <c r="E554" s="252"/>
      <c r="F554" s="252"/>
      <c r="G554" s="253"/>
    </row>
    <row r="555" spans="1:12" ht="12.75" x14ac:dyDescent="0.25">
      <c r="A555" s="254" t="s">
        <v>35</v>
      </c>
      <c r="B555" s="255"/>
      <c r="C555" s="195" t="s">
        <v>88</v>
      </c>
      <c r="D555" s="256" t="s">
        <v>91</v>
      </c>
      <c r="E555" s="257"/>
      <c r="F555" s="52" t="s">
        <v>92</v>
      </c>
      <c r="G555" s="53" t="s">
        <v>89</v>
      </c>
    </row>
    <row r="556" spans="1:12" ht="15" x14ac:dyDescent="0.25">
      <c r="A556" s="258">
        <v>44620</v>
      </c>
      <c r="B556" s="259"/>
      <c r="C556" s="45" t="s">
        <v>552</v>
      </c>
      <c r="D556" s="313" t="s">
        <v>553</v>
      </c>
      <c r="E556" s="259"/>
      <c r="F556" s="49" t="s">
        <v>554</v>
      </c>
      <c r="G556" s="55">
        <f>86+38.94</f>
        <v>124.94</v>
      </c>
      <c r="H556" s="149"/>
      <c r="I556" s="149" t="s">
        <v>806</v>
      </c>
      <c r="J556" s="149"/>
      <c r="K556" s="149"/>
      <c r="L556" s="193" t="s">
        <v>807</v>
      </c>
    </row>
    <row r="557" spans="1:12" ht="15" x14ac:dyDescent="0.25">
      <c r="A557" s="258">
        <v>44620</v>
      </c>
      <c r="B557" s="259"/>
      <c r="C557" s="45" t="s">
        <v>810</v>
      </c>
      <c r="D557" s="313" t="s">
        <v>811</v>
      </c>
      <c r="E557" s="259"/>
      <c r="F557" s="49" t="s">
        <v>812</v>
      </c>
      <c r="G557" s="55">
        <f>49.9+77.44</f>
        <v>127.34</v>
      </c>
      <c r="H557" s="149"/>
      <c r="I557" s="149" t="s">
        <v>808</v>
      </c>
      <c r="J557" s="149"/>
      <c r="K557" s="149"/>
      <c r="L557" s="193" t="s">
        <v>809</v>
      </c>
    </row>
    <row r="558" spans="1:12" ht="15" x14ac:dyDescent="0.25">
      <c r="A558" s="258">
        <v>44620</v>
      </c>
      <c r="B558" s="259"/>
      <c r="C558" s="45" t="s">
        <v>814</v>
      </c>
      <c r="D558" s="260" t="s">
        <v>815</v>
      </c>
      <c r="E558" s="261"/>
      <c r="F558" s="49" t="s">
        <v>816</v>
      </c>
      <c r="G558" s="55">
        <f>59.99+96.86</f>
        <v>156.85</v>
      </c>
      <c r="H558" s="149"/>
      <c r="I558" s="149" t="s">
        <v>813</v>
      </c>
      <c r="J558" s="149"/>
      <c r="K558" s="149"/>
      <c r="L558" s="193" t="s">
        <v>817</v>
      </c>
    </row>
    <row r="559" spans="1:12" ht="13.5" thickBot="1" x14ac:dyDescent="0.3">
      <c r="A559" s="247" t="s">
        <v>95</v>
      </c>
      <c r="B559" s="248"/>
      <c r="C559" s="248"/>
      <c r="D559" s="248"/>
      <c r="E559" s="248"/>
      <c r="F559" s="249"/>
      <c r="G559" s="57">
        <f>MEDIAN(G556:G558)</f>
        <v>127.34</v>
      </c>
    </row>
  </sheetData>
  <mergeCells count="660">
    <mergeCell ref="A546:F546"/>
    <mergeCell ref="A544:B544"/>
    <mergeCell ref="D544:E544"/>
    <mergeCell ref="A545:B545"/>
    <mergeCell ref="D545:E545"/>
    <mergeCell ref="A517:B517"/>
    <mergeCell ref="D517:E517"/>
    <mergeCell ref="A522:G522"/>
    <mergeCell ref="A523:B523"/>
    <mergeCell ref="A524:B524"/>
    <mergeCell ref="A525:B525"/>
    <mergeCell ref="A526:F526"/>
    <mergeCell ref="A528:B528"/>
    <mergeCell ref="C528:F528"/>
    <mergeCell ref="A520:G520"/>
    <mergeCell ref="A527:G527"/>
    <mergeCell ref="A534:G534"/>
    <mergeCell ref="A540:F540"/>
    <mergeCell ref="A541:G541"/>
    <mergeCell ref="A542:B542"/>
    <mergeCell ref="D542:E542"/>
    <mergeCell ref="A543:B543"/>
    <mergeCell ref="D543:E543"/>
    <mergeCell ref="A531:B531"/>
    <mergeCell ref="A532:B532"/>
    <mergeCell ref="A533:F533"/>
    <mergeCell ref="A535:B535"/>
    <mergeCell ref="C535:F535"/>
    <mergeCell ref="A536:G536"/>
    <mergeCell ref="A537:B537"/>
    <mergeCell ref="A538:B538"/>
    <mergeCell ref="A539:B539"/>
    <mergeCell ref="A530:B530"/>
    <mergeCell ref="A521:B521"/>
    <mergeCell ref="C521:F521"/>
    <mergeCell ref="A529:G529"/>
    <mergeCell ref="A518:B518"/>
    <mergeCell ref="D518:E518"/>
    <mergeCell ref="A519:F519"/>
    <mergeCell ref="A12:G12"/>
    <mergeCell ref="A13:B13"/>
    <mergeCell ref="A14:B14"/>
    <mergeCell ref="A15:B15"/>
    <mergeCell ref="A16:B16"/>
    <mergeCell ref="A17:B17"/>
    <mergeCell ref="A18:B18"/>
    <mergeCell ref="A19:B19"/>
    <mergeCell ref="A20:F20"/>
    <mergeCell ref="A50:G50"/>
    <mergeCell ref="A21:G21"/>
    <mergeCell ref="A40:B40"/>
    <mergeCell ref="C40:F40"/>
    <mergeCell ref="A325:B325"/>
    <mergeCell ref="C325:F325"/>
    <mergeCell ref="A326:G326"/>
    <mergeCell ref="A496:B496"/>
    <mergeCell ref="A497:B497"/>
    <mergeCell ref="A498:F498"/>
    <mergeCell ref="A499:G499"/>
    <mergeCell ref="A500:G500"/>
    <mergeCell ref="A501:B501"/>
    <mergeCell ref="D501:E501"/>
    <mergeCell ref="A502:B502"/>
    <mergeCell ref="D502:E502"/>
    <mergeCell ref="A515:B515"/>
    <mergeCell ref="D515:E515"/>
    <mergeCell ref="A516:B516"/>
    <mergeCell ref="D516:E516"/>
    <mergeCell ref="A503:B503"/>
    <mergeCell ref="D503:E503"/>
    <mergeCell ref="A504:B504"/>
    <mergeCell ref="D504:E504"/>
    <mergeCell ref="A505:F505"/>
    <mergeCell ref="A507:B507"/>
    <mergeCell ref="C507:F507"/>
    <mergeCell ref="A508:G508"/>
    <mergeCell ref="A509:B509"/>
    <mergeCell ref="A510:B510"/>
    <mergeCell ref="A511:B511"/>
    <mergeCell ref="A512:F512"/>
    <mergeCell ref="A513:G513"/>
    <mergeCell ref="A514:G514"/>
    <mergeCell ref="A557:B557"/>
    <mergeCell ref="D557:E557"/>
    <mergeCell ref="A558:B558"/>
    <mergeCell ref="D558:E558"/>
    <mergeCell ref="A553:F553"/>
    <mergeCell ref="A554:G554"/>
    <mergeCell ref="A555:B555"/>
    <mergeCell ref="D555:E555"/>
    <mergeCell ref="A556:B556"/>
    <mergeCell ref="D556:E556"/>
    <mergeCell ref="A481:B481"/>
    <mergeCell ref="A482:B482"/>
    <mergeCell ref="A483:B483"/>
    <mergeCell ref="A484:F484"/>
    <mergeCell ref="A486:G486"/>
    <mergeCell ref="A559:F559"/>
    <mergeCell ref="A551:B551"/>
    <mergeCell ref="A488:B488"/>
    <mergeCell ref="D488:E488"/>
    <mergeCell ref="A489:B489"/>
    <mergeCell ref="D489:E489"/>
    <mergeCell ref="A490:B490"/>
    <mergeCell ref="D490:E490"/>
    <mergeCell ref="A491:F491"/>
    <mergeCell ref="A493:B493"/>
    <mergeCell ref="C493:F493"/>
    <mergeCell ref="A494:G494"/>
    <mergeCell ref="A495:B495"/>
    <mergeCell ref="A547:G547"/>
    <mergeCell ref="A548:B548"/>
    <mergeCell ref="C548:F548"/>
    <mergeCell ref="A549:G549"/>
    <mergeCell ref="A550:B550"/>
    <mergeCell ref="A552:B552"/>
    <mergeCell ref="A487:B487"/>
    <mergeCell ref="D487:E487"/>
    <mergeCell ref="A464:F464"/>
    <mergeCell ref="A466:B466"/>
    <mergeCell ref="C466:F466"/>
    <mergeCell ref="A467:G467"/>
    <mergeCell ref="A468:B468"/>
    <mergeCell ref="A469:B469"/>
    <mergeCell ref="A470:B470"/>
    <mergeCell ref="A471:F471"/>
    <mergeCell ref="A472:G472"/>
    <mergeCell ref="A473:B473"/>
    <mergeCell ref="D473:E473"/>
    <mergeCell ref="A474:B474"/>
    <mergeCell ref="D474:E474"/>
    <mergeCell ref="A475:B475"/>
    <mergeCell ref="D475:E475"/>
    <mergeCell ref="A476:B476"/>
    <mergeCell ref="D476:E476"/>
    <mergeCell ref="A477:F477"/>
    <mergeCell ref="A485:G485"/>
    <mergeCell ref="A479:B479"/>
    <mergeCell ref="C479:F479"/>
    <mergeCell ref="A480:G480"/>
    <mergeCell ref="A450:B450"/>
    <mergeCell ref="D450:E450"/>
    <mergeCell ref="A451:F451"/>
    <mergeCell ref="A453:B453"/>
    <mergeCell ref="C453:F453"/>
    <mergeCell ref="A454:G454"/>
    <mergeCell ref="A455:B455"/>
    <mergeCell ref="A456:B456"/>
    <mergeCell ref="A457:B457"/>
    <mergeCell ref="A458:F458"/>
    <mergeCell ref="A459:G459"/>
    <mergeCell ref="A460:B460"/>
    <mergeCell ref="D460:E460"/>
    <mergeCell ref="A461:B461"/>
    <mergeCell ref="D461:E461"/>
    <mergeCell ref="A462:B462"/>
    <mergeCell ref="D462:E462"/>
    <mergeCell ref="A463:B463"/>
    <mergeCell ref="D463:E463"/>
    <mergeCell ref="A436:B436"/>
    <mergeCell ref="D436:E436"/>
    <mergeCell ref="A437:B437"/>
    <mergeCell ref="D437:E437"/>
    <mergeCell ref="A438:F438"/>
    <mergeCell ref="A440:B440"/>
    <mergeCell ref="C440:F440"/>
    <mergeCell ref="A441:G441"/>
    <mergeCell ref="A442:B442"/>
    <mergeCell ref="A443:B443"/>
    <mergeCell ref="A444:B444"/>
    <mergeCell ref="A445:F445"/>
    <mergeCell ref="A446:G446"/>
    <mergeCell ref="A447:B447"/>
    <mergeCell ref="D447:E447"/>
    <mergeCell ref="A448:B448"/>
    <mergeCell ref="D448:E448"/>
    <mergeCell ref="A449:B449"/>
    <mergeCell ref="D449:E449"/>
    <mergeCell ref="A422:B422"/>
    <mergeCell ref="D422:E422"/>
    <mergeCell ref="A423:B423"/>
    <mergeCell ref="D423:E423"/>
    <mergeCell ref="A424:F424"/>
    <mergeCell ref="A426:B426"/>
    <mergeCell ref="C426:F426"/>
    <mergeCell ref="A427:G427"/>
    <mergeCell ref="A428:B428"/>
    <mergeCell ref="A429:B429"/>
    <mergeCell ref="A430:B430"/>
    <mergeCell ref="A431:B431"/>
    <mergeCell ref="A432:F432"/>
    <mergeCell ref="A433:G433"/>
    <mergeCell ref="A434:B434"/>
    <mergeCell ref="D434:E434"/>
    <mergeCell ref="A435:B435"/>
    <mergeCell ref="D435:E435"/>
    <mergeCell ref="A408:B408"/>
    <mergeCell ref="D408:E408"/>
    <mergeCell ref="A409:B409"/>
    <mergeCell ref="D409:E409"/>
    <mergeCell ref="A410:F410"/>
    <mergeCell ref="A412:B412"/>
    <mergeCell ref="C412:F412"/>
    <mergeCell ref="A413:G413"/>
    <mergeCell ref="A414:B414"/>
    <mergeCell ref="A415:B415"/>
    <mergeCell ref="A416:B416"/>
    <mergeCell ref="A417:B417"/>
    <mergeCell ref="A418:F418"/>
    <mergeCell ref="A419:G419"/>
    <mergeCell ref="A420:B420"/>
    <mergeCell ref="D420:E420"/>
    <mergeCell ref="A421:B421"/>
    <mergeCell ref="D421:E421"/>
    <mergeCell ref="A394:B394"/>
    <mergeCell ref="D394:E394"/>
    <mergeCell ref="A395:B395"/>
    <mergeCell ref="D395:E395"/>
    <mergeCell ref="A396:F396"/>
    <mergeCell ref="A397:G397"/>
    <mergeCell ref="A398:B398"/>
    <mergeCell ref="C398:F398"/>
    <mergeCell ref="A399:G399"/>
    <mergeCell ref="A400:B400"/>
    <mergeCell ref="A401:B401"/>
    <mergeCell ref="A402:B402"/>
    <mergeCell ref="A403:B403"/>
    <mergeCell ref="A404:F404"/>
    <mergeCell ref="A405:G405"/>
    <mergeCell ref="A406:B406"/>
    <mergeCell ref="D406:E406"/>
    <mergeCell ref="A407:B407"/>
    <mergeCell ref="D407:E407"/>
    <mergeCell ref="A382:F382"/>
    <mergeCell ref="A102:G102"/>
    <mergeCell ref="A347:G347"/>
    <mergeCell ref="A362:G362"/>
    <mergeCell ref="A376:G376"/>
    <mergeCell ref="A384:B384"/>
    <mergeCell ref="C384:F384"/>
    <mergeCell ref="A385:G385"/>
    <mergeCell ref="A386:B386"/>
    <mergeCell ref="A332:F332"/>
    <mergeCell ref="A333:G333"/>
    <mergeCell ref="A334:B334"/>
    <mergeCell ref="D334:E334"/>
    <mergeCell ref="A335:B335"/>
    <mergeCell ref="D335:E335"/>
    <mergeCell ref="A336:B336"/>
    <mergeCell ref="D336:E336"/>
    <mergeCell ref="A337:B337"/>
    <mergeCell ref="D337:E337"/>
    <mergeCell ref="A338:F338"/>
    <mergeCell ref="A375:F375"/>
    <mergeCell ref="A377:G377"/>
    <mergeCell ref="A378:B378"/>
    <mergeCell ref="A327:B327"/>
    <mergeCell ref="A387:B387"/>
    <mergeCell ref="A388:B388"/>
    <mergeCell ref="A389:B389"/>
    <mergeCell ref="A390:F390"/>
    <mergeCell ref="A391:G391"/>
    <mergeCell ref="A392:B392"/>
    <mergeCell ref="D392:E392"/>
    <mergeCell ref="A393:B393"/>
    <mergeCell ref="D393:E393"/>
    <mergeCell ref="A360:B360"/>
    <mergeCell ref="A361:F361"/>
    <mergeCell ref="A363:G363"/>
    <mergeCell ref="A364:B364"/>
    <mergeCell ref="D364:E364"/>
    <mergeCell ref="A365:B365"/>
    <mergeCell ref="D365:E365"/>
    <mergeCell ref="A366:B366"/>
    <mergeCell ref="D366:E366"/>
    <mergeCell ref="D378:E378"/>
    <mergeCell ref="A379:B379"/>
    <mergeCell ref="D379:E379"/>
    <mergeCell ref="A380:B380"/>
    <mergeCell ref="D380:E380"/>
    <mergeCell ref="A381:B381"/>
    <mergeCell ref="D381:E381"/>
    <mergeCell ref="A367:B367"/>
    <mergeCell ref="D367:E367"/>
    <mergeCell ref="A368:F368"/>
    <mergeCell ref="A370:B370"/>
    <mergeCell ref="C370:F370"/>
    <mergeCell ref="A371:G371"/>
    <mergeCell ref="A372:B372"/>
    <mergeCell ref="A373:B373"/>
    <mergeCell ref="A374:B374"/>
    <mergeCell ref="A345:B345"/>
    <mergeCell ref="A346:F346"/>
    <mergeCell ref="A348:G348"/>
    <mergeCell ref="A349:B349"/>
    <mergeCell ref="D349:E349"/>
    <mergeCell ref="A350:B350"/>
    <mergeCell ref="D350:E350"/>
    <mergeCell ref="A351:B351"/>
    <mergeCell ref="D351:E351"/>
    <mergeCell ref="A352:B352"/>
    <mergeCell ref="D352:E352"/>
    <mergeCell ref="A353:F353"/>
    <mergeCell ref="A355:B355"/>
    <mergeCell ref="C355:F355"/>
    <mergeCell ref="A356:G356"/>
    <mergeCell ref="A357:B357"/>
    <mergeCell ref="A358:B358"/>
    <mergeCell ref="A359:B359"/>
    <mergeCell ref="A323:F323"/>
    <mergeCell ref="A340:B340"/>
    <mergeCell ref="C340:F340"/>
    <mergeCell ref="A341:G341"/>
    <mergeCell ref="A342:B342"/>
    <mergeCell ref="A343:B343"/>
    <mergeCell ref="A344:B344"/>
    <mergeCell ref="A329:B329"/>
    <mergeCell ref="A330:B330"/>
    <mergeCell ref="A328:B328"/>
    <mergeCell ref="A331:B331"/>
    <mergeCell ref="C259:F259"/>
    <mergeCell ref="A260:G260"/>
    <mergeCell ref="A261:B261"/>
    <mergeCell ref="A262:B262"/>
    <mergeCell ref="A263:B263"/>
    <mergeCell ref="A264:B264"/>
    <mergeCell ref="A248:B248"/>
    <mergeCell ref="A321:B321"/>
    <mergeCell ref="A322:B322"/>
    <mergeCell ref="A312:B312"/>
    <mergeCell ref="A313:F313"/>
    <mergeCell ref="A315:B315"/>
    <mergeCell ref="C315:F315"/>
    <mergeCell ref="A316:G316"/>
    <mergeCell ref="A317:B317"/>
    <mergeCell ref="A318:B318"/>
    <mergeCell ref="A319:B319"/>
    <mergeCell ref="A320:B320"/>
    <mergeCell ref="A298:B298"/>
    <mergeCell ref="C298:F298"/>
    <mergeCell ref="A299:G299"/>
    <mergeCell ref="A300:B300"/>
    <mergeCell ref="A301:B301"/>
    <mergeCell ref="A302:B302"/>
    <mergeCell ref="A308:G308"/>
    <mergeCell ref="A309:B309"/>
    <mergeCell ref="A310:B310"/>
    <mergeCell ref="A311:B311"/>
    <mergeCell ref="A289:B289"/>
    <mergeCell ref="C289:F289"/>
    <mergeCell ref="A290:G290"/>
    <mergeCell ref="A291:B291"/>
    <mergeCell ref="A292:B292"/>
    <mergeCell ref="A293:B293"/>
    <mergeCell ref="A294:B294"/>
    <mergeCell ref="A295:B295"/>
    <mergeCell ref="A296:F296"/>
    <mergeCell ref="A303:B303"/>
    <mergeCell ref="A304:B304"/>
    <mergeCell ref="A305:F305"/>
    <mergeCell ref="A307:B307"/>
    <mergeCell ref="C307:F307"/>
    <mergeCell ref="A275:B275"/>
    <mergeCell ref="A276:B276"/>
    <mergeCell ref="A277:F277"/>
    <mergeCell ref="A279:B279"/>
    <mergeCell ref="C279:F279"/>
    <mergeCell ref="A280:G280"/>
    <mergeCell ref="A281:B281"/>
    <mergeCell ref="A282:B282"/>
    <mergeCell ref="A283:B283"/>
    <mergeCell ref="A51:B51"/>
    <mergeCell ref="C51:F51"/>
    <mergeCell ref="A52:G52"/>
    <mergeCell ref="A53:B53"/>
    <mergeCell ref="A54:B54"/>
    <mergeCell ref="A284:B284"/>
    <mergeCell ref="A285:B285"/>
    <mergeCell ref="A286:B286"/>
    <mergeCell ref="A287:F287"/>
    <mergeCell ref="A265:F265"/>
    <mergeCell ref="A268:B268"/>
    <mergeCell ref="C268:F268"/>
    <mergeCell ref="A269:G269"/>
    <mergeCell ref="A270:B270"/>
    <mergeCell ref="A271:B271"/>
    <mergeCell ref="A272:B272"/>
    <mergeCell ref="A273:B273"/>
    <mergeCell ref="A274:B274"/>
    <mergeCell ref="A55:B55"/>
    <mergeCell ref="A56:B56"/>
    <mergeCell ref="A57:F57"/>
    <mergeCell ref="A256:B256"/>
    <mergeCell ref="A257:F257"/>
    <mergeCell ref="A259:B259"/>
    <mergeCell ref="A249:G249"/>
    <mergeCell ref="A250:B250"/>
    <mergeCell ref="A251:B251"/>
    <mergeCell ref="A252:B252"/>
    <mergeCell ref="A253:B253"/>
    <mergeCell ref="A254:B254"/>
    <mergeCell ref="A255:B255"/>
    <mergeCell ref="A238:G238"/>
    <mergeCell ref="A239:B239"/>
    <mergeCell ref="A240:B240"/>
    <mergeCell ref="A241:B241"/>
    <mergeCell ref="A242:B242"/>
    <mergeCell ref="A243:B243"/>
    <mergeCell ref="A244:B244"/>
    <mergeCell ref="A245:B245"/>
    <mergeCell ref="A246:F246"/>
    <mergeCell ref="A176:B176"/>
    <mergeCell ref="A177:B177"/>
    <mergeCell ref="A178:B178"/>
    <mergeCell ref="A179:F179"/>
    <mergeCell ref="C248:F248"/>
    <mergeCell ref="A222:B222"/>
    <mergeCell ref="C222:F222"/>
    <mergeCell ref="A223:G223"/>
    <mergeCell ref="A224:B224"/>
    <mergeCell ref="A225:B225"/>
    <mergeCell ref="A226:B226"/>
    <mergeCell ref="A227:B227"/>
    <mergeCell ref="A229:F229"/>
    <mergeCell ref="A237:B237"/>
    <mergeCell ref="C237:F237"/>
    <mergeCell ref="A181:B181"/>
    <mergeCell ref="C181:F181"/>
    <mergeCell ref="A182:G182"/>
    <mergeCell ref="A183:B183"/>
    <mergeCell ref="A184:B184"/>
    <mergeCell ref="A199:B199"/>
    <mergeCell ref="A200:B200"/>
    <mergeCell ref="A201:B201"/>
    <mergeCell ref="A202:B202"/>
    <mergeCell ref="A167:B167"/>
    <mergeCell ref="A168:B168"/>
    <mergeCell ref="A169:B169"/>
    <mergeCell ref="A127:G127"/>
    <mergeCell ref="A128:B128"/>
    <mergeCell ref="A173:B173"/>
    <mergeCell ref="C173:F173"/>
    <mergeCell ref="A174:G174"/>
    <mergeCell ref="A175:B175"/>
    <mergeCell ref="A158:B158"/>
    <mergeCell ref="A161:B161"/>
    <mergeCell ref="A162:B162"/>
    <mergeCell ref="A163:F163"/>
    <mergeCell ref="A159:B159"/>
    <mergeCell ref="A160:B160"/>
    <mergeCell ref="A165:B165"/>
    <mergeCell ref="C165:F165"/>
    <mergeCell ref="A166:G166"/>
    <mergeCell ref="A138:B138"/>
    <mergeCell ref="C138:F138"/>
    <mergeCell ref="A139:G139"/>
    <mergeCell ref="A140:B140"/>
    <mergeCell ref="A141:B141"/>
    <mergeCell ref="A142:B142"/>
    <mergeCell ref="A105:B105"/>
    <mergeCell ref="D105:E105"/>
    <mergeCell ref="A106:B106"/>
    <mergeCell ref="D106:E106"/>
    <mergeCell ref="A107:B107"/>
    <mergeCell ref="D107:E107"/>
    <mergeCell ref="A108:F108"/>
    <mergeCell ref="A110:G110"/>
    <mergeCell ref="A111:B111"/>
    <mergeCell ref="D111:E111"/>
    <mergeCell ref="A122:B122"/>
    <mergeCell ref="A123:B123"/>
    <mergeCell ref="A117:B117"/>
    <mergeCell ref="C117:F117"/>
    <mergeCell ref="A118:G118"/>
    <mergeCell ref="A119:B119"/>
    <mergeCell ref="A120:B120"/>
    <mergeCell ref="A116:G116"/>
    <mergeCell ref="A129:B129"/>
    <mergeCell ref="A124:F124"/>
    <mergeCell ref="A121:B121"/>
    <mergeCell ref="A126:B126"/>
    <mergeCell ref="C126:F126"/>
    <mergeCell ref="A125:G125"/>
    <mergeCell ref="A112:B112"/>
    <mergeCell ref="D112:E112"/>
    <mergeCell ref="A113:B113"/>
    <mergeCell ref="D113:E113"/>
    <mergeCell ref="A114:B114"/>
    <mergeCell ref="D114:E114"/>
    <mergeCell ref="A115:F115"/>
    <mergeCell ref="A11:B11"/>
    <mergeCell ref="C11:F11"/>
    <mergeCell ref="A41:G41"/>
    <mergeCell ref="A42:B42"/>
    <mergeCell ref="A43:B43"/>
    <mergeCell ref="A48:B48"/>
    <mergeCell ref="A49:F49"/>
    <mergeCell ref="A44:B44"/>
    <mergeCell ref="A45:B45"/>
    <mergeCell ref="A46:B46"/>
    <mergeCell ref="A47:B47"/>
    <mergeCell ref="A93:B93"/>
    <mergeCell ref="A94:B94"/>
    <mergeCell ref="A95:B95"/>
    <mergeCell ref="A103:G103"/>
    <mergeCell ref="A104:B104"/>
    <mergeCell ref="D104:E104"/>
    <mergeCell ref="A85:B85"/>
    <mergeCell ref="A86:F86"/>
    <mergeCell ref="A88:B88"/>
    <mergeCell ref="C88:F88"/>
    <mergeCell ref="A89:G89"/>
    <mergeCell ref="A97:B97"/>
    <mergeCell ref="A98:B98"/>
    <mergeCell ref="A100:B100"/>
    <mergeCell ref="A101:F101"/>
    <mergeCell ref="A90:B90"/>
    <mergeCell ref="A91:B91"/>
    <mergeCell ref="A92:B92"/>
    <mergeCell ref="A96:B96"/>
    <mergeCell ref="A99:B99"/>
    <mergeCell ref="A10:G10"/>
    <mergeCell ref="A1:G5"/>
    <mergeCell ref="F6:F7"/>
    <mergeCell ref="F8:F9"/>
    <mergeCell ref="G6:G7"/>
    <mergeCell ref="G8:G9"/>
    <mergeCell ref="B6:E6"/>
    <mergeCell ref="B7:E7"/>
    <mergeCell ref="B8:E8"/>
    <mergeCell ref="B9:E9"/>
    <mergeCell ref="A77:B77"/>
    <mergeCell ref="C77:F77"/>
    <mergeCell ref="A78:G78"/>
    <mergeCell ref="A79:B79"/>
    <mergeCell ref="A80:B80"/>
    <mergeCell ref="A81:B81"/>
    <mergeCell ref="A82:B82"/>
    <mergeCell ref="A83:B83"/>
    <mergeCell ref="A84:B84"/>
    <mergeCell ref="A38:F38"/>
    <mergeCell ref="A39:G39"/>
    <mergeCell ref="A34:B34"/>
    <mergeCell ref="A35:B35"/>
    <mergeCell ref="A36:B36"/>
    <mergeCell ref="A37:B37"/>
    <mergeCell ref="A22:B22"/>
    <mergeCell ref="C22:F22"/>
    <mergeCell ref="A23:G23"/>
    <mergeCell ref="A24:B24"/>
    <mergeCell ref="A25:B25"/>
    <mergeCell ref="A26:B26"/>
    <mergeCell ref="A33:B33"/>
    <mergeCell ref="A27:B27"/>
    <mergeCell ref="A28:B28"/>
    <mergeCell ref="A29:B29"/>
    <mergeCell ref="A30:B30"/>
    <mergeCell ref="A31:B31"/>
    <mergeCell ref="A32:B32"/>
    <mergeCell ref="A207:F207"/>
    <mergeCell ref="A180:G180"/>
    <mergeCell ref="A185:B185"/>
    <mergeCell ref="A186:B186"/>
    <mergeCell ref="A187:B187"/>
    <mergeCell ref="A188:B188"/>
    <mergeCell ref="A189:B189"/>
    <mergeCell ref="A190:B190"/>
    <mergeCell ref="A191:B191"/>
    <mergeCell ref="A192:B192"/>
    <mergeCell ref="A193:B193"/>
    <mergeCell ref="A194:B194"/>
    <mergeCell ref="A205:B205"/>
    <mergeCell ref="A206:B206"/>
    <mergeCell ref="A195:B195"/>
    <mergeCell ref="A196:B196"/>
    <mergeCell ref="A197:B197"/>
    <mergeCell ref="A198:B198"/>
    <mergeCell ref="A234:B234"/>
    <mergeCell ref="D234:E234"/>
    <mergeCell ref="A235:F235"/>
    <mergeCell ref="A236:G236"/>
    <mergeCell ref="A228:B228"/>
    <mergeCell ref="A58:G58"/>
    <mergeCell ref="A59:B59"/>
    <mergeCell ref="C59:F59"/>
    <mergeCell ref="A60:G60"/>
    <mergeCell ref="A61:B61"/>
    <mergeCell ref="A62:B62"/>
    <mergeCell ref="A68:B68"/>
    <mergeCell ref="A69:F69"/>
    <mergeCell ref="A63:B63"/>
    <mergeCell ref="A64:B64"/>
    <mergeCell ref="A65:B65"/>
    <mergeCell ref="A66:B66"/>
    <mergeCell ref="A67:B67"/>
    <mergeCell ref="A76:G76"/>
    <mergeCell ref="A71:B71"/>
    <mergeCell ref="D71:E71"/>
    <mergeCell ref="A152:F152"/>
    <mergeCell ref="A153:G153"/>
    <mergeCell ref="A148:B148"/>
    <mergeCell ref="A70:G70"/>
    <mergeCell ref="A233:B233"/>
    <mergeCell ref="D233:E233"/>
    <mergeCell ref="A149:B149"/>
    <mergeCell ref="A230:G230"/>
    <mergeCell ref="A231:B231"/>
    <mergeCell ref="D231:E231"/>
    <mergeCell ref="A232:B232"/>
    <mergeCell ref="D232:E232"/>
    <mergeCell ref="A145:B145"/>
    <mergeCell ref="A147:B147"/>
    <mergeCell ref="A143:F143"/>
    <mergeCell ref="A144:G144"/>
    <mergeCell ref="C145:F145"/>
    <mergeCell ref="A146:G146"/>
    <mergeCell ref="A150:B150"/>
    <mergeCell ref="A151:B151"/>
    <mergeCell ref="A172:G172"/>
    <mergeCell ref="A130:B130"/>
    <mergeCell ref="A134:B134"/>
    <mergeCell ref="A135:B135"/>
    <mergeCell ref="A136:F136"/>
    <mergeCell ref="A131:B131"/>
    <mergeCell ref="A132:B132"/>
    <mergeCell ref="A209:B209"/>
    <mergeCell ref="C209:F209"/>
    <mergeCell ref="A210:G210"/>
    <mergeCell ref="A211:B211"/>
    <mergeCell ref="A212:B212"/>
    <mergeCell ref="A213:B213"/>
    <mergeCell ref="A214:F214"/>
    <mergeCell ref="A72:B72"/>
    <mergeCell ref="D72:E72"/>
    <mergeCell ref="A73:B73"/>
    <mergeCell ref="D73:E73"/>
    <mergeCell ref="A74:B74"/>
    <mergeCell ref="D74:E74"/>
    <mergeCell ref="A75:F75"/>
    <mergeCell ref="A133:B133"/>
    <mergeCell ref="A170:B170"/>
    <mergeCell ref="A171:F171"/>
    <mergeCell ref="A154:B154"/>
    <mergeCell ref="C154:F154"/>
    <mergeCell ref="A155:G155"/>
    <mergeCell ref="A156:B156"/>
    <mergeCell ref="A157:B157"/>
    <mergeCell ref="A203:B203"/>
    <mergeCell ref="A204:B204"/>
    <mergeCell ref="A220:F220"/>
    <mergeCell ref="A221:G221"/>
    <mergeCell ref="A215:G215"/>
    <mergeCell ref="A216:B216"/>
    <mergeCell ref="D216:E216"/>
    <mergeCell ref="A217:B217"/>
    <mergeCell ref="D217:E217"/>
    <mergeCell ref="A218:B218"/>
    <mergeCell ref="D218:E218"/>
    <mergeCell ref="A219:B219"/>
    <mergeCell ref="D219:E219"/>
  </mergeCells>
  <hyperlinks>
    <hyperlink ref="L105" r:id="rId1"/>
    <hyperlink ref="L106" r:id="rId2"/>
    <hyperlink ref="L107" r:id="rId3"/>
    <hyperlink ref="L112" r:id="rId4"/>
    <hyperlink ref="L114" r:id="rId5"/>
    <hyperlink ref="L113" r:id="rId6"/>
    <hyperlink ref="L335" r:id="rId7"/>
    <hyperlink ref="L337" r:id="rId8"/>
    <hyperlink ref="L336" r:id="rId9"/>
    <hyperlink ref="L544" r:id="rId10"/>
    <hyperlink ref="L543" r:id="rId11" display="https://enfoquevisual.com.br/products/m1-sinalizacao-de-emergencia-sistemas-de-seguranca-contra-incendio-fotoluminescente-elx-082?variant=4756276084766&amp;currency=BRL&amp;utm_medium=product_sync&amp;utm_source=google&amp;utm_content=sag_organic&amp;utm_campaign=sag_organic&amp;gclid=Cj0KCQjwh_eFBhDZARIsALHjIKcx8XKrU-w8fQm05ShcTKHN9H384rbISJLrFRqYm1QfYC2t1Og6dFcaAmiiEALw_wcB"/>
    <hyperlink ref="L545" r:id="rId12"/>
    <hyperlink ref="L557" r:id="rId13"/>
    <hyperlink ref="L556" r:id="rId14"/>
    <hyperlink ref="L558" r:id="rId15"/>
    <hyperlink ref="L234" r:id="rId16"/>
    <hyperlink ref="L233" r:id="rId17"/>
    <hyperlink ref="L232" r:id="rId18"/>
    <hyperlink ref="I72" r:id="rId19"/>
    <hyperlink ref="L217" r:id="rId20"/>
    <hyperlink ref="L218" r:id="rId21"/>
    <hyperlink ref="L219" r:id="rId22"/>
  </hyperlinks>
  <pageMargins left="0.78740157480314965" right="0.39370078740157483" top="0.78740157480314965" bottom="0.98425196850393704" header="0.78740157480314965" footer="0.31496062992125984"/>
  <pageSetup paperSize="9" scale="63" orientation="portrait" r:id="rId23"/>
  <headerFooter>
    <oddHeader>&amp;L&amp;G&amp;R&amp;G</oddHeader>
    <oddFooter>&amp;RPágina &amp;P de &amp;N</oddFooter>
  </headerFooter>
  <rowBreaks count="5" manualBreakCount="5">
    <brk id="87" max="16383" man="1"/>
    <brk id="236" max="16383" man="1"/>
    <brk id="287" max="16383" man="1"/>
    <brk id="347" max="16383" man="1"/>
    <brk id="495" max="6" man="1"/>
  </rowBreaks>
  <colBreaks count="1" manualBreakCount="1">
    <brk id="7" max="468" man="1"/>
  </colBreaks>
  <legacyDrawingHF r:id="rId2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5"/>
  <dimension ref="A1:J274"/>
  <sheetViews>
    <sheetView topLeftCell="A49" zoomScaleNormal="100" zoomScaleSheetLayoutView="100" workbookViewId="0">
      <selection activeCell="D111" sqref="D111"/>
    </sheetView>
  </sheetViews>
  <sheetFormatPr defaultColWidth="9.140625" defaultRowHeight="19.7" customHeight="1" x14ac:dyDescent="0.25"/>
  <cols>
    <col min="1" max="1" width="10.28515625" style="2" bestFit="1" customWidth="1"/>
    <col min="2" max="3" width="60.5703125" style="2" customWidth="1"/>
    <col min="4" max="4" width="11.28515625" style="2" customWidth="1"/>
    <col min="5" max="5" width="14.7109375" style="167" customWidth="1"/>
    <col min="6" max="16384" width="9.140625" style="2"/>
  </cols>
  <sheetData>
    <row r="1" spans="1:6" ht="12.75" x14ac:dyDescent="0.25">
      <c r="A1" s="227" t="s">
        <v>36</v>
      </c>
      <c r="B1" s="227"/>
      <c r="C1" s="227"/>
      <c r="D1" s="227"/>
      <c r="E1" s="227"/>
    </row>
    <row r="2" spans="1:6" ht="12.75" x14ac:dyDescent="0.25">
      <c r="A2" s="227"/>
      <c r="B2" s="227"/>
      <c r="C2" s="227"/>
      <c r="D2" s="227"/>
      <c r="E2" s="227"/>
    </row>
    <row r="3" spans="1:6" ht="12.75" x14ac:dyDescent="0.25">
      <c r="A3" s="227"/>
      <c r="B3" s="227"/>
      <c r="C3" s="227"/>
      <c r="D3" s="227"/>
      <c r="E3" s="227"/>
    </row>
    <row r="4" spans="1:6" ht="12.75" x14ac:dyDescent="0.25">
      <c r="A4" s="227"/>
      <c r="B4" s="227"/>
      <c r="C4" s="227"/>
      <c r="D4" s="227"/>
      <c r="E4" s="227"/>
    </row>
    <row r="5" spans="1:6" ht="13.5" thickBot="1" x14ac:dyDescent="0.3">
      <c r="A5" s="228"/>
      <c r="B5" s="228"/>
      <c r="C5" s="228"/>
      <c r="D5" s="228"/>
      <c r="E5" s="228"/>
    </row>
    <row r="6" spans="1:6" s="9" customFormat="1" ht="13.5" customHeight="1" thickBot="1" x14ac:dyDescent="0.3">
      <c r="A6" s="7" t="s">
        <v>16</v>
      </c>
      <c r="B6" s="237" t="str">
        <f>RESUMO!B6</f>
        <v>NAC - SENAR</v>
      </c>
      <c r="C6" s="241"/>
      <c r="D6" s="229" t="str">
        <f>RESUMO!C6</f>
        <v>REF.:</v>
      </c>
      <c r="E6" s="318" t="str">
        <f>RESUMO!D6</f>
        <v>SINAPI-MT
DES_MAR/2022</v>
      </c>
    </row>
    <row r="7" spans="1:6" s="9" customFormat="1" ht="13.5" customHeight="1" thickBot="1" x14ac:dyDescent="0.3">
      <c r="A7" s="7" t="s">
        <v>17</v>
      </c>
      <c r="B7" s="237" t="str">
        <f>RESUMO!B7</f>
        <v>RUA SÃO PAULO, LOTE ÁREA 02, AP02/02, CENTRO</v>
      </c>
      <c r="C7" s="241"/>
      <c r="D7" s="229"/>
      <c r="E7" s="318"/>
    </row>
    <row r="8" spans="1:6" s="9" customFormat="1" ht="13.5" customHeight="1" thickBot="1" x14ac:dyDescent="0.3">
      <c r="A8" s="7" t="s">
        <v>14</v>
      </c>
      <c r="B8" s="237" t="str">
        <f>RESUMO!B8</f>
        <v>NOVA BANDEIRANTES - MT</v>
      </c>
      <c r="C8" s="241"/>
      <c r="D8" s="229" t="str">
        <f>RESUMO!C8</f>
        <v>BDI:</v>
      </c>
      <c r="E8" s="319">
        <f>RESUMO!D8</f>
        <v>0.25707196492821405</v>
      </c>
    </row>
    <row r="9" spans="1:6" s="9" customFormat="1" ht="13.5" customHeight="1" thickBot="1" x14ac:dyDescent="0.3">
      <c r="A9" s="7" t="s">
        <v>15</v>
      </c>
      <c r="B9" s="237" t="str">
        <f>RESUMO!B9</f>
        <v>OBRA NOVA</v>
      </c>
      <c r="C9" s="241"/>
      <c r="D9" s="229"/>
      <c r="E9" s="319"/>
    </row>
    <row r="10" spans="1:6" ht="13.5" thickBot="1" x14ac:dyDescent="0.3">
      <c r="A10" s="317"/>
      <c r="B10" s="317"/>
      <c r="C10" s="317"/>
      <c r="D10" s="317"/>
      <c r="E10" s="317"/>
      <c r="F10" s="8"/>
    </row>
    <row r="11" spans="1:6" ht="19.7" customHeight="1" thickBot="1" x14ac:dyDescent="0.3">
      <c r="A11" s="72" t="s">
        <v>0</v>
      </c>
      <c r="B11" s="72" t="s">
        <v>37</v>
      </c>
      <c r="C11" s="72" t="s">
        <v>121</v>
      </c>
      <c r="D11" s="72" t="s">
        <v>23</v>
      </c>
      <c r="E11" s="164" t="s">
        <v>122</v>
      </c>
    </row>
    <row r="12" spans="1:6" s="9" customFormat="1" ht="19.7" customHeight="1" thickBot="1" x14ac:dyDescent="0.3">
      <c r="A12" s="314" t="str">
        <f>ORÇAMENTO!D11</f>
        <v>ADMINISTRAÇÃO LOCAL DA OBRA</v>
      </c>
      <c r="B12" s="315"/>
      <c r="C12" s="315"/>
      <c r="D12" s="315"/>
      <c r="E12" s="316"/>
    </row>
    <row r="13" spans="1:6" s="9" customFormat="1" ht="24" x14ac:dyDescent="0.25">
      <c r="A13" s="64" t="str">
        <f>ORÇAMENTO!A12</f>
        <v>1.1</v>
      </c>
      <c r="B13" s="58" t="str">
        <f>ORÇAMENTO!D12</f>
        <v>ENGENHEIRO CIVIL DE OBRA JUNIOR COM ENCARGOS COMPLEMENTARES</v>
      </c>
      <c r="C13" s="17" t="s">
        <v>533</v>
      </c>
      <c r="D13" s="65" t="str">
        <f>ORÇAMENTO!E12</f>
        <v>H</v>
      </c>
      <c r="E13" s="128">
        <v>396</v>
      </c>
    </row>
    <row r="14" spans="1:6" s="9" customFormat="1" ht="24" x14ac:dyDescent="0.25">
      <c r="A14" s="67" t="str">
        <f>ORÇAMENTO!A13</f>
        <v>1.2</v>
      </c>
      <c r="B14" s="58" t="str">
        <f>ORÇAMENTO!D13</f>
        <v>ENCARREGADO GERAL DE OBRAS COM ENCARGOS COMPLEMENTARES</v>
      </c>
      <c r="C14" s="68" t="s">
        <v>532</v>
      </c>
      <c r="D14" s="65" t="str">
        <f>ORÇAMENTO!E13</f>
        <v>MÊS</v>
      </c>
      <c r="E14" s="129">
        <v>6</v>
      </c>
    </row>
    <row r="15" spans="1:6" s="9" customFormat="1" ht="19.7" customHeight="1" thickBot="1" x14ac:dyDescent="0.3">
      <c r="A15" s="66"/>
      <c r="B15" s="11"/>
      <c r="C15" s="11" t="s">
        <v>39</v>
      </c>
      <c r="D15" s="11"/>
      <c r="E15" s="119"/>
    </row>
    <row r="16" spans="1:6" s="9" customFormat="1" ht="19.7" customHeight="1" thickBot="1" x14ac:dyDescent="0.3">
      <c r="A16" s="314" t="str">
        <f>ORÇAMENTO!D16</f>
        <v>SERVIÇOS PRELIMINARES</v>
      </c>
      <c r="B16" s="315"/>
      <c r="C16" s="315"/>
      <c r="D16" s="315"/>
      <c r="E16" s="316"/>
    </row>
    <row r="17" spans="1:5" s="9" customFormat="1" ht="24" x14ac:dyDescent="0.25">
      <c r="A17" s="64" t="str">
        <f>ORÇAMENTO!A17</f>
        <v>2.1</v>
      </c>
      <c r="B17" s="58" t="str">
        <f>ORÇAMENTO!D17</f>
        <v>PLACA DE OBRA EM CHAPA DE AÇO GALVANIZADO</v>
      </c>
      <c r="C17" s="17" t="s">
        <v>218</v>
      </c>
      <c r="D17" s="65" t="str">
        <f>ORÇAMENTO!E17</f>
        <v>M2</v>
      </c>
      <c r="E17" s="128">
        <v>3.125</v>
      </c>
    </row>
    <row r="18" spans="1:5" s="9" customFormat="1" ht="24" x14ac:dyDescent="0.25">
      <c r="A18" s="64" t="str">
        <f>ORÇAMENTO!A18</f>
        <v>2.2</v>
      </c>
      <c r="B18" s="58" t="str">
        <f>ORÇAMENTO!D18</f>
        <v>TAPUME COM TELHA METÁLICA. AF_05/2018</v>
      </c>
      <c r="C18" s="17" t="s">
        <v>520</v>
      </c>
      <c r="D18" s="65" t="str">
        <f>ORÇAMENTO!E18</f>
        <v>M2</v>
      </c>
      <c r="E18" s="128">
        <v>189.2</v>
      </c>
    </row>
    <row r="19" spans="1:5" s="9" customFormat="1" ht="36" x14ac:dyDescent="0.25">
      <c r="A19" s="64" t="str">
        <f>ORÇAMENTO!A19</f>
        <v>2.3</v>
      </c>
      <c r="B19" s="58" t="str">
        <f>ORÇAMENTO!D19</f>
        <v>KIT CAVALETE PARA MEDIÇÃO DE ÁGUA - ENTRADA INDIVIDUALIZADA, EM PVC DN 25 (¾), PARA 1 MEDIDOR. FORNECIMENTO E INSTALAÇÃO (INCLUSIVE HIDRÔMETRO).</v>
      </c>
      <c r="C19" s="17" t="s">
        <v>841</v>
      </c>
      <c r="D19" s="65" t="str">
        <f>ORÇAMENTO!E19</f>
        <v>UN</v>
      </c>
      <c r="E19" s="128">
        <v>1</v>
      </c>
    </row>
    <row r="20" spans="1:5" s="9" customFormat="1" ht="36" x14ac:dyDescent="0.25">
      <c r="A20" s="64" t="str">
        <f>ORÇAMENTO!A20</f>
        <v>2.4</v>
      </c>
      <c r="B20" s="58" t="str">
        <f>ORÇAMENTO!D20</f>
        <v>ENTRADA DE ENERGIA ELÉTRICA, AÉREA, BIFÁSICA, COM CAIXA DE EMBUTIR, CABO DE 35 MM2 E DISJUNTOR DIN 50A (NÃO INCLUSO O POSTE DE CONCRETO). AF_07/2020_P</v>
      </c>
      <c r="C20" s="17" t="s">
        <v>841</v>
      </c>
      <c r="D20" s="65" t="str">
        <f>ORÇAMENTO!E20</f>
        <v>UN</v>
      </c>
      <c r="E20" s="128">
        <v>1</v>
      </c>
    </row>
    <row r="21" spans="1:5" s="9" customFormat="1" ht="36" x14ac:dyDescent="0.25">
      <c r="A21" s="64" t="str">
        <f>ORÇAMENTO!A21</f>
        <v>2.5</v>
      </c>
      <c r="B21" s="58" t="str">
        <f>ORÇAMENTO!D21</f>
        <v>LIMPEZA MECANIZADA DE CAMADA VEGETAL, VEGETAÇÃO E PEQUENAS ÁRVORES (DIÂMETRO DE TRONCO MENOR QUE 0,20 M), COM TRATOR DE ESTEIRAS.AF_05/2018</v>
      </c>
      <c r="C21" s="17" t="s">
        <v>528</v>
      </c>
      <c r="D21" s="65" t="str">
        <f>ORÇAMENTO!E21</f>
        <v>M2</v>
      </c>
      <c r="E21" s="128">
        <v>352</v>
      </c>
    </row>
    <row r="22" spans="1:5" s="9" customFormat="1" ht="24" x14ac:dyDescent="0.25">
      <c r="A22" s="64" t="str">
        <f>ORÇAMENTO!A22</f>
        <v>2.6</v>
      </c>
      <c r="B22" s="58" t="str">
        <f>ORÇAMENTO!D22</f>
        <v>REGULARIZAÇÃO DE SUPERFÍCIES COM MOTONIVELADORA. AF_11/2019</v>
      </c>
      <c r="C22" s="17" t="s">
        <v>528</v>
      </c>
      <c r="D22" s="65" t="str">
        <f>ORÇAMENTO!E22</f>
        <v>M2</v>
      </c>
      <c r="E22" s="128">
        <v>352</v>
      </c>
    </row>
    <row r="23" spans="1:5" s="9" customFormat="1" ht="36" x14ac:dyDescent="0.25">
      <c r="A23" s="64" t="str">
        <f>ORÇAMENTO!A23</f>
        <v>2.7</v>
      </c>
      <c r="B23" s="58" t="str">
        <f>ORÇAMENTO!D23</f>
        <v>LOCACAO CONVENCIONAL DE OBRA, UTILIZANDO GABARITO DE TÁBUAS CORRIDAS PONTALETADAS A CADA 2,00M - 2 UTILIZAÇÕES. AF_10/2018</v>
      </c>
      <c r="C23" s="17" t="s">
        <v>521</v>
      </c>
      <c r="D23" s="65" t="str">
        <f>ORÇAMENTO!E23</f>
        <v>M</v>
      </c>
      <c r="E23" s="128">
        <v>176.86</v>
      </c>
    </row>
    <row r="24" spans="1:5" s="9" customFormat="1" ht="12.75" thickBot="1" x14ac:dyDescent="0.3">
      <c r="A24" s="66"/>
      <c r="B24" s="58"/>
      <c r="C24" s="17"/>
      <c r="D24" s="65"/>
      <c r="E24" s="128"/>
    </row>
    <row r="25" spans="1:5" s="9" customFormat="1" ht="19.7" customHeight="1" thickBot="1" x14ac:dyDescent="0.3">
      <c r="A25" s="314" t="str">
        <f>ORÇAMENTO!D26</f>
        <v>INFRAESTRUTURA - SAPATAS/VIGAS BALDRAMES</v>
      </c>
      <c r="B25" s="315"/>
      <c r="C25" s="315"/>
      <c r="D25" s="315"/>
      <c r="E25" s="316"/>
    </row>
    <row r="26" spans="1:5" s="9" customFormat="1" ht="24" x14ac:dyDescent="0.25">
      <c r="A26" s="59" t="str">
        <f>ORÇAMENTO!A27</f>
        <v>3.1</v>
      </c>
      <c r="B26" s="150" t="str">
        <f>ORÇAMENTO!D27</f>
        <v>ESCAVAÇÃO MANUAL DE VALA PARA VIGA BALDRAME, COM PREVISÃO DE FÔRMA. AF_06/2017</v>
      </c>
      <c r="C26" s="113" t="s">
        <v>842</v>
      </c>
      <c r="D26" s="60" t="str">
        <f>ORÇAMENTO!E27</f>
        <v>M3</v>
      </c>
      <c r="E26" s="128">
        <v>12.11</v>
      </c>
    </row>
    <row r="27" spans="1:5" s="9" customFormat="1" ht="24" x14ac:dyDescent="0.25">
      <c r="A27" s="59" t="str">
        <f>ORÇAMENTO!A28</f>
        <v>3.2</v>
      </c>
      <c r="B27" s="150" t="str">
        <f>ORÇAMENTO!D28</f>
        <v>ESCAVAÇÃO MANUAL PARA BLOCO DE COROAMENTO OU SAPATA, COM PREVISÃO DE FÔRMA. AF_06/2017</v>
      </c>
      <c r="C27" s="113" t="s">
        <v>843</v>
      </c>
      <c r="D27" s="60" t="str">
        <f>ORÇAMENTO!E28</f>
        <v>M3</v>
      </c>
      <c r="E27" s="128">
        <v>43.68</v>
      </c>
    </row>
    <row r="28" spans="1:5" s="9" customFormat="1" ht="24" x14ac:dyDescent="0.25">
      <c r="A28" s="59" t="str">
        <f>ORÇAMENTO!A29</f>
        <v>3.3</v>
      </c>
      <c r="B28" s="150" t="str">
        <f>ORÇAMENTO!D29</f>
        <v>PREPARO DE FUNDO DE VALA COM LARGURA MENOR QUE 1,5 M (ACERTO DO SOLO NATURAL). AF_08/2020</v>
      </c>
      <c r="C28" s="113" t="s">
        <v>844</v>
      </c>
      <c r="D28" s="60" t="str">
        <f>ORÇAMENTO!E29</f>
        <v>M2</v>
      </c>
      <c r="E28" s="128">
        <v>69.5</v>
      </c>
    </row>
    <row r="29" spans="1:5" s="9" customFormat="1" ht="24" x14ac:dyDescent="0.25">
      <c r="A29" s="59" t="str">
        <f>ORÇAMENTO!A30</f>
        <v>3.4</v>
      </c>
      <c r="B29" s="150" t="str">
        <f>ORÇAMENTO!D30</f>
        <v>REATERRO MANUAL DE VALAS COM COMPACTAÇÃO MECANIZADA. AF_04/2016</v>
      </c>
      <c r="C29" s="113" t="s">
        <v>845</v>
      </c>
      <c r="D29" s="60" t="str">
        <f>ORÇAMENTO!E30</f>
        <v>M3</v>
      </c>
      <c r="E29" s="128">
        <v>42.89</v>
      </c>
    </row>
    <row r="30" spans="1:5" s="9" customFormat="1" ht="24" x14ac:dyDescent="0.25">
      <c r="A30" s="59" t="str">
        <f>ORÇAMENTO!A31</f>
        <v>3.5</v>
      </c>
      <c r="B30" s="150" t="str">
        <f>ORÇAMENTO!D31</f>
        <v>LASTRO DE CONCRETO MAGRO, APLICADO EM BLOCOS DE COROAMENTO OU SAPATAS, ESPESSURA DE 5 CM. AF_08/2017</v>
      </c>
      <c r="C30" s="113" t="s">
        <v>846</v>
      </c>
      <c r="D30" s="60" t="str">
        <f>ORÇAMENTO!E31</f>
        <v>M2</v>
      </c>
      <c r="E30" s="128">
        <v>29.12</v>
      </c>
    </row>
    <row r="31" spans="1:5" s="9" customFormat="1" ht="24" x14ac:dyDescent="0.25">
      <c r="A31" s="59" t="str">
        <f>ORÇAMENTO!A32</f>
        <v>3.6</v>
      </c>
      <c r="B31" s="150" t="str">
        <f>ORÇAMENTO!D32</f>
        <v>FABRICAÇÃO, MONTAGEM E DESMONTAGEM DE FÔRMA PARA SAPATA, EM MADEIRA SERRADA, E=25 MM, 4 UTILIZAÇÕES. AF_06/2017</v>
      </c>
      <c r="C31" s="113" t="s">
        <v>251</v>
      </c>
      <c r="D31" s="60" t="str">
        <f>ORÇAMENTO!E32</f>
        <v>M2</v>
      </c>
      <c r="E31" s="128">
        <v>47.8</v>
      </c>
    </row>
    <row r="32" spans="1:5" s="9" customFormat="1" ht="36" x14ac:dyDescent="0.25">
      <c r="A32" s="59" t="str">
        <f>ORÇAMENTO!A33</f>
        <v>3.7</v>
      </c>
      <c r="B32" s="150" t="str">
        <f>ORÇAMENTO!D33</f>
        <v>FABRICAÇÃO, MONTAGEM E DESMONTAGEM DE FÔRMA PARA VIGA BALDRAME, EM MADEIRA SERRADA, E=25 MM, 4 UTILIZAÇÕES. AF_06/2017</v>
      </c>
      <c r="C32" s="113" t="s">
        <v>251</v>
      </c>
      <c r="D32" s="60" t="str">
        <f>ORÇAMENTO!E33</f>
        <v>M2</v>
      </c>
      <c r="E32" s="128">
        <v>89.2</v>
      </c>
    </row>
    <row r="33" spans="1:5" s="9" customFormat="1" ht="24" x14ac:dyDescent="0.25">
      <c r="A33" s="59" t="str">
        <f>ORÇAMENTO!A34</f>
        <v>3.8</v>
      </c>
      <c r="B33" s="150" t="str">
        <f>ORÇAMENTO!D34</f>
        <v>ARMAÇÃO DE BLOCO, VIGA BALDRAME OU SAPATA UTILIZANDO AÇO CA-50 DE 8,0 MM - MONTAGEM. AF_06/2017</v>
      </c>
      <c r="C33" s="113" t="s">
        <v>251</v>
      </c>
      <c r="D33" s="60" t="str">
        <f>ORÇAMENTO!E34</f>
        <v>KG</v>
      </c>
      <c r="E33" s="128">
        <v>380.4</v>
      </c>
    </row>
    <row r="34" spans="1:5" s="9" customFormat="1" ht="24" x14ac:dyDescent="0.25">
      <c r="A34" s="59" t="str">
        <f>ORÇAMENTO!A35</f>
        <v>3.9</v>
      </c>
      <c r="B34" s="150" t="str">
        <f>ORÇAMENTO!D35</f>
        <v>ARMAÇÃO DE BLOCO, VIGA BALDRAME OU SAPATA UTILIZANDO AÇO CA-50 DE 10,0 MM - MONTAGEM. AF_06/2017</v>
      </c>
      <c r="C34" s="113" t="s">
        <v>251</v>
      </c>
      <c r="D34" s="60" t="str">
        <f>ORÇAMENTO!E35</f>
        <v>KG</v>
      </c>
      <c r="E34" s="128">
        <v>170.3</v>
      </c>
    </row>
    <row r="35" spans="1:5" s="9" customFormat="1" ht="24" x14ac:dyDescent="0.25">
      <c r="A35" s="59" t="str">
        <f>ORÇAMENTO!A36</f>
        <v>3.10</v>
      </c>
      <c r="B35" s="150" t="str">
        <f>ORÇAMENTO!D36</f>
        <v>ARMAÇÃO DE BLOCO, VIGA BALDRAME OU SAPATA UTILIZANDO AÇO CA-50 DE 12,5 MM - MONTAGEM. AF_06/2017</v>
      </c>
      <c r="C35" s="113" t="s">
        <v>251</v>
      </c>
      <c r="D35" s="60" t="str">
        <f>ORÇAMENTO!E36</f>
        <v>KG</v>
      </c>
      <c r="E35" s="128">
        <v>44.5</v>
      </c>
    </row>
    <row r="36" spans="1:5" s="9" customFormat="1" ht="24" x14ac:dyDescent="0.25">
      <c r="A36" s="59" t="str">
        <f>ORÇAMENTO!A37</f>
        <v>3.11</v>
      </c>
      <c r="B36" s="150" t="str">
        <f>ORÇAMENTO!D37</f>
        <v>ARMAÇÃO DE BLOCO, VIGA BALDRAME E SAPATA UTILIZANDO AÇO CA-60 DE 5 MM - MONTAGEM. AF_06/2017</v>
      </c>
      <c r="C36" s="113" t="s">
        <v>251</v>
      </c>
      <c r="D36" s="60" t="str">
        <f>ORÇAMENTO!E37</f>
        <v>KG</v>
      </c>
      <c r="E36" s="128">
        <v>140.1</v>
      </c>
    </row>
    <row r="37" spans="1:5" s="9" customFormat="1" ht="36" x14ac:dyDescent="0.25">
      <c r="A37" s="59" t="str">
        <f>ORÇAMENTO!A38</f>
        <v>3.12</v>
      </c>
      <c r="B37" s="150" t="str">
        <f>ORÇAMENTO!D38</f>
        <v>IMPERMEABILIZAÇÃO DE SUPERFÍCIE COM EMULSÃO ASFÁLTICA, 2 DEMÃOS AF_06/2018</v>
      </c>
      <c r="C37" s="113" t="s">
        <v>847</v>
      </c>
      <c r="D37" s="60" t="str">
        <f>ORÇAMENTO!E38</f>
        <v>M2</v>
      </c>
      <c r="E37" s="128">
        <f>(0.3+0.18+0.3)*(68.4 + 23.2 + 19.5 + 10 + 10 + 5.1 + 7.7 + 20.15 + 19.95 + 6.4 + 21.8)</f>
        <v>165.51600000000002</v>
      </c>
    </row>
    <row r="38" spans="1:5" s="9" customFormat="1" ht="24" x14ac:dyDescent="0.25">
      <c r="A38" s="59" t="str">
        <f>ORÇAMENTO!A39</f>
        <v>3.13</v>
      </c>
      <c r="B38" s="150" t="str">
        <f>ORÇAMENTO!D39</f>
        <v>CONCRETO FCK = 25MPA, TRAÇO 1:2,3:2,7 (CIMENTO/ AREIA MÉDIA/ BRITA 1) - PREPARO MECÂNICO COM BETONEIRA 400 L. AF_07/2016</v>
      </c>
      <c r="C38" s="113" t="s">
        <v>251</v>
      </c>
      <c r="D38" s="60" t="str">
        <f>ORÇAMENTO!E39</f>
        <v>M3</v>
      </c>
      <c r="E38" s="128">
        <v>12.9</v>
      </c>
    </row>
    <row r="39" spans="1:5" s="9" customFormat="1" ht="24" x14ac:dyDescent="0.25">
      <c r="A39" s="59" t="str">
        <f>ORÇAMENTO!A40</f>
        <v>3.14</v>
      </c>
      <c r="B39" s="150" t="str">
        <f>ORÇAMENTO!D40</f>
        <v>LANÇAMENTO COM USO DE BOMBA, ADENSAMENTO E ACABAMENTO DE CONCRETO EM ESTRUTURAS. AF_02/2022</v>
      </c>
      <c r="C39" s="113" t="s">
        <v>252</v>
      </c>
      <c r="D39" s="60" t="str">
        <f>ORÇAMENTO!E40</f>
        <v>M3</v>
      </c>
      <c r="E39" s="128">
        <v>12.9</v>
      </c>
    </row>
    <row r="40" spans="1:5" s="9" customFormat="1" ht="12.75" thickBot="1" x14ac:dyDescent="0.3">
      <c r="A40" s="64"/>
      <c r="B40" s="58"/>
      <c r="C40" s="17"/>
      <c r="D40" s="65"/>
      <c r="E40" s="128"/>
    </row>
    <row r="41" spans="1:5" s="9" customFormat="1" ht="19.7" customHeight="1" thickBot="1" x14ac:dyDescent="0.3">
      <c r="A41" s="314" t="str">
        <f>ORÇAMENTO!D43</f>
        <v>SUPRAESTRUTURA - PILARES, VIGAS E LAJES</v>
      </c>
      <c r="B41" s="315"/>
      <c r="C41" s="315"/>
      <c r="D41" s="315"/>
      <c r="E41" s="316"/>
    </row>
    <row r="42" spans="1:5" s="9" customFormat="1" ht="36" x14ac:dyDescent="0.25">
      <c r="A42" s="59" t="str">
        <f>ORÇAMENTO!A44</f>
        <v>4.1</v>
      </c>
      <c r="B42" s="150" t="str">
        <f>ORÇAMENTO!D44</f>
        <v>FABRICAÇÃO DE FÔRMA PARA PILARES E ESTRUTURAS SIMILARES, EM CHAPA DE MADEIRA COMPENSADA RESINADA, E = 17 MM. AF_09/2020</v>
      </c>
      <c r="C42" s="113" t="s">
        <v>251</v>
      </c>
      <c r="D42" s="60" t="str">
        <f>ORÇAMENTO!E44</f>
        <v>M2</v>
      </c>
      <c r="E42" s="128">
        <v>77.2</v>
      </c>
    </row>
    <row r="43" spans="1:5" s="9" customFormat="1" ht="24" x14ac:dyDescent="0.25">
      <c r="A43" s="59" t="str">
        <f>ORÇAMENTO!A45</f>
        <v>4.2</v>
      </c>
      <c r="B43" s="150" t="str">
        <f>ORÇAMENTO!D45</f>
        <v>FABRICAÇÃO DE FÔRMA PARA VIGAS, EM CHAPA DE MADEIRA COMPENSADA RESINADA, E = 17 MM. AF_09/2020</v>
      </c>
      <c r="C43" s="113" t="s">
        <v>251</v>
      </c>
      <c r="D43" s="60" t="str">
        <f>ORÇAMENTO!E45</f>
        <v>M2</v>
      </c>
      <c r="E43" s="128">
        <v>171.7</v>
      </c>
    </row>
    <row r="44" spans="1:5" s="9" customFormat="1" ht="36" x14ac:dyDescent="0.25">
      <c r="A44" s="59" t="str">
        <f>ORÇAMENTO!A46</f>
        <v>4.3</v>
      </c>
      <c r="B44" s="150" t="str">
        <f>ORÇAMENTO!D46</f>
        <v>ARMAÇÃO DE PILAR OU VIGA DE UMA ESTRUTURA CONVENCIONAL DE CONCRETO ARMADO EM UMA EDIFICAÇÃO TÉRREA OU SOBRADO UTILIZANDO AÇO CA-60 DE 5,0 MM - MONTAGEM. AF_12/2015</v>
      </c>
      <c r="C44" s="113" t="s">
        <v>251</v>
      </c>
      <c r="D44" s="60" t="str">
        <f>ORÇAMENTO!E46</f>
        <v>KG</v>
      </c>
      <c r="E44" s="128">
        <v>471.9</v>
      </c>
    </row>
    <row r="45" spans="1:5" s="9" customFormat="1" ht="36" x14ac:dyDescent="0.25">
      <c r="A45" s="59" t="str">
        <f>ORÇAMENTO!A47</f>
        <v>4.4</v>
      </c>
      <c r="B45" s="150" t="str">
        <f>ORÇAMENTO!D47</f>
        <v>ARMAÇÃO DE PILAR OU VIGA DE UMA ESTRUTURA CONVENCIONAL DE CONCRETO ARMADO EM UMA EDIFICAÇÃO TÉRREA OU SOBRADO UTILIZANDO AÇO CA-50 DE 6,3 MM - MONTAGEM. AF_12/2015</v>
      </c>
      <c r="C45" s="113" t="s">
        <v>251</v>
      </c>
      <c r="D45" s="60" t="str">
        <f>ORÇAMENTO!E47</f>
        <v>KG</v>
      </c>
      <c r="E45" s="128">
        <v>65.400000000000006</v>
      </c>
    </row>
    <row r="46" spans="1:5" s="9" customFormat="1" ht="36" x14ac:dyDescent="0.25">
      <c r="A46" s="59" t="str">
        <f>ORÇAMENTO!A48</f>
        <v>4.5</v>
      </c>
      <c r="B46" s="150" t="str">
        <f>ORÇAMENTO!D48</f>
        <v>ARMAÇÃO DE PILAR OU VIGA DE UMA ESTRUTURA CONVENCIONAL DE CONCRETO ARMADO EM UMA EDIFICAÇÃO TÉRREA OU SOBRADO UTILIZANDO AÇO CA-50 DE 8,0 MM - MONTAGEM. AF_12/2015</v>
      </c>
      <c r="C46" s="113" t="s">
        <v>251</v>
      </c>
      <c r="D46" s="60" t="str">
        <f>ORÇAMENTO!E48</f>
        <v>KG</v>
      </c>
      <c r="E46" s="128">
        <v>309.5</v>
      </c>
    </row>
    <row r="47" spans="1:5" s="9" customFormat="1" ht="36" x14ac:dyDescent="0.25">
      <c r="A47" s="59" t="str">
        <f>ORÇAMENTO!A49</f>
        <v>4.6</v>
      </c>
      <c r="B47" s="150" t="str">
        <f>ORÇAMENTO!D49</f>
        <v>ARMAÇÃO DE PILAR OU VIGA DE UMA ESTRUTURA CONVENCIONAL DE CONCRETO ARMADO EM UMA EDIFICAÇÃO TÉRREA OU SOBRADO UTILIZANDO AÇO CA-50 DE 10,0 MM - MONTAGEM. AF_12/2015</v>
      </c>
      <c r="C47" s="113" t="s">
        <v>251</v>
      </c>
      <c r="D47" s="60" t="str">
        <f>ORÇAMENTO!E49</f>
        <v>KG</v>
      </c>
      <c r="E47" s="128">
        <v>454.9</v>
      </c>
    </row>
    <row r="48" spans="1:5" s="9" customFormat="1" ht="36" x14ac:dyDescent="0.25">
      <c r="A48" s="59" t="str">
        <f>ORÇAMENTO!A50</f>
        <v>4.7</v>
      </c>
      <c r="B48" s="150" t="str">
        <f>ORÇAMENTO!D50</f>
        <v>ARMAÇÃO DE PILAR OU VIGA DE UMA ESTRUTURA CONVENCIONAL DE CONCRETO ARMADO EM UMA EDIFICAÇÃO TÉRREA OU SOBRADO UTILIZANDO AÇO CA-50 DE 12,5 MM - MONTAGEM. AF_12/2015</v>
      </c>
      <c r="C48" s="113" t="s">
        <v>251</v>
      </c>
      <c r="D48" s="60" t="str">
        <f>ORÇAMENTO!E50</f>
        <v>KG</v>
      </c>
      <c r="E48" s="128">
        <v>212.2</v>
      </c>
    </row>
    <row r="49" spans="1:10" s="9" customFormat="1" ht="36" x14ac:dyDescent="0.25">
      <c r="A49" s="59" t="str">
        <f>ORÇAMENTO!A51</f>
        <v>4.8</v>
      </c>
      <c r="B49" s="150" t="str">
        <f>ORÇAMENTO!D51</f>
        <v>LAJE PRÉ-MOLDADA UNIDIRECIONAL, BIAPOIADA, PARA FORRO, ENCHIMENTO EM CERÂMICA, VIGOTA CONVENCIONAL, ALTURA TOTAL DA LAJE (ENCHIMENTO+CAPA) = (8+3). AF_11/2020</v>
      </c>
      <c r="C49" s="113" t="s">
        <v>251</v>
      </c>
      <c r="D49" s="60" t="str">
        <f>ORÇAMENTO!E51</f>
        <v>M2</v>
      </c>
      <c r="E49" s="128">
        <v>172.23</v>
      </c>
    </row>
    <row r="50" spans="1:10" s="9" customFormat="1" ht="24" x14ac:dyDescent="0.25">
      <c r="A50" s="59" t="str">
        <f>ORÇAMENTO!A52</f>
        <v>4.9</v>
      </c>
      <c r="B50" s="150" t="str">
        <f>ORÇAMENTO!D52</f>
        <v>CONCRETAGEM DE PILARES, FCK = 25 MPA, COM USO DE BOMBA - LANÇAMENTO, ADENSAMENTO E ACABAMENTO. AF_02/2022</v>
      </c>
      <c r="C50" s="113" t="s">
        <v>251</v>
      </c>
      <c r="D50" s="60" t="str">
        <f>ORÇAMENTO!E52</f>
        <v>M3</v>
      </c>
      <c r="E50" s="128">
        <v>4.3</v>
      </c>
    </row>
    <row r="51" spans="1:10" s="9" customFormat="1" ht="48" x14ac:dyDescent="0.25">
      <c r="A51" s="59" t="str">
        <f>ORÇAMENTO!A53</f>
        <v>4.10</v>
      </c>
      <c r="B51" s="150" t="str">
        <f>ORÇAMENTO!D53</f>
        <v>CONCRETAGEM DE VIGAS E LAJES, FCK=25 MPA, PARA LAJES PREMOLDADAS COM USO DE BOMBA EM EDIFICAÇÃO COM ÁREA MÉDIA DE LAJES MENOR OU IGUAL A 20 M² - LANÇAMENTO, ADENSAMENTO E ACABAMENTO)</v>
      </c>
      <c r="C51" s="113" t="s">
        <v>337</v>
      </c>
      <c r="D51" s="60" t="str">
        <f>ORÇAMENTO!E53</f>
        <v>M2</v>
      </c>
      <c r="E51" s="128">
        <v>20.3</v>
      </c>
    </row>
    <row r="52" spans="1:10" s="9" customFormat="1" ht="12.75" thickBot="1" x14ac:dyDescent="0.3">
      <c r="A52" s="64"/>
      <c r="B52" s="58"/>
      <c r="C52" s="17"/>
      <c r="D52" s="65"/>
      <c r="E52" s="128"/>
    </row>
    <row r="53" spans="1:10" s="9" customFormat="1" ht="12.75" thickBot="1" x14ac:dyDescent="0.3">
      <c r="A53" s="314" t="str">
        <f>ORÇAMENTO!D56</f>
        <v>ALVENARIA</v>
      </c>
      <c r="B53" s="315"/>
      <c r="C53" s="315"/>
      <c r="D53" s="315"/>
      <c r="E53" s="316"/>
    </row>
    <row r="54" spans="1:10" s="9" customFormat="1" ht="36" x14ac:dyDescent="0.25">
      <c r="A54" s="59" t="str">
        <f>ORÇAMENTO!A57</f>
        <v>5.1</v>
      </c>
      <c r="B54" s="150" t="str">
        <f>ORÇAMENTO!D57</f>
        <v>ALVENARIA DE VEDAÇÃO DE BLOCOS CERÂMICOS FURADOS NA VERTICAL DE 14X19X39 CM (ESPESSURA 14 CM) E ARGAMASSA DE ASSENTAMENTO COM PREPARO MANUAL. AF_12/2021</v>
      </c>
      <c r="C54" s="113" t="s">
        <v>920</v>
      </c>
      <c r="D54" s="60" t="str">
        <f>ORÇAMENTO!E57</f>
        <v>M2</v>
      </c>
      <c r="E54" s="165">
        <f>369.02+11.6+196.5</f>
        <v>577.12</v>
      </c>
    </row>
    <row r="55" spans="1:10" s="9" customFormat="1" ht="24" x14ac:dyDescent="0.25">
      <c r="A55" s="59" t="str">
        <f>ORÇAMENTO!A58</f>
        <v>5.2</v>
      </c>
      <c r="B55" s="150" t="str">
        <f>ORÇAMENTO!D58</f>
        <v>VERGA MOLDADA IN LOCO EM CONCRETO PARA JANELAS COM ATÉ 1,5 M DE VÃO. AF_03/2016</v>
      </c>
      <c r="C55" s="113" t="s">
        <v>280</v>
      </c>
      <c r="D55" s="60" t="str">
        <f>ORÇAMENTO!E58</f>
        <v>M</v>
      </c>
      <c r="E55" s="165">
        <f>(1+0.15+0.15)*2 +(1.5+0.15+0.15)*2</f>
        <v>6.1999999999999993</v>
      </c>
      <c r="G55" s="9" t="s">
        <v>270</v>
      </c>
      <c r="J55" s="9" t="s">
        <v>276</v>
      </c>
    </row>
    <row r="56" spans="1:10" s="9" customFormat="1" ht="24" x14ac:dyDescent="0.25">
      <c r="A56" s="59" t="str">
        <f>ORÇAMENTO!A59</f>
        <v>5.3</v>
      </c>
      <c r="B56" s="150" t="str">
        <f>ORÇAMENTO!D59</f>
        <v>VERGA MOLDADA IN LOCO EM CONCRETO PARA JANELAS COM MAIS DE 1,5 M DE VÃO. AF_03/2016</v>
      </c>
      <c r="C56" s="113" t="s">
        <v>281</v>
      </c>
      <c r="D56" s="60" t="str">
        <f>ORÇAMENTO!E59</f>
        <v>M</v>
      </c>
      <c r="E56" s="128">
        <f>(2+0.2+0.2)*3+(4+0.2+0.2)*1+(3+0.2+0.2)*3</f>
        <v>21.800000000000004</v>
      </c>
      <c r="G56" s="9" t="s">
        <v>271</v>
      </c>
      <c r="J56" s="9" t="s">
        <v>277</v>
      </c>
    </row>
    <row r="57" spans="1:10" s="9" customFormat="1" ht="33.200000000000003" customHeight="1" x14ac:dyDescent="0.25">
      <c r="A57" s="59" t="str">
        <f>ORÇAMENTO!A60</f>
        <v>5.4</v>
      </c>
      <c r="B57" s="150" t="str">
        <f>ORÇAMENTO!D60</f>
        <v>VERGA MOLDADA IN LOCO EM CONCRETO PARA PORTAS COM ATÉ 1,5 M DE VÃO. AF_03/2016</v>
      </c>
      <c r="C57" s="113" t="s">
        <v>774</v>
      </c>
      <c r="D57" s="60" t="str">
        <f>ORÇAMENTO!E60</f>
        <v>M</v>
      </c>
      <c r="E57" s="128">
        <f>(0.8+0.1+0.1)*3 + (0.9+0.1+0.1)*1 +(1+0.1+0.1)*2 + (0.8+0.1+0.1)*3 + (1+0.1+0.1)*1 + (1+0.1+0.1)*1</f>
        <v>11.899999999999999</v>
      </c>
      <c r="G57" s="9" t="s">
        <v>272</v>
      </c>
      <c r="J57" s="9" t="s">
        <v>279</v>
      </c>
    </row>
    <row r="58" spans="1:10" s="9" customFormat="1" ht="24" x14ac:dyDescent="0.25">
      <c r="A58" s="59" t="str">
        <f>ORÇAMENTO!A61</f>
        <v>5.5</v>
      </c>
      <c r="B58" s="150" t="str">
        <f>ORÇAMENTO!D61</f>
        <v>VERGA MOLDADA IN LOCO EM CONCRETO PARA PORTAS COM MAIS DE 1,5 M DE VÃO. AF_03/2016</v>
      </c>
      <c r="C58" s="113" t="s">
        <v>284</v>
      </c>
      <c r="D58" s="60" t="str">
        <f>ORÇAMENTO!E61</f>
        <v>M</v>
      </c>
      <c r="E58" s="165">
        <f>(4.1+0.2+0.2)*1+(2.2+0.2+0.2)*1</f>
        <v>7.1000000000000005</v>
      </c>
      <c r="G58" s="9" t="s">
        <v>271</v>
      </c>
      <c r="J58" s="9" t="s">
        <v>278</v>
      </c>
    </row>
    <row r="59" spans="1:10" s="9" customFormat="1" ht="24" x14ac:dyDescent="0.25">
      <c r="A59" s="59" t="str">
        <f>ORÇAMENTO!A62</f>
        <v>5.6</v>
      </c>
      <c r="B59" s="150" t="str">
        <f>ORÇAMENTO!D62</f>
        <v>CONTRAVERGA MOLDADA IN LOCO EM CONCRETO PARA VÃOS DE ATÉ 1,5 M DE COMPRIMENTO. AF_03/2016</v>
      </c>
      <c r="C59" s="113" t="s">
        <v>282</v>
      </c>
      <c r="D59" s="60" t="str">
        <f>ORÇAMENTO!E62</f>
        <v>M</v>
      </c>
      <c r="E59" s="165">
        <f>(1+0.45+0.45)*2 + (1.5+0.45+0.45)*2</f>
        <v>8.6</v>
      </c>
      <c r="G59" s="9" t="s">
        <v>274</v>
      </c>
      <c r="J59" s="9" t="s">
        <v>276</v>
      </c>
    </row>
    <row r="60" spans="1:10" s="9" customFormat="1" ht="24" x14ac:dyDescent="0.25">
      <c r="A60" s="59" t="str">
        <f>ORÇAMENTO!A63</f>
        <v>5.7</v>
      </c>
      <c r="B60" s="150" t="str">
        <f>ORÇAMENTO!D63</f>
        <v>CONTRAVERGA MOLDADA IN LOCO EM CONCRETO PARA VÃOS DE MAIS DE 1,5 M DE COMPRIMENTO. AF_03/2016</v>
      </c>
      <c r="C60" s="113" t="s">
        <v>283</v>
      </c>
      <c r="D60" s="60" t="str">
        <f>ORÇAMENTO!E63</f>
        <v>M</v>
      </c>
      <c r="E60" s="165">
        <f>(2+0.6+0.6)*3 + (4+0.6+0.6)*1 +(3+0.6+0.6)*3</f>
        <v>27.400000000000002</v>
      </c>
      <c r="G60" s="9" t="s">
        <v>273</v>
      </c>
      <c r="J60" s="9" t="s">
        <v>277</v>
      </c>
    </row>
    <row r="61" spans="1:10" s="9" customFormat="1" ht="24" x14ac:dyDescent="0.25">
      <c r="A61" s="59" t="str">
        <f>ORÇAMENTO!A64</f>
        <v>5.8</v>
      </c>
      <c r="B61" s="150" t="str">
        <f>ORÇAMENTO!D64</f>
        <v>DIVISÓRIA EM GRANITO CINZA ANDORINHA PARA MICTÓRIOS, POLIUDO, E=3CM, INCLUSIVE FIXAÇÃO</v>
      </c>
      <c r="C61" s="113" t="s">
        <v>480</v>
      </c>
      <c r="D61" s="60" t="str">
        <f>ORÇAMENTO!E64</f>
        <v>M2</v>
      </c>
      <c r="E61" s="165">
        <f>(0.688 + 2.646) + (0.284 + 2.7 + 0.48 + 0.48)</f>
        <v>7.2779999999999996</v>
      </c>
    </row>
    <row r="62" spans="1:10" s="9" customFormat="1" ht="48" x14ac:dyDescent="0.25">
      <c r="A62" s="59" t="str">
        <f>ORÇAMENTO!A65</f>
        <v>5.9</v>
      </c>
      <c r="B62" s="150" t="str">
        <f>ORÇAMENTO!D65</f>
        <v>GRADIL, ESTRUTURADO POR TUBOS RETANGULARES DE ACO GALVANIZADO, (MONTANTES COM DIMENSÃO 15X15 CM, COM TELA DE ARAME GALVANIZADO, FIO 12 BWG E MALHA QUADRADA 5X5CM (EXCETO MURETA).</v>
      </c>
      <c r="C62" s="113" t="s">
        <v>910</v>
      </c>
      <c r="D62" s="60" t="str">
        <f>ORÇAMENTO!E65</f>
        <v>M2</v>
      </c>
      <c r="E62" s="128">
        <f>(11.73 + 23.8 + 2.04 + 1.87)</f>
        <v>39.44</v>
      </c>
    </row>
    <row r="63" spans="1:10" s="9" customFormat="1" ht="12.75" thickBot="1" x14ac:dyDescent="0.3">
      <c r="A63" s="59"/>
      <c r="B63" s="150"/>
      <c r="C63" s="113"/>
      <c r="D63" s="60"/>
      <c r="E63" s="128"/>
    </row>
    <row r="64" spans="1:10" s="9" customFormat="1" ht="19.7" customHeight="1" thickBot="1" x14ac:dyDescent="0.3">
      <c r="A64" s="314" t="str">
        <f>ORÇAMENTO!D68</f>
        <v>ESQUADRIAS E VIDROS</v>
      </c>
      <c r="B64" s="315"/>
      <c r="C64" s="315"/>
      <c r="D64" s="315"/>
      <c r="E64" s="316"/>
    </row>
    <row r="65" spans="1:10" s="9" customFormat="1" ht="36" x14ac:dyDescent="0.25">
      <c r="A65" s="64" t="str">
        <f>ORÇAMENTO!A69</f>
        <v>6.1</v>
      </c>
      <c r="B65" s="58" t="str">
        <f>ORÇAMENTO!D69</f>
        <v>JANELA DE ALUMÍNIO TIPO MAXIM-AR, COM VIDROS, BATENTE E FERRAGENS. EXCLUSIVE ALIZAR, ACABAMENTO E CONTRAMARCO. FORNECIMENTO E INSTALAÇÃO. AF_12/2019</v>
      </c>
      <c r="C65" s="17" t="s">
        <v>776</v>
      </c>
      <c r="D65" s="65" t="str">
        <f>ORÇAMENTO!E69</f>
        <v>M2</v>
      </c>
      <c r="E65" s="128">
        <f>(1.2*0.6)*2+(1.5*0.6)*2</f>
        <v>3.2399999999999998</v>
      </c>
      <c r="J65" s="9" t="s">
        <v>276</v>
      </c>
    </row>
    <row r="66" spans="1:10" s="9" customFormat="1" ht="48" x14ac:dyDescent="0.25">
      <c r="A66" s="64" t="str">
        <f>ORÇAMENTO!A70</f>
        <v>6.2</v>
      </c>
      <c r="B66" s="58" t="str">
        <f>ORÇAMENTO!D70</f>
        <v>JANELA DE ALUMÍNIO DE CORRER COM 4 FOLHAS PARA VIDROS, COM VIDROS, BATENTE, ACABAMENTO COM ACETATO OU BRILHANTE E FERRAGENS. EXCLUSIVE ALIZAR E CONTRAMARCO. FORNECIMENTO E INSTALAÇÃO. AF_12/2019</v>
      </c>
      <c r="C66" s="17" t="s">
        <v>777</v>
      </c>
      <c r="D66" s="65" t="str">
        <f>ORÇAMENTO!E70</f>
        <v>M2</v>
      </c>
      <c r="E66" s="166">
        <f>(2*1.1)*3+(4*1.6)*1+(3*1.6)*3</f>
        <v>27.400000000000002</v>
      </c>
      <c r="J66" s="9" t="s">
        <v>277</v>
      </c>
    </row>
    <row r="67" spans="1:10" s="9" customFormat="1" ht="36" x14ac:dyDescent="0.25">
      <c r="A67" s="64" t="str">
        <f>ORÇAMENTO!A71</f>
        <v>6.3</v>
      </c>
      <c r="B67" s="58" t="str">
        <f>ORÇAMENTO!D71</f>
        <v xml:space="preserve">PORTA DE CORRER DE ALUMÍNIO, COM QUATRO FOLHAS PARA VIDRO, INCLUSO VIDRO LISO INCOLOR, FECHADURA E PUXADOR, SEM ALIZAR. </v>
      </c>
      <c r="C67" s="17" t="s">
        <v>303</v>
      </c>
      <c r="D67" s="65" t="str">
        <f>ORÇAMENTO!E71</f>
        <v>M2</v>
      </c>
      <c r="E67" s="128">
        <v>8.61</v>
      </c>
      <c r="J67" s="9" t="s">
        <v>275</v>
      </c>
    </row>
    <row r="68" spans="1:10" s="9" customFormat="1" ht="60" x14ac:dyDescent="0.25">
      <c r="A68" s="64" t="str">
        <f>ORÇAMENTO!A72</f>
        <v>6.4</v>
      </c>
      <c r="B68" s="58" t="str">
        <f>ORÇAMENTO!D72</f>
        <v>KIT DE PORTA DE MADEIRA PARA PINTURA, SEMI-OCA (LEVE OU MÉDIA), PADRÃO MÉDIO, 80X210CM, ESPESSURA DE 3,5CM, ITENS INCLUSOS: DOBRADIÇAS, MONTAGEM E INSTALAÇÃO DO BATENTE, FECHADURA COM EXECUÇÃO DO FURO - FORNECIMENTO E INSTALAÇÃO. AF_12/2019</v>
      </c>
      <c r="C68" s="17" t="s">
        <v>289</v>
      </c>
      <c r="D68" s="65" t="str">
        <f>ORÇAMENTO!E72</f>
        <v>UN</v>
      </c>
      <c r="E68" s="128">
        <v>3</v>
      </c>
      <c r="J68" s="9" t="s">
        <v>291</v>
      </c>
    </row>
    <row r="69" spans="1:10" s="9" customFormat="1" ht="36" x14ac:dyDescent="0.25">
      <c r="A69" s="64" t="str">
        <f>ORÇAMENTO!A73</f>
        <v>6.5</v>
      </c>
      <c r="B69" s="58" t="str">
        <f>ORÇAMENTO!D73</f>
        <v>PORTA EM MADEIRA ALMOFADADA, 0,90 X 2,10 M, PARA SANITÁRIO DE DEFICIENTE FÍSICO (INCLUSIVE FERRAGENS, FECHADURA, SUPORTE E CHAPA DE ALUMÍNIO E=1MM, EXCLUSIVE BATENTE)</v>
      </c>
      <c r="C69" s="17" t="s">
        <v>291</v>
      </c>
      <c r="D69" s="65" t="s">
        <v>45</v>
      </c>
      <c r="E69" s="128">
        <v>1</v>
      </c>
      <c r="J69" s="9" t="s">
        <v>291</v>
      </c>
    </row>
    <row r="70" spans="1:10" s="9" customFormat="1" ht="60" x14ac:dyDescent="0.25">
      <c r="A70" s="64" t="str">
        <f>ORÇAMENTO!A74</f>
        <v>6.6</v>
      </c>
      <c r="B70" s="58" t="str">
        <f>ORÇAMENTO!D74</f>
        <v>KIT DE PORTA DE MADEIRA PARA PINTURA, SEMI-OCA (LEVE OU MÉDIA), PADRÃO MÉDIO, 90X210CM, ESPESSURA DE 3,5CM, ITENS INCLUSOS: DOBRADIÇAS, MONTAGEM E INSTALAÇÃO DO BATENTE, FECHADURA COM EXECUÇÃO DO FURO - FORNECIMENTO E INSTALAÇÃO. AF_12/2019</v>
      </c>
      <c r="C70" s="17" t="s">
        <v>290</v>
      </c>
      <c r="D70" s="65" t="str">
        <f>ORÇAMENTO!E74</f>
        <v>UN</v>
      </c>
      <c r="E70" s="128">
        <v>2</v>
      </c>
      <c r="J70" s="9" t="s">
        <v>290</v>
      </c>
    </row>
    <row r="71" spans="1:10" s="9" customFormat="1" ht="36" x14ac:dyDescent="0.25">
      <c r="A71" s="64" t="str">
        <f>ORÇAMENTO!A75</f>
        <v>6.7</v>
      </c>
      <c r="B71" s="58" t="str">
        <f>ORÇAMENTO!D75</f>
        <v>PORTA EM ALUMÍNIO DE ABRIR TIPO VENEZIANA COM GUARNIÇÃO, FIXAÇÃO COM PARAFUSOS - FORNECIMENTO E INSTALAÇÃO. AF_12/2019</v>
      </c>
      <c r="C71" s="17" t="s">
        <v>295</v>
      </c>
      <c r="D71" s="65" t="str">
        <f>ORÇAMENTO!E75</f>
        <v>M2</v>
      </c>
      <c r="E71" s="166">
        <f>(0.8*1.8)*3+(1*2.1)*1+(1*1)*1</f>
        <v>7.42</v>
      </c>
      <c r="J71" s="9" t="s">
        <v>296</v>
      </c>
    </row>
    <row r="72" spans="1:10" s="9" customFormat="1" ht="36" x14ac:dyDescent="0.25">
      <c r="A72" s="64" t="str">
        <f>ORÇAMENTO!A76</f>
        <v>6.8</v>
      </c>
      <c r="B72" s="58" t="str">
        <f>ORÇAMENTO!D76</f>
        <v>PORTA DE CORRER DE ALUMÍNIO, COM DUAS FOLHAS PARA VIDRO, INCLUSO VIDRO LISO INCOLOR, FECHADURA E PUXADOR, SEM ALIZAR. AF_12/2019</v>
      </c>
      <c r="C72" s="17" t="s">
        <v>804</v>
      </c>
      <c r="D72" s="65" t="str">
        <f>ORÇAMENTO!E76</f>
        <v>M2</v>
      </c>
      <c r="E72" s="128">
        <f>2.2*2.1</f>
        <v>4.620000000000001</v>
      </c>
      <c r="J72" s="9" t="s">
        <v>293</v>
      </c>
    </row>
    <row r="73" spans="1:10" s="9" customFormat="1" ht="24" x14ac:dyDescent="0.25">
      <c r="A73" s="64" t="str">
        <f>ORÇAMENTO!A77</f>
        <v>6.9</v>
      </c>
      <c r="B73" s="58" t="str">
        <f>ORÇAMENTO!D77</f>
        <v>PORTÃO EM FERRO, EM GRADIL METÁLICO, PADRÃO BELGO OU EQUIVALENTE, DE CORRER</v>
      </c>
      <c r="C73" s="17" t="s">
        <v>862</v>
      </c>
      <c r="D73" s="65" t="str">
        <f>ORÇAMENTO!E77</f>
        <v>M2</v>
      </c>
      <c r="E73" s="128">
        <f>(1.2 + 3 + 1.2)*2.2</f>
        <v>11.880000000000003</v>
      </c>
    </row>
    <row r="74" spans="1:10" s="9" customFormat="1" ht="12.75" thickBot="1" x14ac:dyDescent="0.3">
      <c r="A74" s="64"/>
      <c r="B74" s="58"/>
      <c r="C74" s="17"/>
      <c r="D74" s="65"/>
      <c r="E74" s="128"/>
    </row>
    <row r="75" spans="1:10" s="9" customFormat="1" ht="19.7" customHeight="1" thickBot="1" x14ac:dyDescent="0.3">
      <c r="A75" s="314" t="str">
        <f>ORÇAMENTO!D80</f>
        <v>COBERTURA</v>
      </c>
      <c r="B75" s="315"/>
      <c r="C75" s="315"/>
      <c r="D75" s="315"/>
      <c r="E75" s="316"/>
    </row>
    <row r="76" spans="1:10" s="9" customFormat="1" ht="36" x14ac:dyDescent="0.25">
      <c r="A76" s="64" t="str">
        <f>ORÇAMENTO!A81</f>
        <v>7.1</v>
      </c>
      <c r="B76" s="58" t="str">
        <f>ORÇAMENTO!D81</f>
        <v>FABRICAÇÃO E INSTALAÇÃO DE TESOURA (INTEIRA OU MEIA) EM AÇO, VÃOS MAIORES QUE 6,0 M E MENORES QUE 12,0 M, INCLUSO IÇAMENTO. AF_07/2019</v>
      </c>
      <c r="C76" s="17" t="s">
        <v>916</v>
      </c>
      <c r="D76" s="65" t="str">
        <f>ORÇAMENTO!E81</f>
        <v>KG</v>
      </c>
      <c r="E76" s="128">
        <v>204</v>
      </c>
    </row>
    <row r="77" spans="1:10" s="9" customFormat="1" ht="36" x14ac:dyDescent="0.25">
      <c r="A77" s="64" t="str">
        <f>ORÇAMENTO!A82</f>
        <v>7.2</v>
      </c>
      <c r="B77" s="58" t="str">
        <f>ORÇAMENTO!D82</f>
        <v>TRAMA DE AÇO COMPOSTA POR TERÇAS PARA TELHADOS DE ATÉ 2 ÁGUAS PARA TELHA ESTRUTURAL DE FIBROCIMENTO, INCLUSO TRANSPORTE VERTICAL. AF_07/2019</v>
      </c>
      <c r="C77" s="17" t="s">
        <v>918</v>
      </c>
      <c r="D77" s="65" t="str">
        <f>ORÇAMENTO!E82</f>
        <v>M2</v>
      </c>
      <c r="E77" s="128">
        <f>31.8 + 113.01 + 5.52 + 1.12</f>
        <v>151.45000000000002</v>
      </c>
    </row>
    <row r="78" spans="1:10" s="9" customFormat="1" ht="24" x14ac:dyDescent="0.25">
      <c r="A78" s="64" t="str">
        <f>ORÇAMENTO!A83</f>
        <v>7.3</v>
      </c>
      <c r="B78" s="58" t="str">
        <f>ORÇAMENTO!D83</f>
        <v>TELHAMENTO COM TELHA METÁLICA TERMOACÚSTICA E = 30 MM, COM ATÉ 2 ÁGUAS, INCLUSO IÇAMENTO. AF_07/2019</v>
      </c>
      <c r="C78" s="17" t="s">
        <v>917</v>
      </c>
      <c r="D78" s="65" t="str">
        <f>ORÇAMENTO!E83</f>
        <v>M2</v>
      </c>
      <c r="E78" s="128">
        <f>31.8 + 113.01 + 5.52 + 1.12</f>
        <v>151.45000000000002</v>
      </c>
    </row>
    <row r="79" spans="1:10" s="9" customFormat="1" ht="36" x14ac:dyDescent="0.25">
      <c r="A79" s="64" t="str">
        <f>ORÇAMENTO!A84</f>
        <v>7.4</v>
      </c>
      <c r="B79" s="58" t="str">
        <f>ORÇAMENTO!D84</f>
        <v>CALHA EM CHAPA DE AÇO GALVANIZADO NÚMERO 24, DESENVOLVIMENTO DE 33 CM, INCLUSO TRANSPORTE VERTICAL. AF_07/2019</v>
      </c>
      <c r="C79" s="17" t="s">
        <v>342</v>
      </c>
      <c r="D79" s="65" t="str">
        <f>ORÇAMENTO!E84</f>
        <v>M</v>
      </c>
      <c r="E79" s="166">
        <f>5 + 3.8 + 0.7 + 20.7</f>
        <v>30.2</v>
      </c>
    </row>
    <row r="80" spans="1:10" s="9" customFormat="1" ht="24" x14ac:dyDescent="0.25">
      <c r="A80" s="64" t="str">
        <f>ORÇAMENTO!A85</f>
        <v>7.5</v>
      </c>
      <c r="B80" s="58" t="str">
        <f>ORÇAMENTO!D85</f>
        <v>RUFO EM CHAPA DE AÇO GALVANIZADO NÚMERO 24, CORTE DE 25 CM, INCLUSO TRANSPORTE VERTICAL. AF_07/2019</v>
      </c>
      <c r="C80" s="17" t="s">
        <v>343</v>
      </c>
      <c r="D80" s="65" t="str">
        <f>ORÇAMENTO!E85</f>
        <v>M</v>
      </c>
      <c r="E80" s="128">
        <f>(6.36 + 6.36 +  5) + (5.45 + 5.45) + (1.45 + 1.45) + (0.7 + 1.6 + 1.6)</f>
        <v>35.419999999999995</v>
      </c>
    </row>
    <row r="81" spans="1:5" s="9" customFormat="1" ht="12" x14ac:dyDescent="0.25">
      <c r="A81" s="64" t="str">
        <f>ORÇAMENTO!A86</f>
        <v>7.6</v>
      </c>
      <c r="B81" s="58" t="str">
        <f>ORÇAMENTO!D86</f>
        <v>CHAPIM (RUFO CAPA) EM AÇO GALVANIZADO, CORTE 33. AF_11/2020</v>
      </c>
      <c r="C81" s="17" t="s">
        <v>919</v>
      </c>
      <c r="D81" s="65" t="str">
        <f>ORÇAMENTO!E86</f>
        <v>M</v>
      </c>
      <c r="E81" s="128">
        <f>24.8 + 47.9 + 8 + 6.7 +79</f>
        <v>166.4</v>
      </c>
    </row>
    <row r="82" spans="1:5" s="9" customFormat="1" ht="12.75" thickBot="1" x14ac:dyDescent="0.3">
      <c r="A82" s="64"/>
      <c r="B82" s="58"/>
      <c r="C82" s="17"/>
      <c r="D82" s="65"/>
      <c r="E82" s="128"/>
    </row>
    <row r="83" spans="1:5" s="9" customFormat="1" ht="12.75" thickBot="1" x14ac:dyDescent="0.3">
      <c r="A83" s="314" t="str">
        <f>ORÇAMENTO!D89</f>
        <v>IMPERMEABILIZAÇÃO</v>
      </c>
      <c r="B83" s="315"/>
      <c r="C83" s="315"/>
      <c r="D83" s="315"/>
      <c r="E83" s="316"/>
    </row>
    <row r="84" spans="1:5" s="9" customFormat="1" ht="36" x14ac:dyDescent="0.25">
      <c r="A84" s="64" t="str">
        <f>ORÇAMENTO!A90</f>
        <v>8.1</v>
      </c>
      <c r="B84" s="58" t="str">
        <f>ORÇAMENTO!D90</f>
        <v>CONTRAPISO EM ARGAMASSA TRAÇO 1:4 (CIMENTO E AREIA), PREPARO MECÂNICO COM BETONEIRA 400 L, APLICADO EM ÁREAS MOLHADAS SOBRE LAJE, ADERIDO, ESPESSURA 2CM. AF_06/2014</v>
      </c>
      <c r="C84" s="17" t="s">
        <v>348</v>
      </c>
      <c r="D84" s="65" t="str">
        <f>ORÇAMENTO!E90</f>
        <v>M2</v>
      </c>
      <c r="E84" s="128">
        <v>3.7</v>
      </c>
    </row>
    <row r="85" spans="1:5" s="9" customFormat="1" ht="36" x14ac:dyDescent="0.25">
      <c r="A85" s="64" t="str">
        <f>ORÇAMENTO!A91</f>
        <v>8.2</v>
      </c>
      <c r="B85" s="58" t="str">
        <f>ORÇAMENTO!D91</f>
        <v>IMPERMEABILIZAÇÃO DE SUPERFÍCIE COM MANTA ASFÁLTICA, UMA CAMADA, INCLUSIVE APLICAÇÃO DE PRIMER ASFÁLTICO, E=3MM. AF_06/2018</v>
      </c>
      <c r="C85" s="17" t="s">
        <v>348</v>
      </c>
      <c r="D85" s="65" t="str">
        <f>ORÇAMENTO!E91</f>
        <v>M2</v>
      </c>
      <c r="E85" s="128">
        <v>3.7</v>
      </c>
    </row>
    <row r="86" spans="1:5" s="9" customFormat="1" ht="24" x14ac:dyDescent="0.25">
      <c r="A86" s="64" t="str">
        <f>ORÇAMENTO!A92</f>
        <v>8.3</v>
      </c>
      <c r="B86" s="58" t="str">
        <f>ORÇAMENTO!D92</f>
        <v>PROTEÇÃO MECÂNICA DE SUPERFÍCIE HORIZONTAL COM ARGAMASSA DE CIMENTO E AREIA, TRAÇO 1:3, E=2CM. AF_06/2018</v>
      </c>
      <c r="C86" s="17" t="s">
        <v>348</v>
      </c>
      <c r="D86" s="65" t="str">
        <f>ORÇAMENTO!E92</f>
        <v>M2</v>
      </c>
      <c r="E86" s="166">
        <v>3.7</v>
      </c>
    </row>
    <row r="87" spans="1:5" ht="19.7" customHeight="1" thickBot="1" x14ac:dyDescent="0.3">
      <c r="A87" s="64"/>
      <c r="B87" s="58"/>
      <c r="C87" s="17"/>
      <c r="D87" s="65"/>
      <c r="E87" s="128"/>
    </row>
    <row r="88" spans="1:5" ht="19.7" customHeight="1" thickBot="1" x14ac:dyDescent="0.3">
      <c r="A88" s="314" t="str">
        <f>ORÇAMENTO!D95</f>
        <v>REVESTIMENTOS INTERNOS/EXTERNOS</v>
      </c>
      <c r="B88" s="315"/>
      <c r="C88" s="315"/>
      <c r="D88" s="315"/>
      <c r="E88" s="316"/>
    </row>
    <row r="89" spans="1:5" ht="48" x14ac:dyDescent="0.25">
      <c r="A89" s="64" t="str">
        <f>ORÇAMENTO!A96</f>
        <v>9.1</v>
      </c>
      <c r="B89" s="58" t="str">
        <f>ORÇAMENTO!D96</f>
        <v>CHAPISCO APLICADO EM ALVENARIA (SEM PRESENÇA DE VÃOS) E ESTRUTURAS DE CONCRETO DE FACHADA, COM COLHER DE PEDREIRO.  ARGAMASSA TRAÇO 1:3 COM PREPARO EM BETONEIRA 400L. AF_06/2014</v>
      </c>
      <c r="C89" s="17" t="s">
        <v>921</v>
      </c>
      <c r="D89" s="65" t="str">
        <f>ORÇAMENTO!E96</f>
        <v>M2</v>
      </c>
      <c r="E89" s="128">
        <f xml:space="preserve"> 302.4 +  392 +  23.2</f>
        <v>717.6</v>
      </c>
    </row>
    <row r="90" spans="1:5" ht="48" x14ac:dyDescent="0.25">
      <c r="A90" s="64" t="str">
        <f>ORÇAMENTO!A97</f>
        <v>9.2</v>
      </c>
      <c r="B90" s="58" t="str">
        <f>ORÇAMENTO!D97</f>
        <v>CHAPISCO APLICADO EM ALVENARIA (COM PRESENÇA DE VÃOS) E ESTRUTURAS DE CONCRETO DE FACHADA, COM COLHER DE PEDREIRO.  ARGAMASSA TRAÇO 1:3 COM PREPARO EM BETONEIRA 400L. AF_06/2014</v>
      </c>
      <c r="C90" s="17" t="s">
        <v>946</v>
      </c>
      <c r="D90" s="65" t="str">
        <f>ORÇAMENTO!E97</f>
        <v>M2</v>
      </c>
      <c r="E90" s="128">
        <v>433.68</v>
      </c>
    </row>
    <row r="91" spans="1:5" ht="60" x14ac:dyDescent="0.25">
      <c r="A91" s="64" t="str">
        <f>ORÇAMENTO!A98</f>
        <v>9.3</v>
      </c>
      <c r="B91" s="58" t="str">
        <f>ORÇAMENTO!D98</f>
        <v>(COMPOSIÇÃO REPRESENTATIVA) DO SERVIÇO DE EMBOÇO/MASSA ÚNICA, APLICADO MANUALMENTE, TRAÇO 1:2:8, EM BETONEIRA DE 400L, PAREDES INTERNAS, COM EXECUÇÃO DE TALISCAS, EDIFICAÇÃO HABITACIONAL UNIFAMILIAR (CASAS) E EDIFICAÇÃO PÚBLICA PADRÃO. AF_12/2014</v>
      </c>
      <c r="C91" s="17" t="s">
        <v>947</v>
      </c>
      <c r="D91" s="65" t="str">
        <f>ORÇAMENTO!E98</f>
        <v>M2</v>
      </c>
      <c r="E91" s="166">
        <f xml:space="preserve"> 717.6 + 433.68</f>
        <v>1151.28</v>
      </c>
    </row>
    <row r="92" spans="1:5" ht="47.65" customHeight="1" x14ac:dyDescent="0.25">
      <c r="A92" s="64" t="str">
        <f>ORÇAMENTO!A99</f>
        <v>9.4</v>
      </c>
      <c r="B92" s="58" t="str">
        <f>ORÇAMENTO!D99</f>
        <v>REVESTIMENTO CERÂMICO PARA PAREDES INTERNAS COM PLACAS TIPO ESMALTADA EXTRA DE DIMENSÕES 20X20 CM APLICADAS EM AMBIENTES DE ÁREA MENOR QUE 5 M² NA ALTURA INTEIRA DAS PAREDES. AF_06/2014</v>
      </c>
      <c r="C92" s="17" t="s">
        <v>349</v>
      </c>
      <c r="D92" s="65" t="str">
        <f>ORÇAMENTO!E99</f>
        <v>M2</v>
      </c>
      <c r="E92" s="128">
        <f>(1.85+1.85+2+2)*2.8-(1*0.6+0.9*2.1)+(1.2+1.2+2+2)*2.8-(1*0.6+0.8*2.1)</f>
        <v>34.709999999999994</v>
      </c>
    </row>
    <row r="93" spans="1:5" ht="60" x14ac:dyDescent="0.25">
      <c r="A93" s="64" t="str">
        <f>ORÇAMENTO!A100</f>
        <v>9.5</v>
      </c>
      <c r="B93" s="58" t="str">
        <f>ORÇAMENTO!D100</f>
        <v>REVESTIMENTO CERÂMICO PARA PAREDES INTERNAS COM PLACAS TIPO ESMALTADA EXTRA DE DIMENSÕES 20X20 CM APLICADAS EM AMBIENTES DE ÁREA MAIOR QUE 5 M² NA ALTURA INTEIRA DAS PAREDES. AF_06/2014</v>
      </c>
      <c r="C93" s="17" t="s">
        <v>350</v>
      </c>
      <c r="D93" s="65" t="str">
        <f>ORÇAMENTO!E100</f>
        <v>M2</v>
      </c>
      <c r="E93" s="128">
        <v>105.2</v>
      </c>
    </row>
    <row r="94" spans="1:5" ht="13.5" thickBot="1" x14ac:dyDescent="0.3">
      <c r="A94" s="64"/>
      <c r="B94" s="58"/>
      <c r="C94" s="17"/>
      <c r="D94" s="65"/>
      <c r="E94" s="128"/>
    </row>
    <row r="95" spans="1:5" s="9" customFormat="1" ht="19.7" customHeight="1" thickBot="1" x14ac:dyDescent="0.3">
      <c r="A95" s="314" t="str">
        <f>ORÇAMENTO!D103</f>
        <v>FORROS</v>
      </c>
      <c r="B95" s="315"/>
      <c r="C95" s="315"/>
      <c r="D95" s="315"/>
      <c r="E95" s="316"/>
    </row>
    <row r="96" spans="1:5" s="9" customFormat="1" ht="24" x14ac:dyDescent="0.25">
      <c r="A96" s="64" t="str">
        <f>ORÇAMENTO!A104</f>
        <v>10.1</v>
      </c>
      <c r="B96" s="58" t="str">
        <f>ORÇAMENTO!D104</f>
        <v>FORRO EM PLACAS DE GESSO, PARA AMBIENTES COMERCIAIS. AF_05/2017_P</v>
      </c>
      <c r="C96" s="17" t="s">
        <v>363</v>
      </c>
      <c r="D96" s="65" t="str">
        <f>ORÇAMENTO!E104</f>
        <v>M2</v>
      </c>
      <c r="E96" s="166">
        <f>19.14 + 50.45 + 26.56</f>
        <v>96.15</v>
      </c>
    </row>
    <row r="97" spans="1:7" s="9" customFormat="1" ht="24" x14ac:dyDescent="0.25">
      <c r="A97" s="64" t="str">
        <f>ORÇAMENTO!A105</f>
        <v>10.2</v>
      </c>
      <c r="B97" s="58" t="str">
        <f>ORÇAMENTO!D105</f>
        <v>FORRO EM PLACAS DE GESSO RU, PARA AMBIENTES COMERCIAIS.</v>
      </c>
      <c r="C97" s="17" t="s">
        <v>364</v>
      </c>
      <c r="D97" s="65" t="str">
        <f>ORÇAMENTO!E105</f>
        <v>M2</v>
      </c>
      <c r="E97" s="166">
        <f>33 + 6 + 6 + 3.7 +2.4 + 6.46 + 3.7</f>
        <v>61.260000000000005</v>
      </c>
    </row>
    <row r="98" spans="1:7" s="9" customFormat="1" ht="12.75" thickBot="1" x14ac:dyDescent="0.3">
      <c r="A98" s="64"/>
      <c r="B98" s="58"/>
      <c r="C98" s="17"/>
      <c r="D98" s="65"/>
      <c r="E98" s="128"/>
    </row>
    <row r="99" spans="1:7" s="9" customFormat="1" ht="19.7" customHeight="1" thickBot="1" x14ac:dyDescent="0.3">
      <c r="A99" s="314" t="str">
        <f>ORÇAMENTO!D108</f>
        <v>PINTURA</v>
      </c>
      <c r="B99" s="315"/>
      <c r="C99" s="315"/>
      <c r="D99" s="315"/>
      <c r="E99" s="316"/>
    </row>
    <row r="100" spans="1:7" s="9" customFormat="1" ht="24" x14ac:dyDescent="0.25">
      <c r="A100" s="59" t="str">
        <f>ORÇAMENTO!A109</f>
        <v>11.1</v>
      </c>
      <c r="B100" s="150" t="str">
        <f>ORÇAMENTO!D109</f>
        <v>APLICAÇÃO DE FUNDO SELADOR ACRÍLICO EM PAREDES, UMA DEMÃO. AF_06/2014</v>
      </c>
      <c r="C100" s="113" t="s">
        <v>948</v>
      </c>
      <c r="D100" s="60" t="s">
        <v>47</v>
      </c>
      <c r="E100" s="128">
        <f>1151.28+157.41</f>
        <v>1308.69</v>
      </c>
      <c r="G100" s="9" t="s">
        <v>949</v>
      </c>
    </row>
    <row r="101" spans="1:7" s="9" customFormat="1" ht="24" x14ac:dyDescent="0.25">
      <c r="A101" s="59" t="str">
        <f>ORÇAMENTO!A110</f>
        <v>11.2</v>
      </c>
      <c r="B101" s="150" t="str">
        <f>ORÇAMENTO!D110</f>
        <v>APLICAÇÃO E LIXAMENTO DE MASSA LÁTEX EM TETO, DUAS DEMÃOS. AF_06/2014</v>
      </c>
      <c r="C101" s="113" t="s">
        <v>369</v>
      </c>
      <c r="D101" s="65" t="str">
        <f>ORÇAMENTO!E110</f>
        <v>M2</v>
      </c>
      <c r="E101" s="128">
        <v>157.41</v>
      </c>
    </row>
    <row r="102" spans="1:7" s="9" customFormat="1" ht="24" x14ac:dyDescent="0.25">
      <c r="A102" s="59" t="str">
        <f>ORÇAMENTO!A111</f>
        <v>11.3</v>
      </c>
      <c r="B102" s="150" t="str">
        <f>ORÇAMENTO!D111</f>
        <v>APLICAÇÃO E LIXAMENTO DE MASSA LÁTEX EM PAREDES, DUAS DEMÃOS. AF_06/2014</v>
      </c>
      <c r="C102" s="113" t="s">
        <v>380</v>
      </c>
      <c r="D102" s="60" t="s">
        <v>47</v>
      </c>
      <c r="E102" s="128">
        <v>228.14</v>
      </c>
    </row>
    <row r="103" spans="1:7" s="9" customFormat="1" ht="24" x14ac:dyDescent="0.25">
      <c r="A103" s="59" t="str">
        <f>ORÇAMENTO!A112</f>
        <v>11.4</v>
      </c>
      <c r="B103" s="150" t="str">
        <f>ORÇAMENTO!D112</f>
        <v>APLICAÇÃO MANUAL DE PINTURA COM TINTA LÁTEX ACRÍLICA EM TETO, DUAS DEMÃOS. AF_06/2014</v>
      </c>
      <c r="C103" s="113" t="s">
        <v>369</v>
      </c>
      <c r="D103" s="65" t="str">
        <f>ORÇAMENTO!E112</f>
        <v>M2</v>
      </c>
      <c r="E103" s="128">
        <v>157.41</v>
      </c>
    </row>
    <row r="104" spans="1:7" s="9" customFormat="1" ht="24" x14ac:dyDescent="0.25">
      <c r="A104" s="59" t="str">
        <f>ORÇAMENTO!A113</f>
        <v>11.5</v>
      </c>
      <c r="B104" s="150" t="str">
        <f>ORÇAMENTO!D113</f>
        <v>APLICAÇÃO MANUAL DE PINTURA COM TINTA LÁTEX ACRÍLICA EM PAREDES, DUAS DEMÃOS. AF_06/2014</v>
      </c>
      <c r="C104" s="113" t="s">
        <v>380</v>
      </c>
      <c r="D104" s="60" t="s">
        <v>47</v>
      </c>
      <c r="E104" s="128">
        <v>228.14</v>
      </c>
    </row>
    <row r="105" spans="1:7" s="9" customFormat="1" ht="24" x14ac:dyDescent="0.25">
      <c r="A105" s="59" t="str">
        <f>ORÇAMENTO!A114</f>
        <v>11.6</v>
      </c>
      <c r="B105" s="150" t="str">
        <f>ORÇAMENTO!D114</f>
        <v>APLICAÇÃO MANUAL DE PINTURA COM TINTA TEXTURIZADA ACRÍLICA EM PAREDES EXTERNAS DE CASAS, DUAS CORES. AF_06/2014</v>
      </c>
      <c r="C105" s="17" t="s">
        <v>922</v>
      </c>
      <c r="D105" s="65" t="str">
        <f>ORÇAMENTO!E114</f>
        <v>M2</v>
      </c>
      <c r="E105" s="128">
        <f>68.37+385.26</f>
        <v>453.63</v>
      </c>
    </row>
    <row r="106" spans="1:7" s="9" customFormat="1" ht="12.75" thickBot="1" x14ac:dyDescent="0.3">
      <c r="A106" s="64"/>
      <c r="B106" s="150"/>
      <c r="C106" s="17"/>
      <c r="D106" s="65"/>
      <c r="E106" s="128"/>
    </row>
    <row r="107" spans="1:7" s="9" customFormat="1" ht="12.75" thickBot="1" x14ac:dyDescent="0.3">
      <c r="A107" s="314" t="str">
        <f>ORÇAMENTO!D117</f>
        <v>PISO</v>
      </c>
      <c r="B107" s="315"/>
      <c r="C107" s="315"/>
      <c r="D107" s="315"/>
      <c r="E107" s="316"/>
    </row>
    <row r="108" spans="1:7" s="9" customFormat="1" ht="60" x14ac:dyDescent="0.25">
      <c r="A108" s="59" t="str">
        <f>ORÇAMENTO!A118</f>
        <v>12.1</v>
      </c>
      <c r="B108" s="150" t="str">
        <f>ORÇAMENTO!D118</f>
        <v>(COMPOSIÇÃO REPRESENTATIVA) DO SERVIÇO DE CONTRAPISO EM ARGAMASSA TRAÇO 1:4 (CIM E AREIA), EM BETONEIRA 400 L, ESPESSURA 3 CM ÁREAS SECAS E 3 CM ÁREAS MOLHADAS, PARA EDIFICAÇÃO HABITACIONAL UNIFAMILIAR (CASA) E EDIFICAÇÃO PÚBLICA PADRÃO. AF_11/2014</v>
      </c>
      <c r="C108" s="113" t="s">
        <v>372</v>
      </c>
      <c r="D108" s="60" t="str">
        <f>ORÇAMENTO!E118</f>
        <v>M2</v>
      </c>
      <c r="E108" s="165">
        <f>33+6+6+19.14+3.7+50.45+2.4+26.56</f>
        <v>147.25</v>
      </c>
    </row>
    <row r="109" spans="1:7" s="9" customFormat="1" ht="36" x14ac:dyDescent="0.25">
      <c r="A109" s="59" t="str">
        <f>ORÇAMENTO!A119</f>
        <v>12.2</v>
      </c>
      <c r="B109" s="150" t="str">
        <f>ORÇAMENTO!D119</f>
        <v>EXECUÇÃO DE PASSEIO (CALÇADA) OU PISO DE CONCRETO COM CONCRETO MOLDADO IN LOCO, FEITO EM OBRA, ACABAMENTO CONVENCIONAL, ESPESSURA 6 CM, ARMADO. AF_07/2016</v>
      </c>
      <c r="C109" s="113" t="s">
        <v>779</v>
      </c>
      <c r="D109" s="60" t="str">
        <f>ORÇAMENTO!E119</f>
        <v>M2</v>
      </c>
      <c r="E109" s="128">
        <f>72.5+13.26+35.85+14.34+35.28+32.94</f>
        <v>204.17000000000002</v>
      </c>
    </row>
    <row r="110" spans="1:7" s="9" customFormat="1" ht="36" x14ac:dyDescent="0.25">
      <c r="A110" s="59" t="str">
        <f>ORÇAMENTO!A120</f>
        <v>12.3</v>
      </c>
      <c r="B110" s="150" t="str">
        <f>ORÇAMENTO!D120</f>
        <v>REVESTIMENTO CERÂMICO PARA PISO COM PLACAS TIPO PORCELANATO DE DIMENSÕES 45X45 CM APLICADA EM AMBIENTES DE ÁREA MENOR QUE 5 M². AF_06/2014</v>
      </c>
      <c r="C110" s="17" t="s">
        <v>384</v>
      </c>
      <c r="D110" s="60" t="str">
        <f>ORÇAMENTO!E120</f>
        <v>M2</v>
      </c>
      <c r="E110" s="128">
        <v>6.1</v>
      </c>
    </row>
    <row r="111" spans="1:7" s="9" customFormat="1" ht="36" x14ac:dyDescent="0.25">
      <c r="A111" s="59" t="str">
        <f>ORÇAMENTO!A121</f>
        <v>12.4</v>
      </c>
      <c r="B111" s="150" t="str">
        <f>ORÇAMENTO!D121</f>
        <v>REVESTIMENTO CERÂMICO PARA PISO COM PLACAS TIPO PORCELANATO DE DIMENSÕES 45X45 CM APLICADA EM AMBIENTES DE ÁREA ENTRE 5 M² E 10 M². AF_06/2014</v>
      </c>
      <c r="C111" s="17" t="s">
        <v>385</v>
      </c>
      <c r="D111" s="60" t="str">
        <f>ORÇAMENTO!E121</f>
        <v>M2</v>
      </c>
      <c r="E111" s="128">
        <v>12</v>
      </c>
    </row>
    <row r="112" spans="1:7" s="9" customFormat="1" ht="36" x14ac:dyDescent="0.25">
      <c r="A112" s="59" t="str">
        <f>ORÇAMENTO!A122</f>
        <v>12.5</v>
      </c>
      <c r="B112" s="150" t="str">
        <f>ORÇAMENTO!D122</f>
        <v>REVESTIMENTO CERÂMICO PARA PISO COM PLACAS TIPO PORCELANATO DE DIMENSÕES 45X45 CM APLICADA EM AMBIENTES DE ÁREA MAIOR QUE 10 M². AF_06/2014</v>
      </c>
      <c r="C112" s="17" t="s">
        <v>386</v>
      </c>
      <c r="D112" s="60" t="str">
        <f>ORÇAMENTO!E122</f>
        <v>M2</v>
      </c>
      <c r="E112" s="128">
        <f>33+19.14+50.45+26.56</f>
        <v>129.15</v>
      </c>
    </row>
    <row r="113" spans="1:5" s="9" customFormat="1" ht="12" x14ac:dyDescent="0.25">
      <c r="A113" s="59" t="str">
        <f>ORÇAMENTO!A123</f>
        <v>12.6</v>
      </c>
      <c r="B113" s="150" t="str">
        <f>ORÇAMENTO!D123</f>
        <v>FORNECIMENTO E ESPALHAMENTO DE TERRA VEGETAL PREPARADA</v>
      </c>
      <c r="C113" s="17" t="s">
        <v>867</v>
      </c>
      <c r="D113" s="60" t="str">
        <f>ORÇAMENTO!E123</f>
        <v>M3</v>
      </c>
      <c r="E113" s="128">
        <v>11.89</v>
      </c>
    </row>
    <row r="114" spans="1:5" s="9" customFormat="1" ht="12" x14ac:dyDescent="0.25">
      <c r="A114" s="59" t="str">
        <f>ORÇAMENTO!A124</f>
        <v>12.7</v>
      </c>
      <c r="B114" s="150" t="str">
        <f>ORÇAMENTO!D124</f>
        <v>PLANTIO DE GRAMA EM PAVIMENTO CONCREGRAMA. AF_05/2018</v>
      </c>
      <c r="C114" s="17" t="s">
        <v>778</v>
      </c>
      <c r="D114" s="60" t="str">
        <f>ORÇAMENTO!E124</f>
        <v>M2</v>
      </c>
      <c r="E114" s="128">
        <f>120.54 + 76.25 + 162.85 + 14.34 + 22.5</f>
        <v>396.47999999999996</v>
      </c>
    </row>
    <row r="115" spans="1:5" s="9" customFormat="1" ht="12.75" thickBot="1" x14ac:dyDescent="0.3">
      <c r="A115" s="59"/>
      <c r="B115" s="150"/>
      <c r="C115" s="113"/>
      <c r="D115" s="60"/>
      <c r="E115" s="128"/>
    </row>
    <row r="116" spans="1:5" s="9" customFormat="1" ht="12.75" thickBot="1" x14ac:dyDescent="0.3">
      <c r="A116" s="314" t="str">
        <f>ORÇAMENTO!D127</f>
        <v>ACABAMENTOS</v>
      </c>
      <c r="B116" s="315"/>
      <c r="C116" s="315"/>
      <c r="D116" s="315"/>
      <c r="E116" s="316"/>
    </row>
    <row r="117" spans="1:5" s="9" customFormat="1" ht="36" x14ac:dyDescent="0.25">
      <c r="A117" s="59" t="str">
        <f>ORÇAMENTO!A128</f>
        <v>13.1</v>
      </c>
      <c r="B117" s="150" t="str">
        <f>ORÇAMENTO!D128</f>
        <v>RODAPÉ CERÂMICO DE 7CM DE ALTURA COM PLACAS TIPO ESMALTADA EXTRA DE DIMENSÕES 45X45CM. AF_06/2014</v>
      </c>
      <c r="C117" s="113" t="s">
        <v>398</v>
      </c>
      <c r="D117" s="60" t="str">
        <f>ORÇAMENTO!E128</f>
        <v>M</v>
      </c>
      <c r="E117" s="165">
        <f>(21.3 - 1 - 0.8 - 0.8 - 0.9 - 1 - 4.1) + (29.1 - 1) + (21.8 - 0.8 - 2.2)</f>
        <v>59.600000000000009</v>
      </c>
    </row>
    <row r="118" spans="1:5" s="9" customFormat="1" ht="24" x14ac:dyDescent="0.25">
      <c r="A118" s="59" t="str">
        <f>ORÇAMENTO!A129</f>
        <v>13.2</v>
      </c>
      <c r="B118" s="150" t="str">
        <f>ORÇAMENTO!D129</f>
        <v>SOLEIRA EM GRANITO, LARGURA 25 CM, ESPESSURA 3,0 CM</v>
      </c>
      <c r="C118" s="113" t="s">
        <v>399</v>
      </c>
      <c r="D118" s="60" t="str">
        <f>ORÇAMENTO!E129</f>
        <v>M</v>
      </c>
      <c r="E118" s="165">
        <f>(4.1*1) + (0.8*3) + (0.9*1) + (1*2) + (0.8*3) + (1*1) + (2.2*1) + (1*1)</f>
        <v>16</v>
      </c>
    </row>
    <row r="119" spans="1:5" s="9" customFormat="1" ht="36" x14ac:dyDescent="0.25">
      <c r="A119" s="59" t="str">
        <f>ORÇAMENTO!A130</f>
        <v>13.3</v>
      </c>
      <c r="B119" s="150" t="str">
        <f>ORÇAMENTO!D130</f>
        <v>PEITORIL EM MÁRMORE CINZA ANDORINHA, LARGURA DE 25CM, ASSENTADO COM ARGAMASSA TRACO 1:4 (CIMENTO E AREIA MEDIA), PREPARO MANUAL DA ARGAMASSA</v>
      </c>
      <c r="C119" s="113" t="s">
        <v>400</v>
      </c>
      <c r="D119" s="60" t="str">
        <f>ORÇAMENTO!E130</f>
        <v>M</v>
      </c>
      <c r="E119" s="165">
        <f>(1*2) + (1.5*2) + (2*3) + (4*1) + (3*3)</f>
        <v>24</v>
      </c>
    </row>
    <row r="120" spans="1:5" s="9" customFormat="1" ht="12.75" thickBot="1" x14ac:dyDescent="0.3">
      <c r="A120" s="59"/>
      <c r="B120" s="150"/>
      <c r="C120" s="113"/>
      <c r="D120" s="60"/>
      <c r="E120" s="128"/>
    </row>
    <row r="121" spans="1:5" s="9" customFormat="1" ht="12.75" thickBot="1" x14ac:dyDescent="0.3">
      <c r="A121" s="314" t="str">
        <f>ORÇAMENTO!D133</f>
        <v>INSTALAÇÕES ELÉTRICAS</v>
      </c>
      <c r="B121" s="315"/>
      <c r="C121" s="315"/>
      <c r="D121" s="315"/>
      <c r="E121" s="316"/>
    </row>
    <row r="122" spans="1:5" s="9" customFormat="1" ht="24" x14ac:dyDescent="0.25">
      <c r="A122" s="64" t="str">
        <f>ORÇAMENTO!A134</f>
        <v>14.1</v>
      </c>
      <c r="B122" s="58" t="str">
        <f>ORÇAMENTO!D134</f>
        <v>CAIXA RETANGULAR 4" X 2" BAIXA (0,30 M DO PISO), PVC, INSTALADA EM PAREDE - FORNECIMENTO E INSTALAÇÃO. AF_12/2015</v>
      </c>
      <c r="C122" s="17" t="s">
        <v>215</v>
      </c>
      <c r="D122" s="65" t="str">
        <f>ORÇAMENTO!E134</f>
        <v>UN</v>
      </c>
      <c r="E122" s="176">
        <v>22</v>
      </c>
    </row>
    <row r="123" spans="1:5" s="9" customFormat="1" ht="24" x14ac:dyDescent="0.25">
      <c r="A123" s="64" t="str">
        <f>ORÇAMENTO!A135</f>
        <v>14.2</v>
      </c>
      <c r="B123" s="58" t="str">
        <f>ORÇAMENTO!D135</f>
        <v>CAIXA RETANGULAR 4" X 2" MÉDIA (1,30 M DO PISO), PVC, INSTALADA EM PAREDE - FORNECIMENTO E INSTALAÇÃO. AF_12/2015</v>
      </c>
      <c r="C123" s="17" t="s">
        <v>215</v>
      </c>
      <c r="D123" s="65" t="str">
        <f>ORÇAMENTO!E135</f>
        <v>UN</v>
      </c>
      <c r="E123" s="176">
        <v>15</v>
      </c>
    </row>
    <row r="124" spans="1:5" s="9" customFormat="1" ht="24" x14ac:dyDescent="0.25">
      <c r="A124" s="64" t="str">
        <f>ORÇAMENTO!A136</f>
        <v>14.3</v>
      </c>
      <c r="B124" s="58" t="str">
        <f>ORÇAMENTO!D136</f>
        <v>CAIXA RETANGULAR 4" X 2" ALTA (2,00 M DO PISO), PVC, INSTALADA EM PAREDE - FORNECIMENTO E INSTALAÇÃO. AF_12/2015</v>
      </c>
      <c r="C124" s="17" t="s">
        <v>215</v>
      </c>
      <c r="D124" s="65" t="str">
        <f>ORÇAMENTO!E136</f>
        <v>UN</v>
      </c>
      <c r="E124" s="176">
        <v>8</v>
      </c>
    </row>
    <row r="125" spans="1:5" s="9" customFormat="1" ht="24" x14ac:dyDescent="0.25">
      <c r="A125" s="64" t="str">
        <f>ORÇAMENTO!A137</f>
        <v>14.4</v>
      </c>
      <c r="B125" s="58" t="str">
        <f>ORÇAMENTO!D137</f>
        <v>CAIXA OCTOGONAL 3" X 3", PVC, INSTALADA EM LAJE - FORNECIMENTO E INSTALAÇÃO. AF_12/2015</v>
      </c>
      <c r="C125" s="17" t="s">
        <v>215</v>
      </c>
      <c r="D125" s="65" t="str">
        <f>ORÇAMENTO!E137</f>
        <v>UN</v>
      </c>
      <c r="E125" s="176">
        <v>43</v>
      </c>
    </row>
    <row r="126" spans="1:5" s="9" customFormat="1" ht="36" x14ac:dyDescent="0.25">
      <c r="A126" s="64" t="str">
        <f>ORÇAMENTO!A138</f>
        <v>14.5</v>
      </c>
      <c r="B126" s="58" t="str">
        <f>ORÇAMENTO!D138</f>
        <v>CABO DE COBRE FLEXÍVEL ISOLADO, 1,5 MM², ANTI-CHAMA 0,6/1,0 KV, PARA CIRCUITOS TERMINAIS - FORNECIMENTO E INSTALAÇÃO. AF_12/2015</v>
      </c>
      <c r="C126" s="17" t="s">
        <v>215</v>
      </c>
      <c r="D126" s="65" t="str">
        <f>ORÇAMENTO!E138</f>
        <v>M</v>
      </c>
      <c r="E126" s="176">
        <v>430.4</v>
      </c>
    </row>
    <row r="127" spans="1:5" s="9" customFormat="1" ht="36" x14ac:dyDescent="0.25">
      <c r="A127" s="64" t="str">
        <f>ORÇAMENTO!A139</f>
        <v>14.6</v>
      </c>
      <c r="B127" s="58" t="str">
        <f>ORÇAMENTO!D139</f>
        <v>CABO DE COBRE FLEXÍVEL ISOLADO, 2,5 MM², ANTI-CHAMA 0,6/1,0 KV, PARA CIRCUITOS TERMINAIS - FORNECIMENTO E INSTALAÇÃO. AF_12/2015</v>
      </c>
      <c r="C127" s="17" t="s">
        <v>215</v>
      </c>
      <c r="D127" s="65" t="str">
        <f>ORÇAMENTO!E139</f>
        <v>M</v>
      </c>
      <c r="E127" s="176">
        <v>469.9</v>
      </c>
    </row>
    <row r="128" spans="1:5" s="9" customFormat="1" ht="36" x14ac:dyDescent="0.25">
      <c r="A128" s="64" t="str">
        <f>ORÇAMENTO!A140</f>
        <v>14.7</v>
      </c>
      <c r="B128" s="58" t="str">
        <f>ORÇAMENTO!D140</f>
        <v>CABO DE COBRE FLEXÍVEL ISOLADO, 4 MM², ANTI-CHAMA 0,6/1,0 KV, PARA CIRCUITOS TERMINAIS - FORNECIMENTO E INSTALAÇÃO. AF_12/2015</v>
      </c>
      <c r="C128" s="17" t="s">
        <v>215</v>
      </c>
      <c r="D128" s="65" t="str">
        <f>ORÇAMENTO!E140</f>
        <v>M</v>
      </c>
      <c r="E128" s="176">
        <v>54.8</v>
      </c>
    </row>
    <row r="129" spans="1:5" s="9" customFormat="1" ht="36" x14ac:dyDescent="0.25">
      <c r="A129" s="64" t="str">
        <f>ORÇAMENTO!A141</f>
        <v>14.8</v>
      </c>
      <c r="B129" s="58" t="str">
        <f>ORÇAMENTO!D141</f>
        <v>CABO DE COBRE FLEXÍVEL ISOLADO, 6 MM², ANTI-CHAMA 0,6/1,0 KV, PARA CIRCUITOS TERMINAIS - FORNECIMENTO E INSTALAÇÃO. AF_12/2015</v>
      </c>
      <c r="C129" s="17" t="s">
        <v>215</v>
      </c>
      <c r="D129" s="65" t="str">
        <f>ORÇAMENTO!E141</f>
        <v>M</v>
      </c>
      <c r="E129" s="176">
        <v>57.5</v>
      </c>
    </row>
    <row r="130" spans="1:5" s="9" customFormat="1" ht="36" x14ac:dyDescent="0.25">
      <c r="A130" s="64" t="str">
        <f>ORÇAMENTO!A142</f>
        <v>14.9</v>
      </c>
      <c r="B130" s="58" t="str">
        <f>ORÇAMENTO!D142</f>
        <v>CABO DE COBRE FLEXÍVEL ISOLADO, 10 MM², ANTI-CHAMA 0,6/1,0 KV, PARA CIRCUITOS TERMINAIS - FORNECIMENTO E INSTALAÇÃO. AF_12/2015</v>
      </c>
      <c r="C130" s="17" t="s">
        <v>215</v>
      </c>
      <c r="D130" s="65" t="str">
        <f>ORÇAMENTO!E142</f>
        <v>M</v>
      </c>
      <c r="E130" s="176">
        <v>43.5</v>
      </c>
    </row>
    <row r="131" spans="1:5" s="9" customFormat="1" ht="36" x14ac:dyDescent="0.25">
      <c r="A131" s="64" t="str">
        <f>ORÇAMENTO!A143</f>
        <v>14.10</v>
      </c>
      <c r="B131" s="58" t="str">
        <f>ORÇAMENTO!D143</f>
        <v>INTERRUPTOR SIMPLES (1 MÓDULO) COM 1 TOMADA DE EMBUTIR 2P+T 10 A,  INCLUINDO SUPORTE E PLACA - FORNECIMENTO E INSTALAÇÃO. AF_12/2015</v>
      </c>
      <c r="C131" s="17" t="s">
        <v>215</v>
      </c>
      <c r="D131" s="65" t="str">
        <f>ORÇAMENTO!E143</f>
        <v>UN</v>
      </c>
      <c r="E131" s="176">
        <v>4</v>
      </c>
    </row>
    <row r="132" spans="1:5" s="9" customFormat="1" ht="24" x14ac:dyDescent="0.25">
      <c r="A132" s="64" t="str">
        <f>ORÇAMENTO!A144</f>
        <v>14.11</v>
      </c>
      <c r="B132" s="58" t="str">
        <f>ORÇAMENTO!D144</f>
        <v>INTERRUPTOR SIMPLES (2 MÓDULOS), 10A/250V, INCLUINDO SUPORTE E PLACA - FORNECIMENTO E INSTALAÇÃO. AF_12/2015</v>
      </c>
      <c r="C132" s="17" t="s">
        <v>215</v>
      </c>
      <c r="D132" s="65" t="str">
        <f>ORÇAMENTO!E144</f>
        <v>UN</v>
      </c>
      <c r="E132" s="176">
        <v>3</v>
      </c>
    </row>
    <row r="133" spans="1:5" s="9" customFormat="1" ht="24" x14ac:dyDescent="0.25">
      <c r="A133" s="64" t="str">
        <f>ORÇAMENTO!A145</f>
        <v>14.12</v>
      </c>
      <c r="B133" s="58" t="str">
        <f>ORÇAMENTO!D145</f>
        <v>INTERRUPTOR SIMPLES (3 MÓDULOS), 10A/250V, INCLUINDO SUPORTE E PLACA - FORNECIMENTO E INSTALAÇÃO. AF_12/2015</v>
      </c>
      <c r="C133" s="17" t="s">
        <v>215</v>
      </c>
      <c r="D133" s="65" t="str">
        <f>ORÇAMENTO!E145</f>
        <v>UN</v>
      </c>
      <c r="E133" s="176">
        <v>2</v>
      </c>
    </row>
    <row r="134" spans="1:5" s="9" customFormat="1" ht="24" x14ac:dyDescent="0.25">
      <c r="A134" s="64" t="str">
        <f>ORÇAMENTO!A146</f>
        <v>14.13</v>
      </c>
      <c r="B134" s="58" t="str">
        <f>ORÇAMENTO!D146</f>
        <v>TOMADA BAIXA DE EMBUTIR (1 MÓDULO), 2P+T 10 A, INCLUINDO SUPORTE E PLACA - FORNECIMENTO E INSTALAÇÃO. AF_12/2015</v>
      </c>
      <c r="C134" s="17" t="s">
        <v>215</v>
      </c>
      <c r="D134" s="65" t="str">
        <f>ORÇAMENTO!E146</f>
        <v>UN</v>
      </c>
      <c r="E134" s="176">
        <v>22</v>
      </c>
    </row>
    <row r="135" spans="1:5" s="9" customFormat="1" ht="24" x14ac:dyDescent="0.25">
      <c r="A135" s="64" t="str">
        <f>ORÇAMENTO!A147</f>
        <v>14.14</v>
      </c>
      <c r="B135" s="58" t="str">
        <f>ORÇAMENTO!D147</f>
        <v>TOMADA MÉDIA DE EMBUTIR (1 MÓDULO), 2P+T 10 A, INCLUINDO SUPORTE E PLACA - FORNECIMENTO E INSTALAÇÃO. AF_12/2015</v>
      </c>
      <c r="C135" s="17" t="s">
        <v>215</v>
      </c>
      <c r="D135" s="65" t="str">
        <f>ORÇAMENTO!E147</f>
        <v>UN</v>
      </c>
      <c r="E135" s="176">
        <v>7</v>
      </c>
    </row>
    <row r="136" spans="1:5" s="9" customFormat="1" ht="24" x14ac:dyDescent="0.25">
      <c r="A136" s="64" t="str">
        <f>ORÇAMENTO!A148</f>
        <v>14.15</v>
      </c>
      <c r="B136" s="58" t="str">
        <f>ORÇAMENTO!D148</f>
        <v>TOMADA ALTA DE EMBUTIR (1 MÓDULO), 2P+T 10 A, INCLUINDO SUPORTE E PLACA - FORNECIMENTO E INSTALAÇÃO. AF_12/2015</v>
      </c>
      <c r="C136" s="17" t="s">
        <v>215</v>
      </c>
      <c r="D136" s="65" t="str">
        <f>ORÇAMENTO!E148</f>
        <v>UN</v>
      </c>
      <c r="E136" s="176">
        <v>8</v>
      </c>
    </row>
    <row r="137" spans="1:5" s="9" customFormat="1" ht="24" x14ac:dyDescent="0.25">
      <c r="A137" s="64" t="str">
        <f>ORÇAMENTO!A149</f>
        <v>14.16</v>
      </c>
      <c r="B137" s="58" t="str">
        <f>ORÇAMENTO!D149</f>
        <v>DISJUNTOR MONOPOLAR TIPO DIN, CORRENTE NOMINAL DE 10A - FORNECIMENTO E INSTALAÇÃO. AF_10/2020</v>
      </c>
      <c r="C137" s="17" t="s">
        <v>215</v>
      </c>
      <c r="D137" s="65" t="str">
        <f>ORÇAMENTO!E149</f>
        <v>UN</v>
      </c>
      <c r="E137" s="176">
        <v>6</v>
      </c>
    </row>
    <row r="138" spans="1:5" s="9" customFormat="1" ht="24" x14ac:dyDescent="0.25">
      <c r="A138" s="64" t="str">
        <f>ORÇAMENTO!A150</f>
        <v>14.17</v>
      </c>
      <c r="B138" s="58" t="str">
        <f>ORÇAMENTO!D150</f>
        <v>DISJUNTOR MONOPOLAR TIPO DIN, CORRENTE NOMINAL DE 16A - FORNECIMENTO E INSTALAÇÃO. AF_10/2020</v>
      </c>
      <c r="C138" s="17" t="s">
        <v>215</v>
      </c>
      <c r="D138" s="65" t="str">
        <f>ORÇAMENTO!E150</f>
        <v>UN</v>
      </c>
      <c r="E138" s="176">
        <v>1</v>
      </c>
    </row>
    <row r="139" spans="1:5" s="9" customFormat="1" ht="24" x14ac:dyDescent="0.25">
      <c r="A139" s="64" t="str">
        <f>ORÇAMENTO!A151</f>
        <v>14.18</v>
      </c>
      <c r="B139" s="58" t="str">
        <f>ORÇAMENTO!D151</f>
        <v>DISJUNTOR BIPOLAR TIPO DIN, CORRENTE NOMINAL DE 10A - FORNECIMENTO E INSTALAÇÃO. AF_10/2020</v>
      </c>
      <c r="C139" s="17" t="s">
        <v>215</v>
      </c>
      <c r="D139" s="65" t="str">
        <f>ORÇAMENTO!E151</f>
        <v>UN</v>
      </c>
      <c r="E139" s="176">
        <v>2</v>
      </c>
    </row>
    <row r="140" spans="1:5" s="9" customFormat="1" ht="24" x14ac:dyDescent="0.25">
      <c r="A140" s="64" t="str">
        <f>ORÇAMENTO!A152</f>
        <v>14.19</v>
      </c>
      <c r="B140" s="58" t="str">
        <f>ORÇAMENTO!D152</f>
        <v>DISJUNTOR BIPOLAR TIPO DIN, CORRENTE NOMINAL DE 16A - FORNECIMENTO E INSTALAÇÃO. AF_10/2020</v>
      </c>
      <c r="C140" s="17" t="s">
        <v>215</v>
      </c>
      <c r="D140" s="65" t="str">
        <f>ORÇAMENTO!E152</f>
        <v>UN</v>
      </c>
      <c r="E140" s="176">
        <v>3</v>
      </c>
    </row>
    <row r="141" spans="1:5" s="9" customFormat="1" ht="24" x14ac:dyDescent="0.25">
      <c r="A141" s="64" t="str">
        <f>ORÇAMENTO!A153</f>
        <v>14.20</v>
      </c>
      <c r="B141" s="58" t="str">
        <f>ORÇAMENTO!D153</f>
        <v>DISJUNTOR BIPOLAR TIPO DIN, CORRENTE NOMINAL DE 20A - FORNECIMENTO E INSTALAÇÃO. AF_10/2020</v>
      </c>
      <c r="C141" s="17" t="s">
        <v>215</v>
      </c>
      <c r="D141" s="65" t="str">
        <f>ORÇAMENTO!E153</f>
        <v>UN</v>
      </c>
      <c r="E141" s="176">
        <v>3</v>
      </c>
    </row>
    <row r="142" spans="1:5" s="9" customFormat="1" ht="24" x14ac:dyDescent="0.25">
      <c r="A142" s="64" t="str">
        <f>ORÇAMENTO!A154</f>
        <v>14.21</v>
      </c>
      <c r="B142" s="58" t="str">
        <f>ORÇAMENTO!D154</f>
        <v>DISJUNTOR TRIPOLAR TIPO DIN, CORRENTE NOMINAL DE 50A - FORNECIMENTO E INSTALAÇÃO. AF_10/2020</v>
      </c>
      <c r="C142" s="17" t="s">
        <v>215</v>
      </c>
      <c r="D142" s="65" t="str">
        <f>ORÇAMENTO!E154</f>
        <v>UN</v>
      </c>
      <c r="E142" s="176">
        <v>1</v>
      </c>
    </row>
    <row r="143" spans="1:5" s="9" customFormat="1" ht="24" x14ac:dyDescent="0.25">
      <c r="A143" s="64" t="str">
        <f>ORÇAMENTO!A155</f>
        <v>14.22</v>
      </c>
      <c r="B143" s="58" t="str">
        <f>ORÇAMENTO!D155</f>
        <v>DISPOSITIVO TETRAPOLAR DR 63 A, CORRENTE NOMINAL RESIDUAL 30MA</v>
      </c>
      <c r="C143" s="17" t="s">
        <v>215</v>
      </c>
      <c r="D143" s="65" t="str">
        <f>ORÇAMENTO!E155</f>
        <v>UN</v>
      </c>
      <c r="E143" s="176">
        <v>1</v>
      </c>
    </row>
    <row r="144" spans="1:5" s="9" customFormat="1" ht="36" x14ac:dyDescent="0.25">
      <c r="A144" s="64" t="str">
        <f>ORÇAMENTO!A156</f>
        <v>14.23</v>
      </c>
      <c r="B144" s="58" t="str">
        <f>ORÇAMENTO!D156</f>
        <v>ELETRODUTO FLEXÍVEL CORRUGADO, PVC, DN 25 MM (3/4"), PARA CIRCUITOS TERMINAIS, INSTALADO EM PAREDE - FORNECIMENTO E INSTALAÇÃO. AF_12/2015</v>
      </c>
      <c r="C144" s="17" t="s">
        <v>215</v>
      </c>
      <c r="D144" s="65" t="str">
        <f>ORÇAMENTO!E156</f>
        <v>M</v>
      </c>
      <c r="E144" s="176">
        <v>297.2</v>
      </c>
    </row>
    <row r="145" spans="1:5" s="9" customFormat="1" ht="24" x14ac:dyDescent="0.25">
      <c r="A145" s="64" t="str">
        <f>ORÇAMENTO!A157</f>
        <v>14.24</v>
      </c>
      <c r="B145" s="58" t="str">
        <f>ORÇAMENTO!D157</f>
        <v>LUMINÁRIA TIPO PLAFON, DE SOBREPOR, COM 1 LÂMPADA LED DE 12/13 W, SEM REATOR - FORNECIMENTO E INSTALAÇÃO. AF_02/2020</v>
      </c>
      <c r="C145" s="17" t="s">
        <v>215</v>
      </c>
      <c r="D145" s="65" t="str">
        <f>ORÇAMENTO!E157</f>
        <v>UN</v>
      </c>
      <c r="E145" s="176">
        <v>6</v>
      </c>
    </row>
    <row r="146" spans="1:5" s="9" customFormat="1" ht="12" x14ac:dyDescent="0.25">
      <c r="A146" s="64" t="str">
        <f>ORÇAMENTO!A158</f>
        <v>14.25</v>
      </c>
      <c r="B146" s="58" t="str">
        <f>ORÇAMENTO!D158</f>
        <v>REFLETOR LED EXTERNO 30 W</v>
      </c>
      <c r="C146" s="17" t="s">
        <v>215</v>
      </c>
      <c r="D146" s="65" t="str">
        <f>ORÇAMENTO!E158</f>
        <v>UN</v>
      </c>
      <c r="E146" s="176">
        <v>6</v>
      </c>
    </row>
    <row r="147" spans="1:5" s="9" customFormat="1" ht="36" x14ac:dyDescent="0.25">
      <c r="A147" s="64" t="str">
        <f>ORÇAMENTO!A159</f>
        <v>14.26</v>
      </c>
      <c r="B147" s="58" t="str">
        <f>ORÇAMENTO!D159</f>
        <v>LUMINÁRIA TIPO CALHA, DE SOBREPOR, COM 1 LÂMPADA TUBULAR LED DE 9 W, SEM REATOR - FORNECIMENTO E INSTALAÇÃO. AF_02/2020</v>
      </c>
      <c r="C147" s="17" t="s">
        <v>215</v>
      </c>
      <c r="D147" s="65" t="str">
        <f>ORÇAMENTO!E159</f>
        <v>UN</v>
      </c>
      <c r="E147" s="176">
        <v>49</v>
      </c>
    </row>
    <row r="148" spans="1:5" s="9" customFormat="1" ht="36" x14ac:dyDescent="0.25">
      <c r="A148" s="64" t="str">
        <f>ORÇAMENTO!A160</f>
        <v>14.27</v>
      </c>
      <c r="B148" s="58" t="str">
        <f>ORÇAMENTO!D160</f>
        <v>QUADRO DE DISTRIBUIÇÃO DE ENERGIA EM CHAPA DE AÇO GALVANIZADO, DE EMBUTIR, COM BARRAMENTO TRIFÁSICO, PARA 18 DISJUNTORES DIN 100A - FORNECIMENTO E INSTALAÇÃO. AF_10/2020</v>
      </c>
      <c r="C148" s="17" t="s">
        <v>215</v>
      </c>
      <c r="D148" s="65" t="str">
        <f>ORÇAMENTO!E160</f>
        <v>UN</v>
      </c>
      <c r="E148" s="176">
        <v>1</v>
      </c>
    </row>
    <row r="149" spans="1:5" s="9" customFormat="1" ht="46.35" customHeight="1" x14ac:dyDescent="0.25">
      <c r="A149" s="64" t="str">
        <f>ORÇAMENTO!A161</f>
        <v>14.28</v>
      </c>
      <c r="B149" s="58" t="str">
        <f>ORÇAMENTO!D161</f>
        <v>ENTRADA DE ENERGIA ELÉTRICA, PADRÃO ENERGISA, AÉREA, TRIFÁSICA, COM CAIXA DE SOBREPOR, CABO DE 35 MM2,  DISJUNTOR 100A, INCLUSO  POSTE DE CONCRETO, CAIXA DE INSPEÇÃO DO ATERRAMENTO COM HASTE INCLUSA - FORNECIMENTO E INSTALAÇÃO.</v>
      </c>
      <c r="C149" s="17" t="s">
        <v>215</v>
      </c>
      <c r="D149" s="65" t="str">
        <f>ORÇAMENTO!E161</f>
        <v>UN</v>
      </c>
      <c r="E149" s="176">
        <v>1</v>
      </c>
    </row>
    <row r="150" spans="1:5" s="9" customFormat="1" ht="46.35" customHeight="1" x14ac:dyDescent="0.25">
      <c r="A150" s="64" t="str">
        <f>ORÇAMENTO!A162</f>
        <v>14.29</v>
      </c>
      <c r="B150" s="58" t="str">
        <f>ORÇAMENTO!D162</f>
        <v>KIT DE ALARME INTELBRAS COM 13 SENSORES COM MONITORAMENTO SEM FIO - FORNECIMENTO E INSTALAÇÃO.</v>
      </c>
      <c r="C150" s="17" t="s">
        <v>945</v>
      </c>
      <c r="D150" s="65" t="str">
        <f>ORÇAMENTO!E162</f>
        <v>UN</v>
      </c>
      <c r="E150" s="176">
        <v>1</v>
      </c>
    </row>
    <row r="151" spans="1:5" s="9" customFormat="1" ht="12.75" thickBot="1" x14ac:dyDescent="0.3">
      <c r="A151" s="59"/>
      <c r="B151" s="150"/>
      <c r="C151" s="113"/>
      <c r="D151" s="60"/>
      <c r="E151" s="128"/>
    </row>
    <row r="152" spans="1:5" s="9" customFormat="1" ht="12.75" thickBot="1" x14ac:dyDescent="0.3">
      <c r="A152" s="314" t="str">
        <f>ORÇAMENTO!D165</f>
        <v>INSTALAÇÕES HIDRÁULICAS</v>
      </c>
      <c r="B152" s="315"/>
      <c r="C152" s="315"/>
      <c r="D152" s="315"/>
      <c r="E152" s="316"/>
    </row>
    <row r="153" spans="1:5" s="9" customFormat="1" ht="24" x14ac:dyDescent="0.25">
      <c r="A153" s="64" t="str">
        <f>ORÇAMENTO!A166</f>
        <v>15.1</v>
      </c>
      <c r="B153" s="58" t="str">
        <f>ORÇAMENTO!D166</f>
        <v>REGISTRO DE ESFERA, PVC, ROSCÁVEL, 3/4", FORNECIDO E INSTALADO EM RAMAL DE ÁGUA. AF_03/2015</v>
      </c>
      <c r="C153" s="17" t="s">
        <v>216</v>
      </c>
      <c r="D153" s="65" t="str">
        <f>ORÇAMENTO!E166</f>
        <v>UN</v>
      </c>
      <c r="E153" s="176">
        <v>1</v>
      </c>
    </row>
    <row r="154" spans="1:5" s="9" customFormat="1" ht="48" x14ac:dyDescent="0.25">
      <c r="A154" s="64" t="str">
        <f>ORÇAMENTO!A167</f>
        <v>15.2</v>
      </c>
      <c r="B154" s="58" t="str">
        <f>ORÇAMENTO!D167</f>
        <v>REGISTRO DE ESFERA, PVC, SOLDÁVEL, DN  25 MM, INSTALADO EM RESERVAÇÃO DE ÁGUA DE EDIFICAÇÃO QUE POSSUA RESERVATÓRIO DE FIBRA/FIBROCIMENTO   FORNECIMENTO E INSTALAÇÃO. AF_06/2016</v>
      </c>
      <c r="C154" s="17" t="s">
        <v>216</v>
      </c>
      <c r="D154" s="65" t="str">
        <f>ORÇAMENTO!E167</f>
        <v>UN</v>
      </c>
      <c r="E154" s="176">
        <v>1</v>
      </c>
    </row>
    <row r="155" spans="1:5" s="9" customFormat="1" ht="48" x14ac:dyDescent="0.25">
      <c r="A155" s="64" t="str">
        <f>ORÇAMENTO!A168</f>
        <v>15.3</v>
      </c>
      <c r="B155" s="58" t="str">
        <f>ORÇAMENTO!D168</f>
        <v>REGISTRO DE GAVETA BRUTO, LATÃO, ROSCÁVEL, 3/4, INSTALADO EM RESERVAÇÃO DE ÁGUA DE EDIFICAÇÃO QUE POSSUA RESERVATÓRIO DE FIBRA/FIBROCIMENTO  FORNECIMENTO E INSTALAÇÃO. AF_06/2016</v>
      </c>
      <c r="C155" s="17" t="s">
        <v>216</v>
      </c>
      <c r="D155" s="65" t="str">
        <f>ORÇAMENTO!E168</f>
        <v>UN</v>
      </c>
      <c r="E155" s="176">
        <v>1</v>
      </c>
    </row>
    <row r="156" spans="1:5" s="9" customFormat="1" ht="48" x14ac:dyDescent="0.25">
      <c r="A156" s="64" t="str">
        <f>ORÇAMENTO!A169</f>
        <v>15.4</v>
      </c>
      <c r="B156" s="58" t="str">
        <f>ORÇAMENTO!D169</f>
        <v>ADAPTADOR COM FLANGES LIVRES, PVC, SOLDÁVEL, DN  25 MM X 3/4 , INSTALADO EM RESERVAÇÃO DE ÁGUA DE EDIFICAÇÃO QUE POSSUA RESERVATÓRIO DE FIBRA/FIBROCIMENTO   FORNECIMENTO E INSTALAÇÃO. AF_06/2016</v>
      </c>
      <c r="C156" s="17" t="s">
        <v>216</v>
      </c>
      <c r="D156" s="65" t="str">
        <f>ORÇAMENTO!E169</f>
        <v>UN</v>
      </c>
      <c r="E156" s="176">
        <v>1</v>
      </c>
    </row>
    <row r="157" spans="1:5" s="9" customFormat="1" ht="24" x14ac:dyDescent="0.25">
      <c r="A157" s="64" t="str">
        <f>ORÇAMENTO!A170</f>
        <v>15.5</v>
      </c>
      <c r="B157" s="58" t="str">
        <f>ORÇAMENTO!D170</f>
        <v>TORNEIRA DE BOIA, ROSCÁVEL, 3/4 , FORNECIDA E INSTALADA EM RESERVAÇÃO DE ÁGUA. AF_06/2016</v>
      </c>
      <c r="C157" s="17" t="s">
        <v>216</v>
      </c>
      <c r="D157" s="65" t="str">
        <f>ORÇAMENTO!E170</f>
        <v>UN</v>
      </c>
      <c r="E157" s="176">
        <v>1</v>
      </c>
    </row>
    <row r="158" spans="1:5" s="9" customFormat="1" ht="24" x14ac:dyDescent="0.25">
      <c r="A158" s="64" t="str">
        <f>ORÇAMENTO!A171</f>
        <v>15.6</v>
      </c>
      <c r="B158" s="58" t="str">
        <f>ORÇAMENTO!D171</f>
        <v>TUBO, PVC, SOLDÁVEL, DN 25MM, INSTALADO EM RAMAL OU SUB-RAMAL DE ÁGUA - FORNECIMENTO E INSTALAÇÃO. AF_12/2014</v>
      </c>
      <c r="C158" s="17" t="s">
        <v>216</v>
      </c>
      <c r="D158" s="65" t="str">
        <f>ORÇAMENTO!E171</f>
        <v>M</v>
      </c>
      <c r="E158" s="176">
        <v>95.2</v>
      </c>
    </row>
    <row r="159" spans="1:5" s="9" customFormat="1" ht="48" x14ac:dyDescent="0.25">
      <c r="A159" s="64" t="str">
        <f>ORÇAMENTO!A172</f>
        <v>15.7</v>
      </c>
      <c r="B159" s="58" t="str">
        <f>ORÇAMENTO!D172</f>
        <v>REGISTRO DE GAVETA BRUTO, LATÃO, ROSCÁVEL, 1 1/2, COM ACABAMENTO E CANOPLA CROMADOS, INSTALADO EM RESERVAÇÃO DE ÁGUA DE EDIFICAÇÃO QUE POSSUA RESERVATÓRIO DE FIBRA/FIBROCIMENTO  FORNECIMENTO E INSTALAÇÃO. AF_06/2016</v>
      </c>
      <c r="C159" s="17" t="s">
        <v>216</v>
      </c>
      <c r="D159" s="65" t="str">
        <f>ORÇAMENTO!E172</f>
        <v>UN</v>
      </c>
      <c r="E159" s="176">
        <v>2</v>
      </c>
    </row>
    <row r="160" spans="1:5" s="9" customFormat="1" ht="48" x14ac:dyDescent="0.25">
      <c r="A160" s="64" t="str">
        <f>ORÇAMENTO!A173</f>
        <v>15.8</v>
      </c>
      <c r="B160" s="58" t="str">
        <f>ORÇAMENTO!D173</f>
        <v>REGISTRO DE GAVETA BRUTO, LATÃO, ROSCÁVEL, 3/4, INSTALADO EM RESERVAÇÃO DE ÁGUA DE EDIFICAÇÃO QUE POSSUA RESERVATÓRIO DE FIBRA/FIBROCIMENTO  FORNECIMENTO E INSTALAÇÃO. AF_06/2016</v>
      </c>
      <c r="C160" s="17" t="s">
        <v>216</v>
      </c>
      <c r="D160" s="65" t="str">
        <f>ORÇAMENTO!E173</f>
        <v>UN</v>
      </c>
      <c r="E160" s="176">
        <v>7</v>
      </c>
    </row>
    <row r="161" spans="1:5" s="9" customFormat="1" ht="48" x14ac:dyDescent="0.25">
      <c r="A161" s="64" t="str">
        <f>ORÇAMENTO!A174</f>
        <v>15.9</v>
      </c>
      <c r="B161" s="58" t="str">
        <f>ORÇAMENTO!D174</f>
        <v>REGISTRO DE ESFERA, PVC, SOLDÁVEL, DN  32 MM, INSTALADO EM RESERVAÇÃO DE ÁGUA DE EDIFICAÇÃO QUE POSSUA RESERVATÓRIO DE FIBRA/FIBROCIMENTO   FORNECIMENTO E INSTALAÇÃO. AF_06/2016</v>
      </c>
      <c r="C161" s="17" t="s">
        <v>216</v>
      </c>
      <c r="D161" s="65" t="str">
        <f>ORÇAMENTO!E174</f>
        <v>UN</v>
      </c>
      <c r="E161" s="176">
        <v>3</v>
      </c>
    </row>
    <row r="162" spans="1:5" s="9" customFormat="1" ht="48" x14ac:dyDescent="0.25">
      <c r="A162" s="64" t="str">
        <f>ORÇAMENTO!A175</f>
        <v>15.10</v>
      </c>
      <c r="B162" s="58" t="str">
        <f>ORÇAMENTO!D175</f>
        <v>REGISTRO DE ESFERA, PVC, SOLDÁVEL, DN  50 MM, INSTALADO EM RESERVAÇÃO DE ÁGUA DE EDIFICAÇÃO QUE POSSUA RESERVATÓRIO DE FIBRA/FIBROCIMENTO   FORNECIMENTO E INSTALAÇÃO. AF_06/2016</v>
      </c>
      <c r="C162" s="17" t="s">
        <v>216</v>
      </c>
      <c r="D162" s="65" t="str">
        <f>ORÇAMENTO!E175</f>
        <v>UN</v>
      </c>
      <c r="E162" s="176">
        <v>2</v>
      </c>
    </row>
    <row r="163" spans="1:5" s="9" customFormat="1" ht="24" x14ac:dyDescent="0.25">
      <c r="A163" s="64" t="str">
        <f>ORÇAMENTO!A176</f>
        <v>15.11</v>
      </c>
      <c r="B163" s="58" t="str">
        <f>ORÇAMENTO!D176</f>
        <v>VÁLVULA DE DESCARGA METÁLICA, BASE 1 1/2 ", ACABAMENTO METALICO CROMADO - FORNECIMENTO E INSTALAÇÃO. AF_01/2019</v>
      </c>
      <c r="C163" s="17" t="s">
        <v>216</v>
      </c>
      <c r="D163" s="65" t="str">
        <f>ORÇAMENTO!E176</f>
        <v>UN</v>
      </c>
      <c r="E163" s="176">
        <v>1</v>
      </c>
    </row>
    <row r="164" spans="1:5" s="9" customFormat="1" ht="48" x14ac:dyDescent="0.25">
      <c r="A164" s="64" t="str">
        <f>ORÇAMENTO!A177</f>
        <v>15.12</v>
      </c>
      <c r="B164" s="58" t="str">
        <f>ORÇAMENTO!D177</f>
        <v>ADAPTADOR COM FLANGES LIVRES, PVC, SOLDÁVEL, DN 32 MM X 1 , INSTALADO EM RESERVAÇÃO DE ÁGUA DE EDIFICAÇÃO QUE POSSUA RESERVATÓRIO DE FIBRA/FIBROCIMENTO   FORNECIMENTO E INSTALAÇÃO. AF_06/2016</v>
      </c>
      <c r="C164" s="17" t="s">
        <v>216</v>
      </c>
      <c r="D164" s="65" t="str">
        <f>ORÇAMENTO!E177</f>
        <v>UN</v>
      </c>
      <c r="E164" s="176">
        <v>6</v>
      </c>
    </row>
    <row r="165" spans="1:5" s="9" customFormat="1" ht="48" x14ac:dyDescent="0.25">
      <c r="A165" s="64" t="str">
        <f>ORÇAMENTO!A178</f>
        <v>15.13</v>
      </c>
      <c r="B165" s="58" t="str">
        <f>ORÇAMENTO!D178</f>
        <v>ADAPTADOR COM FLANGES LIVRES, PVC, SOLDÁVEL, DN 50 MM X 1 1/2 , INSTALADO EM RESERVAÇÃO DE ÁGUA DE EDIFICAÇÃO QUE POSSUA RESERVATÓRIO DE FIBRA/FIBROCIMENTO   FORNECIMENTO E INSTALAÇÃO. AF_06/2016</v>
      </c>
      <c r="C165" s="17" t="s">
        <v>216</v>
      </c>
      <c r="D165" s="65" t="str">
        <f>ORÇAMENTO!E178</f>
        <v>UN</v>
      </c>
      <c r="E165" s="176">
        <v>2</v>
      </c>
    </row>
    <row r="166" spans="1:5" s="9" customFormat="1" ht="36" x14ac:dyDescent="0.25">
      <c r="A166" s="64" t="str">
        <f>ORÇAMENTO!A179</f>
        <v>15.14</v>
      </c>
      <c r="B166" s="58" t="str">
        <f>ORÇAMENTO!D179</f>
        <v>ADAPTADOR CURTO COM BOLSA E ROSCA PARA REGISTRO, PVC, SOLDÁVEL, DN 25MM X 3/4, INSTALADO EM RAMAL OU SUB-RAMAL DE ÁGUA - FORNECIMENTO E INSTALAÇÃO. AF_12/2014</v>
      </c>
      <c r="C166" s="17" t="s">
        <v>216</v>
      </c>
      <c r="D166" s="65" t="str">
        <f>ORÇAMENTO!E179</f>
        <v>UN</v>
      </c>
      <c r="E166" s="176">
        <v>16</v>
      </c>
    </row>
    <row r="167" spans="1:5" s="9" customFormat="1" ht="36" x14ac:dyDescent="0.25">
      <c r="A167" s="64" t="str">
        <f>ORÇAMENTO!A180</f>
        <v>15.15</v>
      </c>
      <c r="B167" s="58" t="str">
        <f>ORÇAMENTO!D180</f>
        <v>ADAPTADOR CURTO COM BOLSA E ROSCA PARA REGISTRO, PVC, SOLDÁVEL, DN 50MM X 1.1/2, INSTALADO EM PRUMADA DE ÁGUA - FORNECIMENTO E INSTALAÇÃO. AF_12/2014</v>
      </c>
      <c r="C167" s="17" t="s">
        <v>216</v>
      </c>
      <c r="D167" s="65" t="str">
        <f>ORÇAMENTO!E180</f>
        <v>UN</v>
      </c>
      <c r="E167" s="176">
        <v>5</v>
      </c>
    </row>
    <row r="168" spans="1:5" s="9" customFormat="1" ht="24" x14ac:dyDescent="0.25">
      <c r="A168" s="64" t="str">
        <f>ORÇAMENTO!A181</f>
        <v>15.16</v>
      </c>
      <c r="B168" s="58" t="str">
        <f>ORÇAMENTO!D181</f>
        <v>LUVA DE REDUÇÃO, PVC, SOLDÁVEL, DN 50MM X 25MM, INSTALADO EM PRUMADA DE ÁGUA   FORNECIMENTO E INSTALAÇÃO. AF_12/2014</v>
      </c>
      <c r="C168" s="17" t="s">
        <v>216</v>
      </c>
      <c r="D168" s="65" t="str">
        <f>ORÇAMENTO!E181</f>
        <v>UN</v>
      </c>
      <c r="E168" s="176">
        <v>3</v>
      </c>
    </row>
    <row r="169" spans="1:5" s="9" customFormat="1" ht="36" x14ac:dyDescent="0.25">
      <c r="A169" s="64" t="str">
        <f>ORÇAMENTO!A182</f>
        <v>15.17</v>
      </c>
      <c r="B169" s="58" t="str">
        <f>ORÇAMENTO!D182</f>
        <v>JOELHO 90 GRAUS, PVC, SOLDÁVEL, DN 25MM, INSTALADO EM RAMAL OU SUB-RAMAL DE ÁGUA - FORNECIMENTO E INSTALAÇÃO. AF_12/2014</v>
      </c>
      <c r="C169" s="17" t="s">
        <v>216</v>
      </c>
      <c r="D169" s="65" t="str">
        <f>ORÇAMENTO!E182</f>
        <v>UN</v>
      </c>
      <c r="E169" s="176">
        <v>26</v>
      </c>
    </row>
    <row r="170" spans="1:5" s="9" customFormat="1" ht="36" x14ac:dyDescent="0.25">
      <c r="A170" s="64" t="str">
        <f>ORÇAMENTO!A183</f>
        <v>15.18</v>
      </c>
      <c r="B170" s="58" t="str">
        <f>ORÇAMENTO!D183</f>
        <v>JOELHO 90 GRAUS, PVC, SOLDÁVEL, DN 32MM, INSTALADO EM RAMAL OU SUB-RAMAL DE ÁGUA - FORNECIMENTO E INSTALAÇÃO. AF_12/2014</v>
      </c>
      <c r="C170" s="17" t="s">
        <v>216</v>
      </c>
      <c r="D170" s="65" t="str">
        <f>ORÇAMENTO!E183</f>
        <v>UN</v>
      </c>
      <c r="E170" s="176">
        <v>4</v>
      </c>
    </row>
    <row r="171" spans="1:5" s="9" customFormat="1" ht="24" x14ac:dyDescent="0.25">
      <c r="A171" s="64" t="str">
        <f>ORÇAMENTO!A184</f>
        <v>15.19</v>
      </c>
      <c r="B171" s="58" t="str">
        <f>ORÇAMENTO!D184</f>
        <v>JOELHO 90 GRAUS, PVC, SOLDÁVEL, DN 50MM, INSTALADO EM PRUMADA DE ÁGUA - FORNECIMENTO E INSTALAÇÃO. AF_12/2014</v>
      </c>
      <c r="C171" s="17" t="s">
        <v>216</v>
      </c>
      <c r="D171" s="65" t="str">
        <f>ORÇAMENTO!E184</f>
        <v>UN</v>
      </c>
      <c r="E171" s="176">
        <v>9</v>
      </c>
    </row>
    <row r="172" spans="1:5" s="9" customFormat="1" ht="36" x14ac:dyDescent="0.25">
      <c r="A172" s="64" t="str">
        <f>ORÇAMENTO!A185</f>
        <v>15.20</v>
      </c>
      <c r="B172" s="58" t="str">
        <f>ORÇAMENTO!D185</f>
        <v>LUVA DE CORRER, PVC, SOLDÁVEL, DN 25MM, INSTALADO EM RAMAL OU SUB-RAMAL DE ÁGUA - FORNECIMENTO E INSTALAÇÃO. AF_12/2014</v>
      </c>
      <c r="C172" s="17" t="s">
        <v>216</v>
      </c>
      <c r="D172" s="65" t="str">
        <f>ORÇAMENTO!E185</f>
        <v>UN</v>
      </c>
      <c r="E172" s="176">
        <v>1</v>
      </c>
    </row>
    <row r="173" spans="1:5" s="9" customFormat="1" ht="36" x14ac:dyDescent="0.25">
      <c r="A173" s="64" t="str">
        <f>ORÇAMENTO!A186</f>
        <v>15.21</v>
      </c>
      <c r="B173" s="58" t="str">
        <f>ORÇAMENTO!D186</f>
        <v>LUVA PVC, SOLDÁVEL, DN  25 MM, INSTALADA EM RESERVAÇÃO DE ÁGUA DE EDIFICAÇÃO QUE POSSUA RESERVATÓRIO DE FIBRA/FIBROCIMENTO   FORNECIMENTO E INSTALAÇÃO. AF_06/2016</v>
      </c>
      <c r="C173" s="17" t="s">
        <v>216</v>
      </c>
      <c r="D173" s="65" t="str">
        <f>ORÇAMENTO!E186</f>
        <v>UN</v>
      </c>
      <c r="E173" s="176">
        <v>6</v>
      </c>
    </row>
    <row r="174" spans="1:5" s="9" customFormat="1" ht="36" x14ac:dyDescent="0.25">
      <c r="A174" s="64" t="str">
        <f>ORÇAMENTO!A187</f>
        <v>15.22</v>
      </c>
      <c r="B174" s="58" t="str">
        <f>ORÇAMENTO!D187</f>
        <v>LUVA, PVC, SOLDÁVEL, DN 50 MM, INSTALADO EM RESERVAÇÃO DE ÁGUA DE EDIFICAÇÃO QUE POSSUA RESERVATÓRIO DE FIBRA/FIBROCIMENTO   FORNECIMENTO E INSTALAÇÃO. AF_06/2016</v>
      </c>
      <c r="C174" s="17" t="s">
        <v>216</v>
      </c>
      <c r="D174" s="65" t="str">
        <f>ORÇAMENTO!E187</f>
        <v>UN</v>
      </c>
      <c r="E174" s="176">
        <v>2</v>
      </c>
    </row>
    <row r="175" spans="1:5" s="9" customFormat="1" ht="24" x14ac:dyDescent="0.25">
      <c r="A175" s="64" t="str">
        <f>ORÇAMENTO!A188</f>
        <v>15.23</v>
      </c>
      <c r="B175" s="58" t="str">
        <f>ORÇAMENTO!D188</f>
        <v>TUBO, PVC, SOLDÁVEL, DN 32MM, INSTALADO EM RAMAL OU SUB-RAMAL DE ÁGUA - FORNECIMENTO E INSTALAÇÃO. AF_12/2014</v>
      </c>
      <c r="C175" s="17" t="s">
        <v>216</v>
      </c>
      <c r="D175" s="65" t="str">
        <f>ORÇAMENTO!E188</f>
        <v>M</v>
      </c>
      <c r="E175" s="176">
        <v>6.3</v>
      </c>
    </row>
    <row r="176" spans="1:5" s="9" customFormat="1" ht="24" x14ac:dyDescent="0.25">
      <c r="A176" s="64" t="str">
        <f>ORÇAMENTO!A189</f>
        <v>15.24</v>
      </c>
      <c r="B176" s="58" t="str">
        <f>ORÇAMENTO!D189</f>
        <v>TUBO, PVC, SOLDÁVEL, DN 50MM, INSTALADO EM PRUMADA DE ÁGUA - FORNECIMENTO E INSTALAÇÃO. AF_12/2014</v>
      </c>
      <c r="C176" s="17" t="s">
        <v>216</v>
      </c>
      <c r="D176" s="65" t="str">
        <f>ORÇAMENTO!E189</f>
        <v>M</v>
      </c>
      <c r="E176" s="176">
        <v>22.8</v>
      </c>
    </row>
    <row r="177" spans="1:5" s="9" customFormat="1" ht="24" x14ac:dyDescent="0.25">
      <c r="A177" s="64" t="str">
        <f>ORÇAMENTO!A190</f>
        <v>15.25</v>
      </c>
      <c r="B177" s="58" t="str">
        <f>ORÇAMENTO!D190</f>
        <v>TE, PVC, SOLDÁVEL, DN 25MM, INSTALADO EM RAMAL OU SUB-RAMAL DE ÁGUA - FORNECIMENTO E INSTALAÇÃO. AF_12/2014</v>
      </c>
      <c r="C177" s="17" t="s">
        <v>216</v>
      </c>
      <c r="D177" s="65" t="str">
        <f>ORÇAMENTO!E190</f>
        <v>UN</v>
      </c>
      <c r="E177" s="176">
        <v>11</v>
      </c>
    </row>
    <row r="178" spans="1:5" s="9" customFormat="1" ht="24" x14ac:dyDescent="0.25">
      <c r="A178" s="64" t="str">
        <f>ORÇAMENTO!A191</f>
        <v>15.26</v>
      </c>
      <c r="B178" s="58" t="str">
        <f>ORÇAMENTO!D191</f>
        <v>TE, PVC, SOLDÁVEL, DN 32MM, INSTALADO EM RAMAL OU SUB-RAMAL DE ÁGUA - FORNECIMENTO E INSTALAÇÃO. AF_12/2014</v>
      </c>
      <c r="C178" s="17" t="s">
        <v>216</v>
      </c>
      <c r="D178" s="65" t="str">
        <f>ORÇAMENTO!E191</f>
        <v>UN</v>
      </c>
      <c r="E178" s="176">
        <v>3</v>
      </c>
    </row>
    <row r="179" spans="1:5" s="9" customFormat="1" ht="24" x14ac:dyDescent="0.25">
      <c r="A179" s="64" t="str">
        <f>ORÇAMENTO!A192</f>
        <v>15.27</v>
      </c>
      <c r="B179" s="58" t="str">
        <f>ORÇAMENTO!D192</f>
        <v>TE, PVC, SOLDÁVEL, DN 50MM, INSTALADO EM PRUMADA DE ÁGUA - FORNECIMENTO E INSTALAÇÃO. AF_12/2014</v>
      </c>
      <c r="C179" s="17" t="s">
        <v>216</v>
      </c>
      <c r="D179" s="65" t="str">
        <f>ORÇAMENTO!E192</f>
        <v>UN</v>
      </c>
      <c r="E179" s="176">
        <v>4</v>
      </c>
    </row>
    <row r="180" spans="1:5" s="9" customFormat="1" ht="24" x14ac:dyDescent="0.25">
      <c r="A180" s="64" t="str">
        <f>ORÇAMENTO!A193</f>
        <v>15.28</v>
      </c>
      <c r="B180" s="58" t="str">
        <f>ORÇAMENTO!D193</f>
        <v>TÊ DE REDUÇÃO, PVC, SOLDÁVEL, DN 50MM X 25MM, INSTALADO EM PRUMADA DE ÁGUA - FORNECIMENTO E INSTALAÇÃO. AF_12/2014</v>
      </c>
      <c r="C180" s="17" t="s">
        <v>216</v>
      </c>
      <c r="D180" s="65" t="str">
        <f>ORÇAMENTO!E193</f>
        <v>UN</v>
      </c>
      <c r="E180" s="176">
        <v>6</v>
      </c>
    </row>
    <row r="181" spans="1:5" s="9" customFormat="1" ht="36" x14ac:dyDescent="0.25">
      <c r="A181" s="64" t="str">
        <f>ORÇAMENTO!A194</f>
        <v>15.29</v>
      </c>
      <c r="B181" s="58" t="str">
        <f>ORÇAMENTO!D194</f>
        <v>TÊ COM BUCHA DE LATÃO NA BOLSA CENTRAL, PVC, SOLDÁVEL, DN 25MM X 1/2, INSTALADO EM RAMAL OU SUB-RAMAL DE ÁGUA - FORNECIMENTO E INSTALAÇÃO. AF_12/2014</v>
      </c>
      <c r="C181" s="17" t="s">
        <v>216</v>
      </c>
      <c r="D181" s="65" t="str">
        <f>ORÇAMENTO!E194</f>
        <v>UN</v>
      </c>
      <c r="E181" s="176">
        <v>1</v>
      </c>
    </row>
    <row r="182" spans="1:5" s="9" customFormat="1" ht="36" x14ac:dyDescent="0.25">
      <c r="A182" s="64" t="str">
        <f>ORÇAMENTO!A195</f>
        <v>15.30</v>
      </c>
      <c r="B182" s="58" t="str">
        <f>ORÇAMENTO!D195</f>
        <v>JOELHO 90 GRAUS COM BUCHA DE LATÃO, PVC, SOLDÁVEL, DN 25MM, X 3/4 INSTALADO EM RAMAL OU SUB-RAMAL DE ÁGUA - FORNECIMENTO E INSTALAÇÃO. AF_12/2014</v>
      </c>
      <c r="C182" s="17" t="s">
        <v>216</v>
      </c>
      <c r="D182" s="65" t="str">
        <f>ORÇAMENTO!E195</f>
        <v>UN</v>
      </c>
      <c r="E182" s="176">
        <v>8</v>
      </c>
    </row>
    <row r="183" spans="1:5" s="9" customFormat="1" ht="36" x14ac:dyDescent="0.25">
      <c r="A183" s="64" t="str">
        <f>ORÇAMENTO!A196</f>
        <v>15.31</v>
      </c>
      <c r="B183" s="58" t="str">
        <f>ORÇAMENTO!D196</f>
        <v>TÊ COM BUCHA DE LATÃO NA BOLSA CENTRAL, PVC, SOLDÁVEL, DN 25MM X 1/2, INSTALADO EM RAMAL OU SUB-RAMAL DE ÁGUA - FORNECIMENTO E INSTALAÇÃO. AF_12/2014</v>
      </c>
      <c r="C183" s="17" t="s">
        <v>216</v>
      </c>
      <c r="D183" s="65" t="str">
        <f>ORÇAMENTO!E196</f>
        <v>UN</v>
      </c>
      <c r="E183" s="176">
        <v>1</v>
      </c>
    </row>
    <row r="184" spans="1:5" s="9" customFormat="1" ht="36" x14ac:dyDescent="0.25">
      <c r="A184" s="64" t="str">
        <f>ORÇAMENTO!A197</f>
        <v>15.32</v>
      </c>
      <c r="B184" s="58" t="str">
        <f>ORÇAMENTO!D197</f>
        <v>CAIXA D´ÁGUA EM POLIETILENO, 1000 LITROS (INCLUSOS TUBOS, CONEXÕES E TORNEIRA DE BÓIA) - FORNECIMENTO E INSTALAÇÃO. AF_06/2021</v>
      </c>
      <c r="C184" s="17" t="s">
        <v>216</v>
      </c>
      <c r="D184" s="65" t="str">
        <f>ORÇAMENTO!E197</f>
        <v>UN</v>
      </c>
      <c r="E184" s="176">
        <v>2</v>
      </c>
    </row>
    <row r="185" spans="1:5" s="9" customFormat="1" ht="12.75" thickBot="1" x14ac:dyDescent="0.3">
      <c r="A185" s="59"/>
      <c r="B185" s="58"/>
      <c r="C185" s="113"/>
      <c r="D185" s="60"/>
      <c r="E185" s="128"/>
    </row>
    <row r="186" spans="1:5" s="9" customFormat="1" ht="12.75" thickBot="1" x14ac:dyDescent="0.3">
      <c r="A186" s="314" t="str">
        <f>ORÇAMENTO!D200</f>
        <v>INSTALAÇÕES SANITÁRIAS</v>
      </c>
      <c r="B186" s="315"/>
      <c r="C186" s="315"/>
      <c r="D186" s="315"/>
      <c r="E186" s="316"/>
    </row>
    <row r="187" spans="1:5" s="9" customFormat="1" ht="24" x14ac:dyDescent="0.25">
      <c r="A187" s="64" t="str">
        <f>ORÇAMENTO!A201</f>
        <v>16.1</v>
      </c>
      <c r="B187" s="58" t="str">
        <f>ORÇAMENTO!D201</f>
        <v>CAIXA DE GORDURA PEQUENA (CAPACIDADE: 19 L), CIRCULAR, EM PVC, DIÂMETRO INTERNO= 0,3 M. AF_12/2020</v>
      </c>
      <c r="C187" s="17" t="s">
        <v>217</v>
      </c>
      <c r="D187" s="65" t="str">
        <f>ORÇAMENTO!E201</f>
        <v>UN</v>
      </c>
      <c r="E187" s="176">
        <v>1</v>
      </c>
    </row>
    <row r="188" spans="1:5" s="9" customFormat="1" ht="36" x14ac:dyDescent="0.25">
      <c r="A188" s="64" t="str">
        <f>ORÇAMENTO!A202</f>
        <v>16.2</v>
      </c>
      <c r="B188" s="58" t="str">
        <f>ORÇAMENTO!D202</f>
        <v>CAIXA ENTERRADA HIDRÁULICA RETANGULAR EM ALVENARIA COM TIJOLOS CERÂMICOS MACIÇOS, DIMENSÕES INTERNAS: 0,6X0,6X0,6 M PARA REDE DE ESGOTO. AF_12/2020</v>
      </c>
      <c r="C188" s="17" t="s">
        <v>217</v>
      </c>
      <c r="D188" s="65" t="str">
        <f>ORÇAMENTO!E202</f>
        <v>UN</v>
      </c>
      <c r="E188" s="176">
        <v>4</v>
      </c>
    </row>
    <row r="189" spans="1:5" s="9" customFormat="1" ht="36" x14ac:dyDescent="0.25">
      <c r="A189" s="64" t="str">
        <f>ORÇAMENTO!A203</f>
        <v>16.3</v>
      </c>
      <c r="B189" s="58" t="str">
        <f>ORÇAMENTO!D203</f>
        <v>CAIXA ENTERRADA HIDRÁULICA RETANGULAR EM ALVENARIA COM TIJOLOS CERÂMICOS MACIÇOS, DIMENSÕES INTERNAS: 0,6X0,6X0,6 M PARA REDE DE DRENAGEM. AF_12/2020</v>
      </c>
      <c r="C189" s="17" t="s">
        <v>217</v>
      </c>
      <c r="D189" s="65" t="str">
        <f>ORÇAMENTO!E203</f>
        <v>UN</v>
      </c>
      <c r="E189" s="176">
        <v>2</v>
      </c>
    </row>
    <row r="190" spans="1:5" s="9" customFormat="1" ht="24" x14ac:dyDescent="0.25">
      <c r="A190" s="64" t="str">
        <f>ORÇAMENTO!A204</f>
        <v>16.4</v>
      </c>
      <c r="B190" s="58" t="str">
        <f>ORÇAMENTO!D204</f>
        <v>CAIXA SIFONADA PVC, 150 X 150 X 50 MM, COM GRELHA ROTATIVA EM INOX</v>
      </c>
      <c r="C190" s="17" t="s">
        <v>217</v>
      </c>
      <c r="D190" s="65" t="str">
        <f>ORÇAMENTO!E204</f>
        <v>UN</v>
      </c>
      <c r="E190" s="176">
        <v>5</v>
      </c>
    </row>
    <row r="191" spans="1:5" s="9" customFormat="1" ht="24" x14ac:dyDescent="0.25">
      <c r="A191" s="64" t="str">
        <f>ORÇAMENTO!A205</f>
        <v>16.5</v>
      </c>
      <c r="B191" s="58" t="str">
        <f>ORÇAMENTO!D205</f>
        <v>VÁLVULA EM PLÁSTICO 1 PARA PIA, TANQUE OU LAVATÓRIO, COM OU SEM LADRÃO - FORNECIMENTO E INSTALAÇÃO. AF_01/2020</v>
      </c>
      <c r="C191" s="17" t="s">
        <v>217</v>
      </c>
      <c r="D191" s="65" t="str">
        <f>ORÇAMENTO!E205</f>
        <v>UN</v>
      </c>
      <c r="E191" s="176">
        <v>2</v>
      </c>
    </row>
    <row r="192" spans="1:5" s="9" customFormat="1" ht="36" x14ac:dyDescent="0.25">
      <c r="A192" s="64" t="str">
        <f>ORÇAMENTO!A206</f>
        <v>16.6</v>
      </c>
      <c r="B192" s="58" t="str">
        <f>ORÇAMENTO!D206</f>
        <v>CURVA CURTA 90 GRAUS, PVC, SERIE NORMAL, ESGOTO PREDIAL, DN 100 MM, JUNTA ELÁSTICA, FORNECIDO E INSTALADO EM PRUMADA DE ESGOTO SANITÁRIO OU VENTILAÇÃO. AF_12/2014</v>
      </c>
      <c r="C192" s="17" t="s">
        <v>217</v>
      </c>
      <c r="D192" s="65" t="str">
        <f>ORÇAMENTO!E206</f>
        <v>UN</v>
      </c>
      <c r="E192" s="176">
        <v>5</v>
      </c>
    </row>
    <row r="193" spans="1:5" s="9" customFormat="1" ht="36" x14ac:dyDescent="0.25">
      <c r="A193" s="64" t="str">
        <f>ORÇAMENTO!A207</f>
        <v>16.7</v>
      </c>
      <c r="B193" s="58" t="str">
        <f>ORÇAMENTO!D207</f>
        <v>CURVA CURTA 90 GRAUS, PVC, SERIE NORMAL, ESGOTO PREDIAL, DN 40 MM, JUNTA SOLDÁVEL, FORNECIDO E INSTALADO EM RAMAL DE DESCARGA OU RAMAL DE ESGOTO SANITÁRIO. AF_12/2014</v>
      </c>
      <c r="C193" s="17" t="s">
        <v>217</v>
      </c>
      <c r="D193" s="65" t="str">
        <f>ORÇAMENTO!E207</f>
        <v>UN</v>
      </c>
      <c r="E193" s="176">
        <v>4</v>
      </c>
    </row>
    <row r="194" spans="1:5" s="9" customFormat="1" ht="36" x14ac:dyDescent="0.25">
      <c r="A194" s="64" t="str">
        <f>ORÇAMENTO!A208</f>
        <v>16.8</v>
      </c>
      <c r="B194" s="58" t="str">
        <f>ORÇAMENTO!D208</f>
        <v>JOELHO 45 GRAUS, PVC, SERIE NORMAL, ESGOTO PREDIAL, DN 100 MM, JUNTA ELÁSTICA, FORNECIDO E INSTALADO EM RAMAL DE DESCARGA OU RAMAL DE ESGOTO SANITÁRIO. AF_12/2014</v>
      </c>
      <c r="C194" s="17" t="s">
        <v>217</v>
      </c>
      <c r="D194" s="65" t="str">
        <f>ORÇAMENTO!E208</f>
        <v>UN</v>
      </c>
      <c r="E194" s="176">
        <v>4</v>
      </c>
    </row>
    <row r="195" spans="1:5" s="9" customFormat="1" ht="36" x14ac:dyDescent="0.25">
      <c r="A195" s="64" t="str">
        <f>ORÇAMENTO!A209</f>
        <v>16.9</v>
      </c>
      <c r="B195" s="58" t="str">
        <f>ORÇAMENTO!D209</f>
        <v>JOELHO 45 GRAUS, PVC, SERIE NORMAL, ESGOTO PREDIAL, DN 40 MM, JUNTA SOLDÁVEL, FORNECIDO E INSTALADO EM RAMAL DE DESCARGA OU RAMAL DE ESGOTO SANITÁRIO. AF_12/2014</v>
      </c>
      <c r="C195" s="17" t="s">
        <v>217</v>
      </c>
      <c r="D195" s="65" t="str">
        <f>ORÇAMENTO!E209</f>
        <v>UN</v>
      </c>
      <c r="E195" s="176">
        <v>4</v>
      </c>
    </row>
    <row r="196" spans="1:5" s="9" customFormat="1" ht="36" x14ac:dyDescent="0.25">
      <c r="A196" s="64" t="str">
        <f>ORÇAMENTO!A210</f>
        <v>16.10</v>
      </c>
      <c r="B196" s="58" t="str">
        <f>ORÇAMENTO!D210</f>
        <v>JOELHO 45 GRAUS, PVC, SERIE NORMAL, ESGOTO PREDIAL, DN 50 MM, JUNTA ELÁSTICA, FORNECIDO E INSTALADO EM RAMAL DE DESCARGA OU RAMAL DE ESGOTO SANITÁRIO. AF_12/2014</v>
      </c>
      <c r="C196" s="17" t="s">
        <v>217</v>
      </c>
      <c r="D196" s="65" t="str">
        <f>ORÇAMENTO!E210</f>
        <v>UN</v>
      </c>
      <c r="E196" s="176">
        <v>5</v>
      </c>
    </row>
    <row r="197" spans="1:5" s="9" customFormat="1" ht="36" x14ac:dyDescent="0.25">
      <c r="A197" s="64" t="str">
        <f>ORÇAMENTO!A211</f>
        <v>16.11</v>
      </c>
      <c r="B197" s="58" t="str">
        <f>ORÇAMENTO!D211</f>
        <v>JOELHO 45 GRAUS, PVC, SERIE NORMAL, ESGOTO PREDIAL, DN 75 MM, JUNTA ELÁSTICA, FORNECIDO E INSTALADO EM RAMAL DE DESCARGA OU RAMAL DE ESGOTO SANITÁRIO. AF_12/2014</v>
      </c>
      <c r="C197" s="17" t="s">
        <v>217</v>
      </c>
      <c r="D197" s="65" t="str">
        <f>ORÇAMENTO!E211</f>
        <v>UN</v>
      </c>
      <c r="E197" s="176">
        <v>4</v>
      </c>
    </row>
    <row r="198" spans="1:5" s="9" customFormat="1" ht="36" x14ac:dyDescent="0.25">
      <c r="A198" s="64" t="str">
        <f>ORÇAMENTO!A212</f>
        <v>16.12</v>
      </c>
      <c r="B198" s="58" t="str">
        <f>ORÇAMENTO!D212</f>
        <v>JOELHO 90 GRAUS, PVC, SERIE NORMAL, ESGOTO PREDIAL, DN 100 MM, JUNTA ELÁSTICA, FORNECIDO E INSTALADO EM RAMAL DE DESCARGA OU RAMAL DE ESGOTO SANITÁRIO. AF_12/2014</v>
      </c>
      <c r="C198" s="17" t="s">
        <v>217</v>
      </c>
      <c r="D198" s="65" t="str">
        <f>ORÇAMENTO!E212</f>
        <v>UN</v>
      </c>
      <c r="E198" s="176">
        <v>6</v>
      </c>
    </row>
    <row r="199" spans="1:5" s="9" customFormat="1" ht="36" x14ac:dyDescent="0.25">
      <c r="A199" s="64" t="str">
        <f>ORÇAMENTO!A213</f>
        <v>16.13</v>
      </c>
      <c r="B199" s="58" t="str">
        <f>ORÇAMENTO!D213</f>
        <v>JOELHO 90 GRAUS, PVC, SERIE NORMAL, ESGOTO PREDIAL, DN 50 MM, JUNTA ELÁSTICA, FORNECIDO E INSTALADO EM RAMAL DE DESCARGA OU RAMAL DE ESGOTO SANITÁRIO. AF_12/2014</v>
      </c>
      <c r="C199" s="17" t="s">
        <v>217</v>
      </c>
      <c r="D199" s="65" t="str">
        <f>ORÇAMENTO!E213</f>
        <v>UN</v>
      </c>
      <c r="E199" s="176">
        <v>10</v>
      </c>
    </row>
    <row r="200" spans="1:5" s="9" customFormat="1" ht="36" x14ac:dyDescent="0.25">
      <c r="A200" s="64" t="str">
        <f>ORÇAMENTO!A214</f>
        <v>16.14</v>
      </c>
      <c r="B200" s="58" t="str">
        <f>ORÇAMENTO!D214</f>
        <v>JOELHO 90 GRAUS, PVC, SERIE NORMAL, ESGOTO PREDIAL, DN 75 MM, JUNTA ELÁSTICA, FORNECIDO E INSTALADO EM RAMAL DE DESCARGA OU RAMAL DE ESGOTO SANITÁRIO. AF_12/2014</v>
      </c>
      <c r="C200" s="17" t="s">
        <v>217</v>
      </c>
      <c r="D200" s="65" t="str">
        <f>ORÇAMENTO!E214</f>
        <v>UN</v>
      </c>
      <c r="E200" s="176">
        <v>5</v>
      </c>
    </row>
    <row r="201" spans="1:5" s="9" customFormat="1" ht="36" x14ac:dyDescent="0.25">
      <c r="A201" s="64" t="str">
        <f>ORÇAMENTO!A215</f>
        <v>16.15</v>
      </c>
      <c r="B201" s="58" t="str">
        <f>ORÇAMENTO!D215</f>
        <v>JOELHO 90 GRAUS, PVC, SERIE NORMAL, ESGOTO PREDIAL, DN 40 MM, JUNTA SOLDÁVEL, FORNECIDO E INSTALADO EM RAMAL DE DESCARGA OU RAMAL DE ESGOTO SANITÁRIO. AF_12/2014</v>
      </c>
      <c r="C201" s="17" t="s">
        <v>217</v>
      </c>
      <c r="D201" s="65" t="str">
        <f>ORÇAMENTO!E215</f>
        <v>UN</v>
      </c>
      <c r="E201" s="176">
        <v>4</v>
      </c>
    </row>
    <row r="202" spans="1:5" s="9" customFormat="1" ht="36" x14ac:dyDescent="0.25">
      <c r="A202" s="64" t="str">
        <f>ORÇAMENTO!A216</f>
        <v>16.16</v>
      </c>
      <c r="B202" s="58" t="str">
        <f>ORÇAMENTO!D216</f>
        <v>JUNÇÃO SIMPLES, PVC, SERIE NORMAL, ESGOTO PREDIAL, DN 75 X 75 MM, JUNTA ELÁSTICA, FORNECIDO E INSTALADO EM RAMAL DE DESCARGA OU RAMAL DE ESGOTO SANITÁRIO. AF_12/2014</v>
      </c>
      <c r="C202" s="17" t="s">
        <v>217</v>
      </c>
      <c r="D202" s="65" t="str">
        <f>ORÇAMENTO!E216</f>
        <v>UN</v>
      </c>
      <c r="E202" s="176">
        <v>1</v>
      </c>
    </row>
    <row r="203" spans="1:5" s="9" customFormat="1" ht="36" x14ac:dyDescent="0.25">
      <c r="A203" s="64" t="str">
        <f>ORÇAMENTO!A217</f>
        <v>16.17</v>
      </c>
      <c r="B203" s="58" t="str">
        <f>ORÇAMENTO!D217</f>
        <v>JUNÇÃO SIMPLES, PVC, SERIE NORMAL, ESGOTO PREDIAL, DN 50 X 50 MM, JUNTA ELÁSTICA, FORNECIDO E INSTALADO EM RAMAL DE DESCARGA OU RAMAL DE ESGOTO SANITÁRIO. AF_12/2014</v>
      </c>
      <c r="C203" s="17" t="s">
        <v>217</v>
      </c>
      <c r="D203" s="65" t="str">
        <f>ORÇAMENTO!E217</f>
        <v>UN</v>
      </c>
      <c r="E203" s="176">
        <v>1</v>
      </c>
    </row>
    <row r="204" spans="1:5" s="9" customFormat="1" ht="24" x14ac:dyDescent="0.25">
      <c r="A204" s="64" t="str">
        <f>ORÇAMENTO!A218</f>
        <v>16.18</v>
      </c>
      <c r="B204" s="58" t="str">
        <f>ORÇAMENTO!D218</f>
        <v>JUNÇÃO SIMPLES, PVC, DN 100 X 50 MM, JUNTA ELÁSTICA, FORNECIDO E INSTALADO EM RAMAL DE ENCAMINHAMENTO</v>
      </c>
      <c r="C204" s="17" t="s">
        <v>217</v>
      </c>
      <c r="D204" s="65" t="str">
        <f>ORÇAMENTO!E218</f>
        <v>UN</v>
      </c>
      <c r="E204" s="176">
        <v>3</v>
      </c>
    </row>
    <row r="205" spans="1:5" s="9" customFormat="1" ht="24" x14ac:dyDescent="0.25">
      <c r="A205" s="64" t="str">
        <f>ORÇAMENTO!A219</f>
        <v>16.19</v>
      </c>
      <c r="B205" s="58" t="str">
        <f>ORÇAMENTO!D219</f>
        <v>JUNÇÃO SIMPLES, PVC, DN 75 X 50 MM, JUNTA ELÁSTICA, FORNECIDO E INSTALADO EM RAMAL DE ENCAMINHAMENTO</v>
      </c>
      <c r="C205" s="17" t="s">
        <v>217</v>
      </c>
      <c r="D205" s="65" t="str">
        <f>ORÇAMENTO!E219</f>
        <v>UN</v>
      </c>
      <c r="E205" s="176">
        <v>1</v>
      </c>
    </row>
    <row r="206" spans="1:5" s="9" customFormat="1" ht="36" x14ac:dyDescent="0.25">
      <c r="A206" s="64" t="str">
        <f>ORÇAMENTO!A220</f>
        <v>16.20</v>
      </c>
      <c r="B206" s="58" t="str">
        <f>ORÇAMENTO!D220</f>
        <v>REDUÇÃO EXCÊNTRICA, PVC, SERIE R, ÁGUA PLUVIAL, DN 75 X 50 MM, JUNTA ELÁSTICA, FORNECIDO E INSTALADO EM RAMAL DE ENCAMINHAMENTO. AF_12/2014</v>
      </c>
      <c r="C206" s="17" t="s">
        <v>217</v>
      </c>
      <c r="D206" s="65" t="str">
        <f>ORÇAMENTO!E220</f>
        <v>UN</v>
      </c>
      <c r="E206" s="176">
        <v>2</v>
      </c>
    </row>
    <row r="207" spans="1:5" s="9" customFormat="1" ht="36" x14ac:dyDescent="0.25">
      <c r="A207" s="64" t="str">
        <f>ORÇAMENTO!A221</f>
        <v>16.21</v>
      </c>
      <c r="B207" s="58" t="str">
        <f>ORÇAMENTO!D221</f>
        <v>TUBO PVC, SERIE NORMAL, ESGOTO PREDIAL, DN 100 MM, FORNECIDO E INSTALADO EM RAMAL DE DESCARGA OU RAMAL DE ESGOTO SANITÁRIO. AF_12/2014</v>
      </c>
      <c r="C207" s="17" t="s">
        <v>217</v>
      </c>
      <c r="D207" s="65" t="str">
        <f>ORÇAMENTO!E221</f>
        <v>M</v>
      </c>
      <c r="E207" s="176">
        <v>105.5</v>
      </c>
    </row>
    <row r="208" spans="1:5" s="9" customFormat="1" ht="36" x14ac:dyDescent="0.25">
      <c r="A208" s="64" t="str">
        <f>ORÇAMENTO!A222</f>
        <v>16.22</v>
      </c>
      <c r="B208" s="58" t="str">
        <f>ORÇAMENTO!D222</f>
        <v>TUBO PVC, SERIE NORMAL, ESGOTO PREDIAL, DN 40 MM, FORNECIDO E INSTALADO EM RAMAL DE DESCARGA OU RAMAL DE ESGOTO SANITÁRIO. AF_12/2014</v>
      </c>
      <c r="C208" s="17" t="s">
        <v>217</v>
      </c>
      <c r="D208" s="65" t="str">
        <f>ORÇAMENTO!E222</f>
        <v>M</v>
      </c>
      <c r="E208" s="176">
        <v>10.8</v>
      </c>
    </row>
    <row r="209" spans="1:5" s="9" customFormat="1" ht="36" x14ac:dyDescent="0.25">
      <c r="A209" s="64" t="str">
        <f>ORÇAMENTO!A223</f>
        <v>16.23</v>
      </c>
      <c r="B209" s="58" t="str">
        <f>ORÇAMENTO!D223</f>
        <v>TUBO PVC, SERIE NORMAL, ESGOTO PREDIAL, DN 50 MM, FORNECIDO E INSTALADO EM RAMAL DE DESCARGA OU RAMAL DE ESGOTO SANITÁRIO. AF_12/2014</v>
      </c>
      <c r="C209" s="17" t="s">
        <v>217</v>
      </c>
      <c r="D209" s="65" t="str">
        <f>ORÇAMENTO!E223</f>
        <v>M</v>
      </c>
      <c r="E209" s="176">
        <v>19.7</v>
      </c>
    </row>
    <row r="210" spans="1:5" s="9" customFormat="1" ht="36" x14ac:dyDescent="0.25">
      <c r="A210" s="64" t="str">
        <f>ORÇAMENTO!A224</f>
        <v>16.24</v>
      </c>
      <c r="B210" s="58" t="str">
        <f>ORÇAMENTO!D224</f>
        <v>TUBO PVC, SERIE NORMAL, ESGOTO PREDIAL, DN 75 MM, FORNECIDO E INSTALADO EM RAMAL DE DESCARGA OU RAMAL DE ESGOTO SANITÁRIO. AF_12/2014</v>
      </c>
      <c r="C210" s="17" t="s">
        <v>217</v>
      </c>
      <c r="D210" s="65" t="str">
        <f>ORÇAMENTO!E224</f>
        <v>M</v>
      </c>
      <c r="E210" s="176">
        <v>18.8</v>
      </c>
    </row>
    <row r="211" spans="1:5" s="9" customFormat="1" ht="36" x14ac:dyDescent="0.25">
      <c r="A211" s="64" t="str">
        <f>ORÇAMENTO!A225</f>
        <v>16.25</v>
      </c>
      <c r="B211" s="58" t="str">
        <f>ORÇAMENTO!D225</f>
        <v>TUBO PVC, SERIE NORMAL, ESGOTO PREDIAL, DN 150 MM, FORNECIDO E INSTALADO EM SUBCOLETOR AÉREO DE ESGOTO SANITÁRIO. AF_12/2014</v>
      </c>
      <c r="C211" s="17" t="s">
        <v>217</v>
      </c>
      <c r="D211" s="65" t="str">
        <f>ORÇAMENTO!E225</f>
        <v>M</v>
      </c>
      <c r="E211" s="176">
        <v>11.7</v>
      </c>
    </row>
    <row r="212" spans="1:5" s="9" customFormat="1" ht="36" x14ac:dyDescent="0.25">
      <c r="A212" s="64" t="str">
        <f>ORÇAMENTO!A226</f>
        <v>16.26</v>
      </c>
      <c r="B212" s="58" t="str">
        <f>ORÇAMENTO!D226</f>
        <v>TE, PVC, SERIE NORMAL, ESGOTO PREDIAL, DN 50 X 50 MM, JUNTA ELÁSTICA, FORNECIDO E INSTALADO EM PRUMADA DE ESGOTO SANITÁRIO OU VENTILAÇÃO. AF_12/2014</v>
      </c>
      <c r="C212" s="17" t="s">
        <v>217</v>
      </c>
      <c r="D212" s="65" t="str">
        <f>ORÇAMENTO!E226</f>
        <v>UN</v>
      </c>
      <c r="E212" s="176">
        <v>4</v>
      </c>
    </row>
    <row r="213" spans="1:5" s="9" customFormat="1" ht="12" x14ac:dyDescent="0.25">
      <c r="A213" s="64" t="str">
        <f>ORÇAMENTO!A227</f>
        <v>16.27</v>
      </c>
      <c r="B213" s="58" t="str">
        <f>ORÇAMENTO!D227</f>
        <v>RALO HEMISFÉRICO EM FERRO FUNDIDO, TIPO ABACAXI 75MM</v>
      </c>
      <c r="C213" s="17" t="s">
        <v>217</v>
      </c>
      <c r="D213" s="65" t="str">
        <f>ORÇAMENTO!E227</f>
        <v>UN</v>
      </c>
      <c r="E213" s="176">
        <v>1</v>
      </c>
    </row>
    <row r="214" spans="1:5" s="9" customFormat="1" ht="36" x14ac:dyDescent="0.25">
      <c r="A214" s="64" t="str">
        <f>ORÇAMENTO!A228</f>
        <v>16.28</v>
      </c>
      <c r="B214" s="58" t="str">
        <f>ORÇAMENTO!D228</f>
        <v>CURVA LONGA 90 GRAUS, PVC, SERIE NORMAL, ESGOTO PREDIAL, DN 100 MM, JUNTA ELÁSTICA, FORNECIDO E INSTALADO EM RAMAL DE DESCARGA OU RAMAL DE ESGOTO SANITÁRIO. AF_12/2014</v>
      </c>
      <c r="C214" s="17" t="s">
        <v>217</v>
      </c>
      <c r="D214" s="65" t="str">
        <f>ORÇAMENTO!E228</f>
        <v>UN</v>
      </c>
      <c r="E214" s="176">
        <v>4</v>
      </c>
    </row>
    <row r="215" spans="1:5" s="9" customFormat="1" ht="24" x14ac:dyDescent="0.25">
      <c r="A215" s="64" t="str">
        <f>ORÇAMENTO!A229</f>
        <v>16.29</v>
      </c>
      <c r="B215" s="58" t="str">
        <f>ORÇAMENTO!D229</f>
        <v>JUNÇÃO SIMPLES, PVC, DN 150 X 100 MM, JUNTA ELÁSTICA, FORNECIDO E INSTALADO EM RAMAL DE ENCAMINHAMENTO</v>
      </c>
      <c r="C215" s="17" t="s">
        <v>217</v>
      </c>
      <c r="D215" s="65" t="str">
        <f>ORÇAMENTO!E229</f>
        <v>UN</v>
      </c>
      <c r="E215" s="176">
        <v>1</v>
      </c>
    </row>
    <row r="216" spans="1:5" s="9" customFormat="1" ht="12" x14ac:dyDescent="0.25">
      <c r="A216" s="64" t="str">
        <f>ORÇAMENTO!A230</f>
        <v>16.30</v>
      </c>
      <c r="B216" s="58" t="str">
        <f>ORÇAMENTO!D230</f>
        <v>TERMINAL DE VENTILAÇÃO EM PVC RÍGIDO, DIÂM = 50 MM</v>
      </c>
      <c r="C216" s="17" t="s">
        <v>217</v>
      </c>
      <c r="D216" s="65" t="str">
        <f>ORÇAMENTO!E230</f>
        <v>UN</v>
      </c>
      <c r="E216" s="187">
        <v>4</v>
      </c>
    </row>
    <row r="217" spans="1:5" s="9" customFormat="1" ht="36" x14ac:dyDescent="0.25">
      <c r="A217" s="64" t="str">
        <f>ORÇAMENTO!A231</f>
        <v>16.31</v>
      </c>
      <c r="B217" s="58" t="str">
        <f>ORÇAMENTO!D231</f>
        <v>TANQUE SÉPTICO CIRCULAR, EM CONCRETO PRÉ-MOLDADO, DIÂMETRO INTERNO = 1,40 M, ALTURA INTERNA = 2,50 M, VOLUME ÚTIL: 3463,6 L (PARA 13 CONTRIBUINTES). AF_12/2020</v>
      </c>
      <c r="C217" s="17" t="s">
        <v>534</v>
      </c>
      <c r="D217" s="65" t="s">
        <v>45</v>
      </c>
      <c r="E217" s="187">
        <v>1</v>
      </c>
    </row>
    <row r="218" spans="1:5" s="9" customFormat="1" ht="36" x14ac:dyDescent="0.25">
      <c r="A218" s="64" t="str">
        <f>ORÇAMENTO!A232</f>
        <v>16.32</v>
      </c>
      <c r="B218" s="58" t="str">
        <f>ORÇAMENTO!D232</f>
        <v>SUMIDOURO CIRCULAR, EM CONCRETO PRÉ-MOLDADO, DIÂMETRO INTERNO = 1,88 M, ALTURA INTERNA = 2,00 M, ÁREA DE INFILTRAÇÃO: 13,1 M² (PARA 5 CONTRIBUINTES). AF_12/2020</v>
      </c>
      <c r="C218" s="17" t="s">
        <v>534</v>
      </c>
      <c r="D218" s="65" t="s">
        <v>45</v>
      </c>
      <c r="E218" s="187">
        <v>1</v>
      </c>
    </row>
    <row r="219" spans="1:5" s="9" customFormat="1" ht="12.75" thickBot="1" x14ac:dyDescent="0.3">
      <c r="A219" s="59"/>
      <c r="B219" s="58"/>
      <c r="C219" s="113"/>
      <c r="D219" s="60"/>
      <c r="E219" s="128"/>
    </row>
    <row r="220" spans="1:5" s="9" customFormat="1" ht="12.75" thickBot="1" x14ac:dyDescent="0.3">
      <c r="A220" s="314" t="str">
        <f>ORÇAMENTO!D235</f>
        <v>LOUÇAS, METAIS E ACESSÓRIOS</v>
      </c>
      <c r="B220" s="315"/>
      <c r="C220" s="315"/>
      <c r="D220" s="315"/>
      <c r="E220" s="316"/>
    </row>
    <row r="221" spans="1:5" s="9" customFormat="1" ht="24" x14ac:dyDescent="0.25">
      <c r="A221" s="64" t="str">
        <f>ORÇAMENTO!A236</f>
        <v>17.1</v>
      </c>
      <c r="B221" s="58" t="str">
        <f>ORÇAMENTO!D236</f>
        <v>BANCADA EM GRANITO CINZA ANDORINHA, E=2CM, INCLUSO FRONTÃO E SAIA DE BANCADA</v>
      </c>
      <c r="C221" s="17" t="s">
        <v>473</v>
      </c>
      <c r="D221" s="65" t="str">
        <f>ORÇAMENTO!E236</f>
        <v>M2</v>
      </c>
      <c r="E221" s="120">
        <f xml:space="preserve"> (2.7*0.6) + (2.7*0.1) + (0.9*0.5) + (0.9+0.9)*0.1 + (0.9*0.5) + (0.9+0.9)*0.1</f>
        <v>3.1500000000000008</v>
      </c>
    </row>
    <row r="222" spans="1:5" s="9" customFormat="1" ht="36" x14ac:dyDescent="0.25">
      <c r="A222" s="64" t="str">
        <f>ORÇAMENTO!A237</f>
        <v>17.2</v>
      </c>
      <c r="B222" s="58" t="str">
        <f>ORÇAMENTO!D237</f>
        <v>TORNEIRA CROMADA LONGA, DE PAREDE, 1/2 OU 3/4, PARA PIA DE COZINHA, PADRÃO POPULAR - FORNECIMENTO E INSTALAÇÃO. AF_01/2020</v>
      </c>
      <c r="C222" s="17" t="s">
        <v>479</v>
      </c>
      <c r="D222" s="65" t="str">
        <f>ORÇAMENTO!E237</f>
        <v>UN</v>
      </c>
      <c r="E222" s="120">
        <v>2</v>
      </c>
    </row>
    <row r="223" spans="1:5" s="9" customFormat="1" ht="36" x14ac:dyDescent="0.25">
      <c r="A223" s="64" t="str">
        <f>ORÇAMENTO!A238</f>
        <v>17.3</v>
      </c>
      <c r="B223" s="58" t="str">
        <f>ORÇAMENTO!D238</f>
        <v>VASO SANITÁRIO SIFONADO COM CAIXA ACOPLADA LOUÇA BRANCA, INCLUSO ENGATE FLEXÍVEL EM PLÁSTICO BRANCO, 1/2  X 40CM - FORNECIMENTO E INSTALAÇÃO. AF_01/2020</v>
      </c>
      <c r="C223" s="17" t="s">
        <v>478</v>
      </c>
      <c r="D223" s="65" t="str">
        <f>ORÇAMENTO!E238</f>
        <v>UN</v>
      </c>
      <c r="E223" s="120">
        <v>4</v>
      </c>
    </row>
    <row r="224" spans="1:5" s="9" customFormat="1" ht="48" x14ac:dyDescent="0.25">
      <c r="A224" s="64" t="str">
        <f>ORÇAMENTO!A239</f>
        <v>17.4</v>
      </c>
      <c r="B224" s="58" t="str">
        <f>ORÇAMENTO!D239</f>
        <v>VASO SANITARIO SIFONADO CONVENCIONAL PARA PCD SEM FURO FRONTAL COM LOUÇA BRANCA SEM ASSENTO, INCLUSO CONJUNTO DE LIGAÇÃO PARA BACIA SANITÁRIA AJUSTÁVEL - FORNECIMENTO E INSTALAÇÃO. AF_01/2020</v>
      </c>
      <c r="C224" s="17" t="s">
        <v>478</v>
      </c>
      <c r="D224" s="65" t="str">
        <f>ORÇAMENTO!E239</f>
        <v>UN</v>
      </c>
      <c r="E224" s="120">
        <v>1</v>
      </c>
    </row>
    <row r="225" spans="1:5" s="9" customFormat="1" ht="24" x14ac:dyDescent="0.25">
      <c r="A225" s="64" t="str">
        <f>ORÇAMENTO!A240</f>
        <v>17.5</v>
      </c>
      <c r="B225" s="58" t="str">
        <f>ORÇAMENTO!D240</f>
        <v>MICTÓRIO SIFONADO LOUÇA BRANCA  PADRÃO MÉDIO  FORNECIMENTO E INSTALAÇÃO. AF_01/2020</v>
      </c>
      <c r="C225" s="17" t="s">
        <v>478</v>
      </c>
      <c r="D225" s="65" t="str">
        <f>ORÇAMENTO!E240</f>
        <v>UN</v>
      </c>
      <c r="E225" s="120">
        <v>2</v>
      </c>
    </row>
    <row r="226" spans="1:5" s="9" customFormat="1" ht="12" x14ac:dyDescent="0.25">
      <c r="A226" s="64" t="str">
        <f>ORÇAMENTO!A241</f>
        <v>17.6</v>
      </c>
      <c r="B226" s="58" t="str">
        <f>ORÇAMENTO!D241</f>
        <v>TORNEIRA DE JARDIM 3/4'', FORNECIMENTO E INSTALAÇÃO</v>
      </c>
      <c r="C226" s="17" t="s">
        <v>477</v>
      </c>
      <c r="D226" s="65" t="str">
        <f>ORÇAMENTO!E241</f>
        <v>UN</v>
      </c>
      <c r="E226" s="120">
        <v>4</v>
      </c>
    </row>
    <row r="227" spans="1:5" s="9" customFormat="1" ht="12" x14ac:dyDescent="0.25">
      <c r="A227" s="64" t="str">
        <f>ORÇAMENTO!A242</f>
        <v>17.7</v>
      </c>
      <c r="B227" s="58" t="str">
        <f>ORÇAMENTO!D242</f>
        <v>DUCHA HIGIÊNICA PLÁSTICA COM REGISTRO METÁLICO</v>
      </c>
      <c r="C227" s="17" t="s">
        <v>477</v>
      </c>
      <c r="D227" s="65" t="str">
        <f>ORÇAMENTO!E242</f>
        <v>UN</v>
      </c>
      <c r="E227" s="120">
        <v>5</v>
      </c>
    </row>
    <row r="228" spans="1:5" s="9" customFormat="1" ht="36" x14ac:dyDescent="0.25">
      <c r="A228" s="64" t="str">
        <f>ORÇAMENTO!A243</f>
        <v>17.8</v>
      </c>
      <c r="B228" s="58" t="str">
        <f>ORÇAMENTO!D243</f>
        <v>CUBA DE EMBUTIR OVAL EM LOUÇA BRANCA, 35 X 50CM OU EQUIVALENTE, INCLUSO VÁLVULA EM METAL CROMADO E SIFÃO FLEXÍVEL EM PVC - FORNECIMENTO E INSTALAÇÃO. AF_01/2020</v>
      </c>
      <c r="C228" s="17" t="s">
        <v>476</v>
      </c>
      <c r="D228" s="65" t="str">
        <f>ORÇAMENTO!E243</f>
        <v>UN</v>
      </c>
      <c r="E228" s="120">
        <v>2</v>
      </c>
    </row>
    <row r="229" spans="1:5" s="9" customFormat="1" ht="60" x14ac:dyDescent="0.25">
      <c r="A229" s="64" t="str">
        <f>ORÇAMENTO!A244</f>
        <v>17.9</v>
      </c>
      <c r="B229" s="58" t="str">
        <f>ORÇAMENTO!D244</f>
        <v>LAVATÓRIO LOUÇA BRANCA SUSPENSO, 29,5 X 39CM OU EQUIVALENTE, PADRÃO POPULAR, INCLUSO SIFÃO FLEXÍVEL EM PVC, VÁLVULA E ENGATE FLEXÍVEL 30CM EM PLÁSTICO E TORNEIRA CROMADA DE MESA, PADRÃO POPULAR - FORNECIMENTO E INSTALAÇÃO. AF_01/2020</v>
      </c>
      <c r="C229" s="17" t="s">
        <v>475</v>
      </c>
      <c r="D229" s="65" t="str">
        <f>ORÇAMENTO!E244</f>
        <v>UN</v>
      </c>
      <c r="E229" s="120">
        <v>1</v>
      </c>
    </row>
    <row r="230" spans="1:5" s="9" customFormat="1" ht="48" x14ac:dyDescent="0.25">
      <c r="A230" s="64" t="str">
        <f>ORÇAMENTO!A245</f>
        <v>17.10</v>
      </c>
      <c r="B230" s="58" t="str">
        <f>ORÇAMENTO!D245</f>
        <v>LAVATÓRIO LOUÇA BRANCA DE CANTO SUSPENSO, PADRÃO POPULAR, INCLUSO SIFÃO TIPO GARRAFA EM PVC, VÁLVULA E ENGATE FLEXÍVEL 30CM EM PLÁSTICO E TORNEIRA CROMADA DE MESA, PADRÃO POPULAR - FORNECIMENTO E INSTALAÇÃO.</v>
      </c>
      <c r="C230" s="17" t="s">
        <v>474</v>
      </c>
      <c r="D230" s="65" t="str">
        <f>ORÇAMENTO!E245</f>
        <v>UN</v>
      </c>
      <c r="E230" s="120">
        <v>1</v>
      </c>
    </row>
    <row r="231" spans="1:5" s="9" customFormat="1" ht="24" x14ac:dyDescent="0.25">
      <c r="A231" s="64" t="str">
        <f>ORÇAMENTO!A246</f>
        <v>17.11</v>
      </c>
      <c r="B231" s="58" t="str">
        <f>ORÇAMENTO!D246</f>
        <v>CUBA DE EMBUTIR RETANGULAR DE AÇO INOXIDÁVEL, 46 X 30 X 12 CM - FORNECIMENTO E INSTALAÇÃO. AF_01/2020</v>
      </c>
      <c r="C231" s="17" t="s">
        <v>821</v>
      </c>
      <c r="D231" s="65" t="str">
        <f>ORÇAMENTO!E246</f>
        <v>UN</v>
      </c>
      <c r="E231" s="120">
        <v>2</v>
      </c>
    </row>
    <row r="232" spans="1:5" s="9" customFormat="1" ht="24" x14ac:dyDescent="0.25">
      <c r="A232" s="64" t="str">
        <f>ORÇAMENTO!A247</f>
        <v>17.12</v>
      </c>
      <c r="B232" s="58" t="str">
        <f>ORÇAMENTO!D247</f>
        <v>BARRA DE APOIO RETA, EM ACO INOX POLIDO, COMPRIMENTO 40 CM,  FIXADA NA PAREDE - FORNECIMENTO E INSTALAÇÃO</v>
      </c>
      <c r="C232" s="17" t="s">
        <v>535</v>
      </c>
      <c r="D232" s="65" t="str">
        <f>ORÇAMENTO!E247</f>
        <v>UN</v>
      </c>
      <c r="E232" s="120">
        <v>2</v>
      </c>
    </row>
    <row r="233" spans="1:5" s="9" customFormat="1" ht="24" x14ac:dyDescent="0.25">
      <c r="A233" s="64" t="str">
        <f>ORÇAMENTO!A248</f>
        <v>17.13</v>
      </c>
      <c r="B233" s="58" t="str">
        <f>ORÇAMENTO!D248</f>
        <v>BARRA DE APOIO RETA, EM ACO INOX POLIDO, COMPRIMENTO 70 CM,  FIXADA NA PAREDE - FORNECIMENTO E INSTALAÇÃO. AF_01/2020</v>
      </c>
      <c r="C233" s="17" t="s">
        <v>535</v>
      </c>
      <c r="D233" s="65" t="str">
        <f>ORÇAMENTO!E248</f>
        <v>UN</v>
      </c>
      <c r="E233" s="120">
        <v>2</v>
      </c>
    </row>
    <row r="234" spans="1:5" s="9" customFormat="1" ht="24" x14ac:dyDescent="0.25">
      <c r="A234" s="64" t="str">
        <f>ORÇAMENTO!A249</f>
        <v>17.14</v>
      </c>
      <c r="B234" s="58" t="str">
        <f>ORÇAMENTO!D249</f>
        <v>BARRA DE APOIO RETA, EM ACO INOX POLIDO, COMPRIMENTO 80 CM,  FIXADA NA PAREDE - FORNECIMENTO E INSTALAÇÃO. AF_01/2020</v>
      </c>
      <c r="C234" s="17" t="s">
        <v>535</v>
      </c>
      <c r="D234" s="65" t="str">
        <f>ORÇAMENTO!E249</f>
        <v>UN</v>
      </c>
      <c r="E234" s="120">
        <v>2</v>
      </c>
    </row>
    <row r="235" spans="1:5" s="9" customFormat="1" ht="12.75" thickBot="1" x14ac:dyDescent="0.3">
      <c r="A235" s="59"/>
      <c r="B235" s="58"/>
      <c r="C235" s="17"/>
      <c r="D235" s="65"/>
      <c r="E235" s="120"/>
    </row>
    <row r="236" spans="1:5" s="9" customFormat="1" ht="19.7" customHeight="1" thickBot="1" x14ac:dyDescent="0.3">
      <c r="A236" s="314" t="str">
        <f>ORÇAMENTO!D252</f>
        <v>SPDA - SISTEMA DE PROTEÇÃO CONTRA DESCARGA ATMOSFÉRICA</v>
      </c>
      <c r="B236" s="315"/>
      <c r="C236" s="315"/>
      <c r="D236" s="315"/>
      <c r="E236" s="316"/>
    </row>
    <row r="237" spans="1:5" s="9" customFormat="1" ht="12" x14ac:dyDescent="0.25">
      <c r="A237" s="59" t="str">
        <f>ORÇAMENTO!A253</f>
        <v>18.1</v>
      </c>
      <c r="B237" s="150" t="str">
        <f>ORÇAMENTO!D253</f>
        <v>ABRAÇADEIRA PVC TIPO "D" DE 3/4''</v>
      </c>
      <c r="C237" s="17" t="s">
        <v>514</v>
      </c>
      <c r="D237" s="60" t="str">
        <f>ORÇAMENTO!E253</f>
        <v>UN</v>
      </c>
      <c r="E237" s="128">
        <v>30</v>
      </c>
    </row>
    <row r="238" spans="1:5" s="9" customFormat="1" ht="12" x14ac:dyDescent="0.25">
      <c r="A238" s="59" t="str">
        <f>ORÇAMENTO!A254</f>
        <v>18.2</v>
      </c>
      <c r="B238" s="150" t="str">
        <f>ORÇAMENTO!D254</f>
        <v>ARRUELA DE VEDAÇÃO 1/4"</v>
      </c>
      <c r="C238" s="17" t="s">
        <v>514</v>
      </c>
      <c r="D238" s="60" t="str">
        <f>ORÇAMENTO!E254</f>
        <v>UN</v>
      </c>
      <c r="E238" s="128">
        <v>200</v>
      </c>
    </row>
    <row r="239" spans="1:5" s="9" customFormat="1" ht="24" x14ac:dyDescent="0.25">
      <c r="A239" s="59" t="str">
        <f>ORÇAMENTO!A255</f>
        <v>18.3</v>
      </c>
      <c r="B239" s="150" t="str">
        <f>ORÇAMENTO!D255</f>
        <v>FORNECIMENTO E ASSENTAMENTO DE BARRA CHATA DE ALUMÍNIO 7/8" X 1/4"</v>
      </c>
      <c r="C239" s="17" t="s">
        <v>514</v>
      </c>
      <c r="D239" s="60" t="str">
        <f>ORÇAMENTO!E255</f>
        <v>M</v>
      </c>
      <c r="E239" s="128">
        <v>135</v>
      </c>
    </row>
    <row r="240" spans="1:5" s="9" customFormat="1" ht="12" x14ac:dyDescent="0.25">
      <c r="A240" s="59" t="str">
        <f>ORÇAMENTO!A256</f>
        <v>18.4</v>
      </c>
      <c r="B240" s="150" t="str">
        <f>ORÇAMENTO!D256</f>
        <v>FIXAÇÃO UTILIZANDO BUCHA DE NYLON S6</v>
      </c>
      <c r="C240" s="17" t="s">
        <v>514</v>
      </c>
      <c r="D240" s="60" t="str">
        <f>ORÇAMENTO!E256</f>
        <v>UN</v>
      </c>
      <c r="E240" s="128">
        <v>100</v>
      </c>
    </row>
    <row r="241" spans="1:5" s="9" customFormat="1" ht="12" x14ac:dyDescent="0.25">
      <c r="A241" s="59" t="str">
        <f>ORÇAMENTO!A257</f>
        <v>18.5</v>
      </c>
      <c r="B241" s="150" t="str">
        <f>ORÇAMENTO!D257</f>
        <v>FIXAÇÃO UTILIZANDO BUCHA DE NYLON S8</v>
      </c>
      <c r="C241" s="17" t="s">
        <v>514</v>
      </c>
      <c r="D241" s="60" t="str">
        <f>ORÇAMENTO!E257</f>
        <v>UN</v>
      </c>
      <c r="E241" s="128">
        <v>50</v>
      </c>
    </row>
    <row r="242" spans="1:5" s="9" customFormat="1" ht="24" x14ac:dyDescent="0.25">
      <c r="A242" s="59" t="str">
        <f>ORÇAMENTO!A258</f>
        <v>18.6</v>
      </c>
      <c r="B242" s="150" t="str">
        <f>ORÇAMENTO!D258</f>
        <v>CORDOALHA DE COBRE NU 35 MM², NÃO ENTERRADA, COM ISOLADOR - FORNECIMENTO E INSTALAÇÃO. AF_12/2017</v>
      </c>
      <c r="C242" s="17" t="s">
        <v>514</v>
      </c>
      <c r="D242" s="60" t="str">
        <f>ORÇAMENTO!E258</f>
        <v>M</v>
      </c>
      <c r="E242" s="128">
        <v>50</v>
      </c>
    </row>
    <row r="243" spans="1:5" s="9" customFormat="1" ht="24" x14ac:dyDescent="0.25">
      <c r="A243" s="59" t="str">
        <f>ORÇAMENTO!A259</f>
        <v>18.7</v>
      </c>
      <c r="B243" s="150" t="str">
        <f>ORÇAMENTO!D259</f>
        <v>CORDOALHA DE COBRE NU 50 MM², ENTERRADA, SEM ISOLADOR - FORNECIMENTO E INSTALAÇÃO. AF_12/2017</v>
      </c>
      <c r="C243" s="17" t="s">
        <v>514</v>
      </c>
      <c r="D243" s="60" t="str">
        <f>ORÇAMENTO!E259</f>
        <v>M</v>
      </c>
      <c r="E243" s="128">
        <v>100</v>
      </c>
    </row>
    <row r="244" spans="1:5" s="9" customFormat="1" ht="24" x14ac:dyDescent="0.25">
      <c r="A244" s="59" t="str">
        <f>ORÇAMENTO!A260</f>
        <v>18.8</v>
      </c>
      <c r="B244" s="150" t="str">
        <f>ORÇAMENTO!D260</f>
        <v>CAIXA DE INSPEÇÃO PARA ATERRAMENTO, CIRCULAR, EM POLIETILENO, DIÂMETRO INTERNO = 0,3 M. AF_05/2018</v>
      </c>
      <c r="C244" s="17" t="s">
        <v>514</v>
      </c>
      <c r="D244" s="60" t="str">
        <f>ORÇAMENTO!E260</f>
        <v>UN</v>
      </c>
      <c r="E244" s="128">
        <v>2</v>
      </c>
    </row>
    <row r="245" spans="1:5" s="9" customFormat="1" ht="12" x14ac:dyDescent="0.25">
      <c r="A245" s="59" t="str">
        <f>ORÇAMENTO!A261</f>
        <v>18.9</v>
      </c>
      <c r="B245" s="150" t="str">
        <f>ORÇAMENTO!D261</f>
        <v>CAIXA DE INSPEÇÃO SUSPENSA PARA ATERRAMENTO COM TAMPA</v>
      </c>
      <c r="C245" s="17" t="s">
        <v>514</v>
      </c>
      <c r="D245" s="60" t="str">
        <f>ORÇAMENTO!E261</f>
        <v>UN</v>
      </c>
      <c r="E245" s="128">
        <v>7</v>
      </c>
    </row>
    <row r="246" spans="1:5" s="9" customFormat="1" ht="24" x14ac:dyDescent="0.25">
      <c r="A246" s="59" t="str">
        <f>ORÇAMENTO!A262</f>
        <v>18.10</v>
      </c>
      <c r="B246" s="150" t="str">
        <f>ORÇAMENTO!D262</f>
        <v>CONECTOR DE MEDIÇÃO EM BRONZE C/4 PARAFUSOS P/CABOS DE COBRE DE ATÉ 50 MM2</v>
      </c>
      <c r="C246" s="17" t="s">
        <v>514</v>
      </c>
      <c r="D246" s="60" t="str">
        <f>ORÇAMENTO!E262</f>
        <v>UN</v>
      </c>
      <c r="E246" s="128">
        <v>7</v>
      </c>
    </row>
    <row r="247" spans="1:5" s="9" customFormat="1" ht="12" x14ac:dyDescent="0.25">
      <c r="A247" s="59" t="str">
        <f>ORÇAMENTO!A263</f>
        <v>18.11</v>
      </c>
      <c r="B247" s="150" t="str">
        <f>ORÇAMENTO!D263</f>
        <v>CURVA HORIZONTAL 90º BARRA CHATA DE ALUMÍNIO 7/8" X 1/8"</v>
      </c>
      <c r="C247" s="17" t="s">
        <v>514</v>
      </c>
      <c r="D247" s="60" t="str">
        <f>ORÇAMENTO!E263</f>
        <v>UN</v>
      </c>
      <c r="E247" s="128">
        <v>10</v>
      </c>
    </row>
    <row r="248" spans="1:5" s="9" customFormat="1" ht="12" x14ac:dyDescent="0.25">
      <c r="A248" s="59" t="str">
        <f>ORÇAMENTO!A264</f>
        <v>18.12</v>
      </c>
      <c r="B248" s="150" t="str">
        <f>ORÇAMENTO!D264</f>
        <v>CURVA VERTICAL 90º BARRA CHATA DE ALUMÍNIO 7/8" X 1/8"</v>
      </c>
      <c r="C248" s="17" t="s">
        <v>514</v>
      </c>
      <c r="D248" s="60" t="str">
        <f>ORÇAMENTO!E264</f>
        <v>UN</v>
      </c>
      <c r="E248" s="128">
        <v>12</v>
      </c>
    </row>
    <row r="249" spans="1:5" s="9" customFormat="1" ht="36" x14ac:dyDescent="0.25">
      <c r="A249" s="59" t="str">
        <f>ORÇAMENTO!A265</f>
        <v>18.13</v>
      </c>
      <c r="B249" s="150" t="str">
        <f>ORÇAMENTO!D265</f>
        <v>ELETRODUTO RÍGIDO ROSCÁVEL, PVC, DN 25 MM (3/4"), PARA CIRCUITOS TERMINAIS, INSTALADO EM PAREDE - FORNECIMENTO E INSTALAÇÃO. AF_12/2015</v>
      </c>
      <c r="C249" s="17" t="s">
        <v>514</v>
      </c>
      <c r="D249" s="60" t="str">
        <f>ORÇAMENTO!E265</f>
        <v>M</v>
      </c>
      <c r="E249" s="128">
        <v>21</v>
      </c>
    </row>
    <row r="250" spans="1:5" s="9" customFormat="1" ht="24" x14ac:dyDescent="0.25">
      <c r="A250" s="59" t="str">
        <f>ORÇAMENTO!A266</f>
        <v>18.14</v>
      </c>
      <c r="B250" s="150" t="str">
        <f>ORÇAMENTO!D266</f>
        <v>HASTE DE ATERRAMENTO 5/8  PARA SPDA - FORNECIMENTO E INSTALAÇÃO. AF_12/2017</v>
      </c>
      <c r="C250" s="17" t="s">
        <v>514</v>
      </c>
      <c r="D250" s="60" t="str">
        <f>ORÇAMENTO!E266</f>
        <v>UN</v>
      </c>
      <c r="E250" s="128">
        <v>21</v>
      </c>
    </row>
    <row r="251" spans="1:5" s="9" customFormat="1" ht="24" x14ac:dyDescent="0.25">
      <c r="A251" s="59" t="str">
        <f>ORÇAMENTO!A267</f>
        <v>18.15</v>
      </c>
      <c r="B251" s="150" t="str">
        <f>ORÇAMENTO!D267</f>
        <v>MINICAPTOR DE ALUMÍNIO 7/8" X 1/8" X 3000 MM, FIXAÇÃO HORIZONTAL</v>
      </c>
      <c r="C251" s="17" t="s">
        <v>514</v>
      </c>
      <c r="D251" s="60" t="str">
        <f>ORÇAMENTO!E267</f>
        <v>UN</v>
      </c>
      <c r="E251" s="128">
        <v>13</v>
      </c>
    </row>
    <row r="252" spans="1:5" s="9" customFormat="1" ht="24" x14ac:dyDescent="0.25">
      <c r="A252" s="59" t="str">
        <f>ORÇAMENTO!A268</f>
        <v>18.16</v>
      </c>
      <c r="B252" s="150" t="str">
        <f>ORÇAMENTO!D268</f>
        <v>PARAFUSO INOX AUTOPERFURANTE SEXTAVADO 12X1" - FORNECIMENTO E INSTALAÇÃO</v>
      </c>
      <c r="C252" s="17" t="s">
        <v>514</v>
      </c>
      <c r="D252" s="60" t="str">
        <f>ORÇAMENTO!E268</f>
        <v>UN</v>
      </c>
      <c r="E252" s="128">
        <v>200</v>
      </c>
    </row>
    <row r="253" spans="1:5" s="9" customFormat="1" ht="12" x14ac:dyDescent="0.25">
      <c r="A253" s="59" t="str">
        <f>ORÇAMENTO!A269</f>
        <v>18.17</v>
      </c>
      <c r="B253" s="150" t="str">
        <f>ORÇAMENTO!D269</f>
        <v>PORCA SEXTAVADA INOX 1/4" - FORNECIMENTO E INSTALAÇÃO</v>
      </c>
      <c r="C253" s="17" t="s">
        <v>514</v>
      </c>
      <c r="D253" s="60" t="str">
        <f>ORÇAMENTO!E269</f>
        <v>UN</v>
      </c>
      <c r="E253" s="128">
        <v>250</v>
      </c>
    </row>
    <row r="254" spans="1:5" s="9" customFormat="1" ht="24" x14ac:dyDescent="0.25">
      <c r="A254" s="59" t="str">
        <f>ORÇAMENTO!A270</f>
        <v>18.18</v>
      </c>
      <c r="B254" s="150" t="str">
        <f>ORÇAMENTO!D270</f>
        <v>SELANTE EM POLIURETANO FLEXÍVEL - FORNECIMENTO E INSTALAÇÃO</v>
      </c>
      <c r="C254" s="17" t="s">
        <v>514</v>
      </c>
      <c r="D254" s="60" t="str">
        <f>ORÇAMENTO!E270</f>
        <v>UN</v>
      </c>
      <c r="E254" s="128">
        <v>5</v>
      </c>
    </row>
    <row r="255" spans="1:5" s="9" customFormat="1" ht="12.75" thickBot="1" x14ac:dyDescent="0.3">
      <c r="A255" s="59"/>
      <c r="B255" s="150"/>
      <c r="C255" s="113"/>
      <c r="D255" s="60"/>
      <c r="E255" s="128"/>
    </row>
    <row r="256" spans="1:5" s="9" customFormat="1" ht="19.7" customHeight="1" thickBot="1" x14ac:dyDescent="0.3">
      <c r="A256" s="314" t="str">
        <f>ORÇAMENTO!D273</f>
        <v>PREVENÇÃO E COMBATE A INCÊNDIO</v>
      </c>
      <c r="B256" s="315"/>
      <c r="C256" s="315"/>
      <c r="D256" s="315"/>
      <c r="E256" s="316"/>
    </row>
    <row r="257" spans="1:5" s="9" customFormat="1" ht="24" x14ac:dyDescent="0.25">
      <c r="A257" s="64" t="str">
        <f>ORÇAMENTO!A274</f>
        <v>19.1</v>
      </c>
      <c r="B257" s="58" t="str">
        <f>ORÇAMENTO!D274</f>
        <v>LUMINÁRIA DE EMERGÊNCIA, COM 30 LÂMPADAS LED DE 2 W, SEM REATOR - FORNECIMENTO E INSTALAÇÃO. AF_02/2020</v>
      </c>
      <c r="C257" s="17" t="s">
        <v>227</v>
      </c>
      <c r="D257" s="65" t="str">
        <f>ORÇAMENTO!E274</f>
        <v>UN</v>
      </c>
      <c r="E257" s="128">
        <v>3</v>
      </c>
    </row>
    <row r="258" spans="1:5" s="9" customFormat="1" ht="24" x14ac:dyDescent="0.25">
      <c r="A258" s="64" t="str">
        <f>ORÇAMENTO!A275</f>
        <v>19.2</v>
      </c>
      <c r="B258" s="58" t="str">
        <f>ORÇAMENTO!D275</f>
        <v>EXTINTOR DE INCÊNDIO PORTÁTIL COM CARGA DE PQS DE 4 KG, CLASSE BC - FORNECIMENTO E INSTALAÇÃO. AF_10/2020_P</v>
      </c>
      <c r="C258" s="17" t="s">
        <v>227</v>
      </c>
      <c r="D258" s="65" t="str">
        <f>ORÇAMENTO!E275</f>
        <v>UN</v>
      </c>
      <c r="E258" s="128">
        <v>2</v>
      </c>
    </row>
    <row r="259" spans="1:5" s="9" customFormat="1" ht="36" x14ac:dyDescent="0.25">
      <c r="A259" s="64" t="str">
        <f>ORÇAMENTO!A276</f>
        <v>19.3</v>
      </c>
      <c r="B259" s="58" t="str">
        <f>ORÇAMENTO!D276</f>
        <v>PLACA DE SINALIZAÇÃO SAÍDA DE EMERGÊNCIA, FOTOLUMINESCENTE, 316X158 MM, EM PVC *2* MM ANTI-CHAMAS (SIMBOLOS, CORES E PICTOGRAMAS CONFORME NBR 13434)</v>
      </c>
      <c r="C259" s="17" t="s">
        <v>227</v>
      </c>
      <c r="D259" s="65" t="str">
        <f>ORÇAMENTO!E276</f>
        <v>UN</v>
      </c>
      <c r="E259" s="128">
        <v>5</v>
      </c>
    </row>
    <row r="260" spans="1:5" s="9" customFormat="1" ht="36" x14ac:dyDescent="0.25">
      <c r="A260" s="64" t="str">
        <f>ORÇAMENTO!A277</f>
        <v>19.4</v>
      </c>
      <c r="B260" s="58" t="str">
        <f>ORÇAMENTO!D277</f>
        <v>PLACA DE SINALIZACAO DO EXTINTOR, FOTOLUMINESCENTE, 224X224 MM, EM PVC *2* MM ANTI-CHAMAS (SIMBOLOS, CORES E PICTOGRAMAS CONFORME NBR 13434)</v>
      </c>
      <c r="C260" s="17" t="s">
        <v>227</v>
      </c>
      <c r="D260" s="65" t="str">
        <f>ORÇAMENTO!E277</f>
        <v>UN</v>
      </c>
      <c r="E260" s="128">
        <v>2</v>
      </c>
    </row>
    <row r="261" spans="1:5" s="9" customFormat="1" ht="36" x14ac:dyDescent="0.25">
      <c r="A261" s="64" t="str">
        <f>ORÇAMENTO!A278</f>
        <v>19.5</v>
      </c>
      <c r="B261" s="58" t="str">
        <f>ORÇAMENTO!D278</f>
        <v>PLACA DE SINALIZACAO DE SEGURANCA CONTRA INCENDIO, FOTOLUMINESCENTE, 300X400 MM, EM PVC *2* MM ANTI-CHAMAS (SIMBOLOS, CORES E PICTOGRAMAS CONFORME NBR 13434)</v>
      </c>
      <c r="C261" s="17" t="s">
        <v>227</v>
      </c>
      <c r="D261" s="65" t="str">
        <f>ORÇAMENTO!E278</f>
        <v>UN</v>
      </c>
      <c r="E261" s="128">
        <v>1</v>
      </c>
    </row>
    <row r="262" spans="1:5" s="9" customFormat="1" ht="24.75" thickBot="1" x14ac:dyDescent="0.3">
      <c r="A262" s="64" t="str">
        <f>ORÇAMENTO!A279</f>
        <v>19.6</v>
      </c>
      <c r="B262" s="58" t="str">
        <f>ORÇAMENTO!D279</f>
        <v>ADESIVO PARA PISO SINALIZAÇÃO EXTINTOR-APLICAÇÃO EXTERNA OU INTERNA</v>
      </c>
      <c r="C262" s="17" t="s">
        <v>562</v>
      </c>
      <c r="D262" s="65" t="str">
        <f>ORÇAMENTO!E279</f>
        <v>M2</v>
      </c>
      <c r="E262" s="128">
        <v>2</v>
      </c>
    </row>
    <row r="263" spans="1:5" s="9" customFormat="1" ht="12.75" thickBot="1" x14ac:dyDescent="0.3">
      <c r="A263" s="314" t="str">
        <f>ORÇAMENTO!D282</f>
        <v>OUTROS SERVIÇOS</v>
      </c>
      <c r="B263" s="315"/>
      <c r="C263" s="315"/>
      <c r="D263" s="315"/>
      <c r="E263" s="316"/>
    </row>
    <row r="264" spans="1:5" ht="24" x14ac:dyDescent="0.25">
      <c r="A264" s="64" t="str">
        <f>ORÇAMENTO!A283</f>
        <v>20.1</v>
      </c>
      <c r="B264" s="58" t="str">
        <f>ORÇAMENTO!D283</f>
        <v>LIMPEZA DE PISO CERÂMICO OU PORCELANATO UTILIZANDO DETERGENTE NEUTRO E ESCOVAÇÃO MANUAL. AF_04/2019</v>
      </c>
      <c r="C264" s="17" t="s">
        <v>800</v>
      </c>
      <c r="D264" s="65" t="str">
        <f>ORÇAMENTO!E283</f>
        <v>M2</v>
      </c>
      <c r="E264" s="128">
        <f>E110+E111+E112</f>
        <v>147.25</v>
      </c>
    </row>
    <row r="265" spans="1:5" ht="24" x14ac:dyDescent="0.25">
      <c r="A265" s="64" t="str">
        <f>ORÇAMENTO!A284</f>
        <v>20.2</v>
      </c>
      <c r="B265" s="58" t="str">
        <f>ORÇAMENTO!D284</f>
        <v>LIMPEZA DE REVESTIMENTO CERÂMICO EM PAREDE UTILIZANDO DETERGENTE NEUTRO E ESCOVAÇÃO MANUAL. AF_04/2019</v>
      </c>
      <c r="C265" s="17" t="s">
        <v>800</v>
      </c>
      <c r="D265" s="65" t="str">
        <f>ORÇAMENTO!E284</f>
        <v>M2</v>
      </c>
      <c r="E265" s="128">
        <f>E92+E93</f>
        <v>139.91</v>
      </c>
    </row>
    <row r="266" spans="1:5" ht="24" x14ac:dyDescent="0.25">
      <c r="A266" s="64" t="str">
        <f>ORÇAMENTO!A285</f>
        <v>20.3</v>
      </c>
      <c r="B266" s="58" t="str">
        <f>ORÇAMENTO!D285</f>
        <v>LIMPEZA DE MÁRMORE/GRANITO EM PAREDE UTILIZANDO DETERGENTE NEUTRO E ESCOVAÇÃO MANUAL. AF_04/2019</v>
      </c>
      <c r="C266" s="17" t="s">
        <v>800</v>
      </c>
      <c r="D266" s="65" t="str">
        <f>ORÇAMENTO!E285</f>
        <v>M2</v>
      </c>
      <c r="E266" s="128">
        <f>E61</f>
        <v>7.2779999999999996</v>
      </c>
    </row>
    <row r="267" spans="1:5" ht="24" x14ac:dyDescent="0.25">
      <c r="A267" s="64" t="str">
        <f>ORÇAMENTO!A286</f>
        <v>20.4</v>
      </c>
      <c r="B267" s="58" t="str">
        <f>ORÇAMENTO!D286</f>
        <v>LIMPEZA DE PIA INOX COM BANCADA DE PEDRA, INCLUSIVE METAIS CORRESPONDENTES. AF_04/2019</v>
      </c>
      <c r="C267" s="17" t="s">
        <v>800</v>
      </c>
      <c r="D267" s="65" t="str">
        <f>ORÇAMENTO!E286</f>
        <v>UN</v>
      </c>
      <c r="E267" s="128">
        <f>E231</f>
        <v>2</v>
      </c>
    </row>
    <row r="268" spans="1:5" ht="24" x14ac:dyDescent="0.25">
      <c r="A268" s="64" t="str">
        <f>ORÇAMENTO!A287</f>
        <v>20.5</v>
      </c>
      <c r="B268" s="58" t="str">
        <f>ORÇAMENTO!D287</f>
        <v>LIMPEZA DE LAVATÓRIO DE LOUÇA COM BANCADA DE PEDRA, INCLUSIVE METAIS CORRESPONDENTES. AF_04/2019</v>
      </c>
      <c r="C268" s="17" t="s">
        <v>800</v>
      </c>
      <c r="D268" s="65" t="str">
        <f>ORÇAMENTO!E287</f>
        <v>UN</v>
      </c>
      <c r="E268" s="128">
        <f>E229+E230</f>
        <v>2</v>
      </c>
    </row>
    <row r="269" spans="1:5" ht="24" x14ac:dyDescent="0.25">
      <c r="A269" s="64" t="str">
        <f>ORÇAMENTO!A288</f>
        <v>20.6</v>
      </c>
      <c r="B269" s="58" t="str">
        <f>ORÇAMENTO!D288</f>
        <v>LIMPEZA DE BACIA SANITÁRIA, BIDÊ OU MICTÓRIO EM LOUÇA, INCLUSIVE METAIS CORRESPONDENTES. AF_04/2019</v>
      </c>
      <c r="C269" s="17" t="s">
        <v>800</v>
      </c>
      <c r="D269" s="65" t="str">
        <f>ORÇAMENTO!E288</f>
        <v>UN</v>
      </c>
      <c r="E269" s="128">
        <f>E223+E224+E225</f>
        <v>7</v>
      </c>
    </row>
    <row r="270" spans="1:5" ht="24" x14ac:dyDescent="0.25">
      <c r="A270" s="64" t="str">
        <f>ORÇAMENTO!A289</f>
        <v>20.7</v>
      </c>
      <c r="B270" s="58" t="str">
        <f>ORÇAMENTO!D289</f>
        <v>LIMPEZA DE BANCADA DE PEDRA (MÁRMORE OU GRANITO). AF_04/2019</v>
      </c>
      <c r="C270" s="17" t="s">
        <v>800</v>
      </c>
      <c r="D270" s="65" t="str">
        <f>ORÇAMENTO!E289</f>
        <v>M2</v>
      </c>
      <c r="E270" s="128">
        <f>E221</f>
        <v>3.1500000000000008</v>
      </c>
    </row>
    <row r="271" spans="1:5" ht="24" x14ac:dyDescent="0.25">
      <c r="A271" s="64" t="str">
        <f>ORÇAMENTO!A290</f>
        <v>20.8</v>
      </c>
      <c r="B271" s="58" t="str">
        <f>ORÇAMENTO!D290</f>
        <v>LIMPEZA DE JANELA DE VIDRO COM CAIXILHO EM AÇO/ALUMÍNIO/PVC. AF_04/2019</v>
      </c>
      <c r="C271" s="17" t="s">
        <v>800</v>
      </c>
      <c r="D271" s="65" t="str">
        <f>ORÇAMENTO!E290</f>
        <v>M2</v>
      </c>
      <c r="E271" s="128">
        <f>E65+E66</f>
        <v>30.64</v>
      </c>
    </row>
    <row r="272" spans="1:5" ht="12.75" x14ac:dyDescent="0.25">
      <c r="A272" s="64" t="str">
        <f>ORÇAMENTO!A291</f>
        <v>20.9</v>
      </c>
      <c r="B272" s="58" t="str">
        <f>ORÇAMENTO!D291</f>
        <v>LIMPEZA DE PORTA DE MADEIRA. AF_04/2019</v>
      </c>
      <c r="C272" s="17" t="s">
        <v>800</v>
      </c>
      <c r="D272" s="65" t="str">
        <f>ORÇAMENTO!E291</f>
        <v>M2</v>
      </c>
      <c r="E272" s="128">
        <f>E68+E69+E70</f>
        <v>6</v>
      </c>
    </row>
    <row r="273" spans="1:5" ht="12.75" x14ac:dyDescent="0.25">
      <c r="A273" s="64" t="str">
        <f>ORÇAMENTO!A292</f>
        <v>20.10</v>
      </c>
      <c r="B273" s="58" t="str">
        <f>ORÇAMENTO!D292</f>
        <v>LIMPEZA DE PORTA EM AÇO/ALUMÍNIO. AF_04/2019</v>
      </c>
      <c r="C273" s="17" t="s">
        <v>800</v>
      </c>
      <c r="D273" s="65" t="str">
        <f>ORÇAMENTO!E292</f>
        <v>M2</v>
      </c>
      <c r="E273" s="128">
        <f>E71+E72</f>
        <v>12.040000000000001</v>
      </c>
    </row>
    <row r="274" spans="1:5" ht="24" x14ac:dyDescent="0.25">
      <c r="A274" s="64" t="str">
        <f>ORÇAMENTO!A293</f>
        <v>20.11</v>
      </c>
      <c r="B274" s="58" t="str">
        <f>ORÇAMENTO!D293</f>
        <v>LIMPEZA DE PORTA DE VIDRO COM CAIXILHO EM AÇO/ ALUMÍNIO/ PVC. AF_04/2019</v>
      </c>
      <c r="C274" s="17" t="s">
        <v>800</v>
      </c>
      <c r="D274" s="65" t="str">
        <f>ORÇAMENTO!E293</f>
        <v>M2</v>
      </c>
      <c r="E274" s="128">
        <f>E67</f>
        <v>8.61</v>
      </c>
    </row>
  </sheetData>
  <mergeCells count="30">
    <mergeCell ref="A263:E263"/>
    <mergeCell ref="A220:E220"/>
    <mergeCell ref="A1:E5"/>
    <mergeCell ref="A10:E10"/>
    <mergeCell ref="B6:C6"/>
    <mergeCell ref="B7:C7"/>
    <mergeCell ref="B8:C8"/>
    <mergeCell ref="B9:C9"/>
    <mergeCell ref="D6:D7"/>
    <mergeCell ref="E6:E7"/>
    <mergeCell ref="D8:D9"/>
    <mergeCell ref="E8:E9"/>
    <mergeCell ref="A64:E64"/>
    <mergeCell ref="A95:E95"/>
    <mergeCell ref="A256:E256"/>
    <mergeCell ref="A236:E236"/>
    <mergeCell ref="A12:E12"/>
    <mergeCell ref="A16:E16"/>
    <mergeCell ref="A25:E25"/>
    <mergeCell ref="A53:E53"/>
    <mergeCell ref="A75:E75"/>
    <mergeCell ref="A41:E41"/>
    <mergeCell ref="A121:E121"/>
    <mergeCell ref="A152:E152"/>
    <mergeCell ref="A186:E186"/>
    <mergeCell ref="A83:E83"/>
    <mergeCell ref="A88:E88"/>
    <mergeCell ref="A99:E99"/>
    <mergeCell ref="A107:E107"/>
    <mergeCell ref="A116:E116"/>
  </mergeCells>
  <phoneticPr fontId="25" type="noConversion"/>
  <pageMargins left="0.78740157480314965" right="0.39370078740157483" top="0.78740157480314965" bottom="0.98425196850393704" header="0.78740157480314965" footer="0.31496062992125984"/>
  <pageSetup paperSize="9" scale="57" orientation="portrait" r:id="rId1"/>
  <headerFooter>
    <oddHeader>&amp;L&amp;G&amp;R&amp;G</oddHeader>
    <oddFooter>&amp;RPágina &amp;P de &amp;N</oddFooter>
  </headerFooter>
  <rowBreaks count="1" manualBreakCount="1">
    <brk id="52" max="4" man="1"/>
  </rowBreaks>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3"/>
  <sheetViews>
    <sheetView view="pageBreakPreview" topLeftCell="A5" zoomScale="85" zoomScaleNormal="100" zoomScaleSheetLayoutView="85" workbookViewId="0">
      <selection activeCell="Q34" sqref="Q34"/>
    </sheetView>
  </sheetViews>
  <sheetFormatPr defaultColWidth="9.140625" defaultRowHeight="19.7" customHeight="1" x14ac:dyDescent="0.25"/>
  <cols>
    <col min="1" max="1" width="10.28515625" style="2" bestFit="1" customWidth="1"/>
    <col min="2" max="2" width="46.28515625" style="2" customWidth="1"/>
    <col min="3" max="3" width="13.42578125" style="2" bestFit="1" customWidth="1"/>
    <col min="4" max="6" width="12.140625" style="2" customWidth="1"/>
    <col min="7" max="7" width="13.42578125" style="2" bestFit="1" customWidth="1"/>
    <col min="8" max="8" width="12.140625" style="2" customWidth="1"/>
    <col min="9" max="9" width="13.42578125" style="2" bestFit="1" customWidth="1"/>
    <col min="10" max="10" width="12.140625" style="2" customWidth="1"/>
    <col min="11" max="11" width="13.42578125" style="2" bestFit="1" customWidth="1"/>
    <col min="12" max="12" width="12.140625" style="2" customWidth="1"/>
    <col min="13" max="13" width="13.42578125" style="2" bestFit="1" customWidth="1"/>
    <col min="14" max="14" width="12.140625" style="2" customWidth="1"/>
    <col min="15" max="15" width="13.42578125" style="2" bestFit="1" customWidth="1"/>
    <col min="16" max="16" width="12.140625" style="2" customWidth="1"/>
    <col min="17" max="17" width="14.7109375" style="2" customWidth="1"/>
    <col min="18" max="16384" width="9.140625" style="2"/>
  </cols>
  <sheetData>
    <row r="1" spans="1:18" ht="12.75" x14ac:dyDescent="0.25">
      <c r="A1" s="227" t="s">
        <v>123</v>
      </c>
      <c r="B1" s="227"/>
      <c r="C1" s="227"/>
      <c r="D1" s="227"/>
      <c r="E1" s="227"/>
      <c r="F1" s="227"/>
      <c r="G1" s="227"/>
      <c r="H1" s="227"/>
      <c r="I1" s="227"/>
      <c r="J1" s="227"/>
      <c r="K1" s="227"/>
      <c r="L1" s="227"/>
      <c r="M1" s="227"/>
      <c r="N1" s="227"/>
      <c r="O1" s="227"/>
      <c r="P1" s="227"/>
      <c r="Q1" s="227"/>
    </row>
    <row r="2" spans="1:18" ht="12.75" x14ac:dyDescent="0.25">
      <c r="A2" s="227"/>
      <c r="B2" s="227"/>
      <c r="C2" s="227"/>
      <c r="D2" s="227"/>
      <c r="E2" s="227"/>
      <c r="F2" s="227"/>
      <c r="G2" s="227"/>
      <c r="H2" s="227"/>
      <c r="I2" s="227"/>
      <c r="J2" s="227"/>
      <c r="K2" s="227"/>
      <c r="L2" s="227"/>
      <c r="M2" s="227"/>
      <c r="N2" s="227"/>
      <c r="O2" s="227"/>
      <c r="P2" s="227"/>
      <c r="Q2" s="227"/>
    </row>
    <row r="3" spans="1:18" ht="12.75" x14ac:dyDescent="0.25">
      <c r="A3" s="227"/>
      <c r="B3" s="227"/>
      <c r="C3" s="227"/>
      <c r="D3" s="227"/>
      <c r="E3" s="227"/>
      <c r="F3" s="227"/>
      <c r="G3" s="227"/>
      <c r="H3" s="227"/>
      <c r="I3" s="227"/>
      <c r="J3" s="227"/>
      <c r="K3" s="227"/>
      <c r="L3" s="227"/>
      <c r="M3" s="227"/>
      <c r="N3" s="227"/>
      <c r="O3" s="227"/>
      <c r="P3" s="227"/>
      <c r="Q3" s="227"/>
    </row>
    <row r="4" spans="1:18" ht="12.75" x14ac:dyDescent="0.25">
      <c r="A4" s="227"/>
      <c r="B4" s="227"/>
      <c r="C4" s="227"/>
      <c r="D4" s="227"/>
      <c r="E4" s="227"/>
      <c r="F4" s="227"/>
      <c r="G4" s="227"/>
      <c r="H4" s="227"/>
      <c r="I4" s="227"/>
      <c r="J4" s="227"/>
      <c r="K4" s="227"/>
      <c r="L4" s="227"/>
      <c r="M4" s="227"/>
      <c r="N4" s="227"/>
      <c r="O4" s="227"/>
      <c r="P4" s="227"/>
      <c r="Q4" s="227"/>
    </row>
    <row r="5" spans="1:18" ht="13.5" thickBot="1" x14ac:dyDescent="0.3">
      <c r="A5" s="228"/>
      <c r="B5" s="228"/>
      <c r="C5" s="228"/>
      <c r="D5" s="228"/>
      <c r="E5" s="228"/>
      <c r="F5" s="228"/>
      <c r="G5" s="228"/>
      <c r="H5" s="228"/>
      <c r="I5" s="228"/>
      <c r="J5" s="228"/>
      <c r="K5" s="228"/>
      <c r="L5" s="228"/>
      <c r="M5" s="228"/>
      <c r="N5" s="228"/>
      <c r="O5" s="228"/>
      <c r="P5" s="228"/>
      <c r="Q5" s="228"/>
    </row>
    <row r="6" spans="1:18" s="9" customFormat="1" ht="13.5" customHeight="1" thickBot="1" x14ac:dyDescent="0.3">
      <c r="A6" s="7" t="s">
        <v>16</v>
      </c>
      <c r="B6" s="237" t="str">
        <f>RESUMO!B6</f>
        <v>NAC - SENAR</v>
      </c>
      <c r="C6" s="237"/>
      <c r="D6" s="237"/>
      <c r="E6" s="237"/>
      <c r="F6" s="237"/>
      <c r="G6" s="237"/>
      <c r="H6" s="237"/>
      <c r="I6" s="237"/>
      <c r="J6" s="237"/>
      <c r="K6" s="237"/>
      <c r="L6" s="237"/>
      <c r="M6" s="237"/>
      <c r="N6" s="237"/>
      <c r="O6" s="241"/>
      <c r="P6" s="326" t="str">
        <f>RESUMO!C6</f>
        <v>REF.:</v>
      </c>
      <c r="Q6" s="230" t="str">
        <f>RESUMO!D6</f>
        <v>SINAPI-MT
DES_MAR/2022</v>
      </c>
    </row>
    <row r="7" spans="1:18" s="9" customFormat="1" ht="13.5" customHeight="1" thickBot="1" x14ac:dyDescent="0.3">
      <c r="A7" s="7" t="s">
        <v>17</v>
      </c>
      <c r="B7" s="237" t="str">
        <f>RESUMO!B7</f>
        <v>RUA SÃO PAULO, LOTE ÁREA 02, AP02/02, CENTRO</v>
      </c>
      <c r="C7" s="237"/>
      <c r="D7" s="237"/>
      <c r="E7" s="237"/>
      <c r="F7" s="237"/>
      <c r="G7" s="237"/>
      <c r="H7" s="237"/>
      <c r="I7" s="237"/>
      <c r="J7" s="320"/>
      <c r="K7" s="320"/>
      <c r="L7" s="320"/>
      <c r="M7" s="320"/>
      <c r="N7" s="320"/>
      <c r="O7" s="321"/>
      <c r="P7" s="327"/>
      <c r="Q7" s="230"/>
    </row>
    <row r="8" spans="1:18" s="9" customFormat="1" ht="13.5" customHeight="1" thickBot="1" x14ac:dyDescent="0.3">
      <c r="A8" s="7" t="s">
        <v>14</v>
      </c>
      <c r="B8" s="237" t="str">
        <f>RESUMO!B8</f>
        <v>NOVA BANDEIRANTES - MT</v>
      </c>
      <c r="C8" s="237"/>
      <c r="D8" s="237"/>
      <c r="E8" s="237"/>
      <c r="F8" s="237"/>
      <c r="G8" s="237"/>
      <c r="H8" s="237"/>
      <c r="I8" s="237"/>
      <c r="J8" s="320"/>
      <c r="K8" s="320"/>
      <c r="L8" s="320"/>
      <c r="M8" s="320"/>
      <c r="N8" s="320"/>
      <c r="O8" s="321"/>
      <c r="P8" s="326" t="str">
        <f>RESUMO!C8</f>
        <v>BDI:</v>
      </c>
      <c r="Q8" s="231">
        <f>RESUMO!D8</f>
        <v>0.25707196492821405</v>
      </c>
    </row>
    <row r="9" spans="1:18" s="9" customFormat="1" ht="13.5" customHeight="1" thickBot="1" x14ac:dyDescent="0.3">
      <c r="A9" s="7" t="s">
        <v>15</v>
      </c>
      <c r="B9" s="237" t="str">
        <f>RESUMO!B9</f>
        <v>OBRA NOVA</v>
      </c>
      <c r="C9" s="237"/>
      <c r="D9" s="237"/>
      <c r="E9" s="237"/>
      <c r="F9" s="237"/>
      <c r="G9" s="237"/>
      <c r="H9" s="237"/>
      <c r="I9" s="237"/>
      <c r="J9" s="320"/>
      <c r="K9" s="320"/>
      <c r="L9" s="320"/>
      <c r="M9" s="320"/>
      <c r="N9" s="320"/>
      <c r="O9" s="321"/>
      <c r="P9" s="327"/>
      <c r="Q9" s="231"/>
    </row>
    <row r="10" spans="1:18" ht="13.5" thickBot="1" x14ac:dyDescent="0.3">
      <c r="A10" s="317"/>
      <c r="B10" s="317"/>
      <c r="C10" s="317"/>
      <c r="D10" s="317"/>
      <c r="E10" s="317"/>
      <c r="F10" s="317"/>
      <c r="G10" s="317"/>
      <c r="H10" s="317"/>
      <c r="I10" s="317"/>
      <c r="J10" s="317"/>
      <c r="K10" s="317"/>
      <c r="L10" s="317"/>
      <c r="M10" s="317"/>
      <c r="N10" s="317"/>
      <c r="O10" s="317"/>
      <c r="P10" s="317"/>
      <c r="Q10" s="317"/>
      <c r="R10" s="8"/>
    </row>
    <row r="11" spans="1:18" ht="19.7" customHeight="1" thickBot="1" x14ac:dyDescent="0.3">
      <c r="A11" s="63" t="s">
        <v>0</v>
      </c>
      <c r="B11" s="63" t="s">
        <v>196</v>
      </c>
      <c r="C11" s="15" t="s">
        <v>32</v>
      </c>
      <c r="D11" s="15" t="s">
        <v>197</v>
      </c>
      <c r="E11" s="15" t="s">
        <v>198</v>
      </c>
      <c r="F11" s="15" t="s">
        <v>197</v>
      </c>
      <c r="G11" s="15" t="s">
        <v>199</v>
      </c>
      <c r="H11" s="15" t="s">
        <v>197</v>
      </c>
      <c r="I11" s="15" t="s">
        <v>200</v>
      </c>
      <c r="J11" s="15" t="s">
        <v>197</v>
      </c>
      <c r="K11" s="15" t="s">
        <v>517</v>
      </c>
      <c r="L11" s="15" t="s">
        <v>197</v>
      </c>
      <c r="M11" s="15" t="s">
        <v>518</v>
      </c>
      <c r="N11" s="15" t="s">
        <v>197</v>
      </c>
      <c r="O11" s="15" t="s">
        <v>519</v>
      </c>
      <c r="P11" s="15" t="s">
        <v>197</v>
      </c>
      <c r="Q11" s="15" t="s">
        <v>13</v>
      </c>
    </row>
    <row r="12" spans="1:18" ht="17.100000000000001" customHeight="1" thickBot="1" x14ac:dyDescent="0.3">
      <c r="A12" s="130" t="str">
        <f>RESUMO!A11</f>
        <v>1.0</v>
      </c>
      <c r="B12" s="131" t="str">
        <f>RESUMO!B11</f>
        <v>ADMINISTRAÇÃO LOCAL DA OBRA</v>
      </c>
      <c r="C12" s="133">
        <f>RESUMO!D11</f>
        <v>70016.160000000003</v>
      </c>
      <c r="D12" s="134">
        <f>C12/$C$32</f>
        <v>8.9954363964448433E-2</v>
      </c>
      <c r="E12" s="137">
        <f>$C12*F12</f>
        <v>11902.747200000002</v>
      </c>
      <c r="F12" s="194">
        <v>0.17</v>
      </c>
      <c r="G12" s="137">
        <f>$C12*H12</f>
        <v>11902.747200000002</v>
      </c>
      <c r="H12" s="194">
        <v>0.17</v>
      </c>
      <c r="I12" s="137">
        <f>C12*J12</f>
        <v>11902.747200000002</v>
      </c>
      <c r="J12" s="194">
        <v>0.17</v>
      </c>
      <c r="K12" s="137">
        <f>$C12*L12</f>
        <v>11902.747200000002</v>
      </c>
      <c r="L12" s="194">
        <v>0.17</v>
      </c>
      <c r="M12" s="137">
        <f>$C12*N12</f>
        <v>11902.747200000002</v>
      </c>
      <c r="N12" s="194">
        <v>0.17</v>
      </c>
      <c r="O12" s="137">
        <f>$C12*P12</f>
        <v>10502.424000000001</v>
      </c>
      <c r="P12" s="194">
        <v>0.15</v>
      </c>
      <c r="Q12" s="144">
        <f>F12+H12+J12+L12+N12+P12</f>
        <v>1</v>
      </c>
    </row>
    <row r="13" spans="1:18" ht="17.100000000000001" customHeight="1" thickBot="1" x14ac:dyDescent="0.3">
      <c r="A13" s="130" t="str">
        <f>RESUMO!A12</f>
        <v>2.0</v>
      </c>
      <c r="B13" s="131" t="str">
        <f>RESUMO!B12</f>
        <v>SERVIÇOS PRELIMINARES</v>
      </c>
      <c r="C13" s="133">
        <f>RESUMO!D12</f>
        <v>38895.29</v>
      </c>
      <c r="D13" s="135">
        <f t="shared" ref="D13:D31" si="0">C13/$C$32</f>
        <v>4.9971336233846177E-2</v>
      </c>
      <c r="E13" s="138">
        <f>$C13*F13</f>
        <v>38895.29</v>
      </c>
      <c r="F13" s="139">
        <v>1</v>
      </c>
      <c r="G13" s="141"/>
      <c r="H13" s="139"/>
      <c r="I13" s="141"/>
      <c r="J13" s="139"/>
      <c r="K13" s="141"/>
      <c r="L13" s="139"/>
      <c r="M13" s="141"/>
      <c r="N13" s="139"/>
      <c r="O13" s="141"/>
      <c r="P13" s="139"/>
      <c r="Q13" s="144">
        <f t="shared" ref="Q13:Q30" si="1">F13+H13+J13+L13+N13+P13</f>
        <v>1</v>
      </c>
    </row>
    <row r="14" spans="1:18" ht="17.100000000000001" customHeight="1" thickBot="1" x14ac:dyDescent="0.3">
      <c r="A14" s="130" t="str">
        <f>RESUMO!A13</f>
        <v>3.0</v>
      </c>
      <c r="B14" s="131" t="str">
        <f>RESUMO!B13</f>
        <v>INFRAESTRUTURA - SAPATAS/VIGAS BALDRAMES</v>
      </c>
      <c r="C14" s="133">
        <f>RESUMO!D13</f>
        <v>57316.4</v>
      </c>
      <c r="D14" s="135">
        <f t="shared" si="0"/>
        <v>7.3638147346725552E-2</v>
      </c>
      <c r="E14" s="138">
        <f>$C14*F14</f>
        <v>28658.2</v>
      </c>
      <c r="F14" s="140">
        <v>0.5</v>
      </c>
      <c r="G14" s="138">
        <f>$C14*H14</f>
        <v>28658.2</v>
      </c>
      <c r="H14" s="140">
        <v>0.5</v>
      </c>
      <c r="I14" s="143"/>
      <c r="J14" s="140"/>
      <c r="K14" s="143"/>
      <c r="L14" s="140"/>
      <c r="M14" s="143"/>
      <c r="N14" s="140"/>
      <c r="O14" s="143"/>
      <c r="P14" s="140"/>
      <c r="Q14" s="144">
        <f t="shared" si="1"/>
        <v>1</v>
      </c>
    </row>
    <row r="15" spans="1:18" ht="17.100000000000001" customHeight="1" thickBot="1" x14ac:dyDescent="0.3">
      <c r="A15" s="130" t="str">
        <f>RESUMO!A14</f>
        <v>4.0</v>
      </c>
      <c r="B15" s="131" t="str">
        <f>RESUMO!B14</f>
        <v>SUPRAESTRUTURA - PILARES, VIGAS E LAJES</v>
      </c>
      <c r="C15" s="133">
        <f>RESUMO!D14</f>
        <v>136676.07</v>
      </c>
      <c r="D15" s="135">
        <f t="shared" si="0"/>
        <v>0.17559673289724018</v>
      </c>
      <c r="E15" s="145"/>
      <c r="F15" s="139"/>
      <c r="G15" s="138">
        <f>$C15*H15</f>
        <v>68338.035000000003</v>
      </c>
      <c r="H15" s="139">
        <v>0.5</v>
      </c>
      <c r="I15" s="138">
        <f>$C15*J15</f>
        <v>68338.035000000003</v>
      </c>
      <c r="J15" s="139">
        <v>0.5</v>
      </c>
      <c r="K15" s="146"/>
      <c r="L15" s="139"/>
      <c r="M15" s="146"/>
      <c r="N15" s="139"/>
      <c r="O15" s="146"/>
      <c r="P15" s="139"/>
      <c r="Q15" s="144">
        <f t="shared" si="1"/>
        <v>1</v>
      </c>
    </row>
    <row r="16" spans="1:18" ht="17.100000000000001" customHeight="1" thickBot="1" x14ac:dyDescent="0.3">
      <c r="A16" s="130" t="str">
        <f>RESUMO!A15</f>
        <v>5.0</v>
      </c>
      <c r="B16" s="131" t="str">
        <f>RESUMO!B15</f>
        <v>ALVENARIA</v>
      </c>
      <c r="C16" s="133">
        <f>RESUMO!D15</f>
        <v>74842.64</v>
      </c>
      <c r="D16" s="135">
        <f t="shared" si="0"/>
        <v>9.6155260137376658E-2</v>
      </c>
      <c r="E16" s="146"/>
      <c r="F16" s="139"/>
      <c r="G16" s="138">
        <f>$C16*H16</f>
        <v>22452.791999999998</v>
      </c>
      <c r="H16" s="139">
        <v>0.3</v>
      </c>
      <c r="I16" s="138">
        <f>$C16*J16</f>
        <v>44905.583999999995</v>
      </c>
      <c r="J16" s="139">
        <v>0.6</v>
      </c>
      <c r="K16" s="138">
        <f t="shared" ref="K16:K21" si="2">$C16*L16</f>
        <v>7484.2640000000001</v>
      </c>
      <c r="L16" s="139">
        <v>0.1</v>
      </c>
      <c r="M16" s="138"/>
      <c r="N16" s="139"/>
      <c r="O16" s="138"/>
      <c r="P16" s="139"/>
      <c r="Q16" s="144">
        <f t="shared" si="1"/>
        <v>0.99999999999999989</v>
      </c>
    </row>
    <row r="17" spans="1:17" ht="17.100000000000001" customHeight="1" thickBot="1" x14ac:dyDescent="0.3">
      <c r="A17" s="130" t="str">
        <f>RESUMO!A16</f>
        <v>6.0</v>
      </c>
      <c r="B17" s="131" t="str">
        <f>RESUMO!B16</f>
        <v>ESQUADRIAS E VIDROS</v>
      </c>
      <c r="C17" s="133">
        <f>RESUMO!D16</f>
        <v>60120.42</v>
      </c>
      <c r="D17" s="135">
        <f t="shared" si="0"/>
        <v>7.7240656191020815E-2</v>
      </c>
      <c r="E17" s="146"/>
      <c r="F17" s="139"/>
      <c r="G17" s="138"/>
      <c r="H17" s="139"/>
      <c r="I17" s="138"/>
      <c r="J17" s="139"/>
      <c r="K17" s="138">
        <f t="shared" si="2"/>
        <v>30060.21</v>
      </c>
      <c r="L17" s="139">
        <v>0.5</v>
      </c>
      <c r="M17" s="138">
        <f>$C17*N17</f>
        <v>30060.21</v>
      </c>
      <c r="N17" s="139">
        <v>0.5</v>
      </c>
      <c r="O17" s="138"/>
      <c r="P17" s="139"/>
      <c r="Q17" s="144">
        <f t="shared" si="1"/>
        <v>1</v>
      </c>
    </row>
    <row r="18" spans="1:17" ht="17.100000000000001" customHeight="1" thickBot="1" x14ac:dyDescent="0.3">
      <c r="A18" s="130" t="str">
        <f>RESUMO!A17</f>
        <v>7.0</v>
      </c>
      <c r="B18" s="131" t="str">
        <f>RESUMO!B17</f>
        <v>COBERTURA</v>
      </c>
      <c r="C18" s="133">
        <f>RESUMO!D17</f>
        <v>73741.279999999999</v>
      </c>
      <c r="D18" s="135">
        <f t="shared" si="0"/>
        <v>9.474027053646332E-2</v>
      </c>
      <c r="E18" s="146"/>
      <c r="F18" s="139"/>
      <c r="G18" s="138"/>
      <c r="H18" s="139"/>
      <c r="I18" s="138">
        <f>$C18*J18</f>
        <v>22122.383999999998</v>
      </c>
      <c r="J18" s="139">
        <v>0.3</v>
      </c>
      <c r="K18" s="138">
        <f t="shared" si="2"/>
        <v>51618.895999999993</v>
      </c>
      <c r="L18" s="139">
        <v>0.7</v>
      </c>
      <c r="M18" s="138"/>
      <c r="N18" s="139"/>
      <c r="O18" s="138"/>
      <c r="P18" s="139"/>
      <c r="Q18" s="144">
        <f t="shared" si="1"/>
        <v>1</v>
      </c>
    </row>
    <row r="19" spans="1:17" ht="17.100000000000001" customHeight="1" thickBot="1" x14ac:dyDescent="0.3">
      <c r="A19" s="130" t="str">
        <f>RESUMO!A18</f>
        <v>8.0</v>
      </c>
      <c r="B19" s="131" t="str">
        <f>RESUMO!B18</f>
        <v>IMPERMEABILIZAÇÃO</v>
      </c>
      <c r="C19" s="133">
        <f>RESUMO!D18</f>
        <v>735.36</v>
      </c>
      <c r="D19" s="135">
        <f t="shared" si="0"/>
        <v>9.4476533824329684E-4</v>
      </c>
      <c r="E19" s="146"/>
      <c r="F19" s="139"/>
      <c r="G19" s="138"/>
      <c r="H19" s="139"/>
      <c r="I19" s="138">
        <f>$C19*J19</f>
        <v>588.28800000000001</v>
      </c>
      <c r="J19" s="139">
        <v>0.8</v>
      </c>
      <c r="K19" s="138">
        <f t="shared" si="2"/>
        <v>147.072</v>
      </c>
      <c r="L19" s="139">
        <v>0.2</v>
      </c>
      <c r="M19" s="138"/>
      <c r="N19" s="139"/>
      <c r="O19" s="138"/>
      <c r="P19" s="139"/>
      <c r="Q19" s="144">
        <f t="shared" si="1"/>
        <v>1</v>
      </c>
    </row>
    <row r="20" spans="1:17" ht="17.100000000000001" customHeight="1" thickBot="1" x14ac:dyDescent="0.3">
      <c r="A20" s="130" t="str">
        <f>RESUMO!A19</f>
        <v>9.0</v>
      </c>
      <c r="B20" s="131" t="str">
        <f>RESUMO!B19</f>
        <v>REVESTIMENTOS INTERNOS/EXTERNOS</v>
      </c>
      <c r="C20" s="133">
        <f>RESUMO!D19</f>
        <v>61619.600000000006</v>
      </c>
      <c r="D20" s="135">
        <f t="shared" si="0"/>
        <v>7.9166751300610128E-2</v>
      </c>
      <c r="E20" s="145"/>
      <c r="F20" s="139"/>
      <c r="G20" s="138">
        <f>$C20*H20</f>
        <v>6161.9600000000009</v>
      </c>
      <c r="H20" s="139">
        <v>0.1</v>
      </c>
      <c r="I20" s="138">
        <f>$C20*J20</f>
        <v>30809.800000000003</v>
      </c>
      <c r="J20" s="139">
        <v>0.5</v>
      </c>
      <c r="K20" s="138">
        <f t="shared" si="2"/>
        <v>24647.840000000004</v>
      </c>
      <c r="L20" s="139">
        <v>0.4</v>
      </c>
      <c r="M20" s="138"/>
      <c r="N20" s="139"/>
      <c r="O20" s="138"/>
      <c r="P20" s="139"/>
      <c r="Q20" s="144">
        <f t="shared" si="1"/>
        <v>1</v>
      </c>
    </row>
    <row r="21" spans="1:17" ht="17.100000000000001" customHeight="1" thickBot="1" x14ac:dyDescent="0.3">
      <c r="A21" s="130" t="str">
        <f>RESUMO!A20</f>
        <v>10.0</v>
      </c>
      <c r="B21" s="131" t="str">
        <f>RESUMO!B20</f>
        <v>FORROS</v>
      </c>
      <c r="C21" s="133">
        <f>RESUMO!D20</f>
        <v>8374.15</v>
      </c>
      <c r="D21" s="135">
        <f t="shared" si="0"/>
        <v>1.0758821063492853E-2</v>
      </c>
      <c r="E21" s="146"/>
      <c r="F21" s="139"/>
      <c r="G21" s="138"/>
      <c r="H21" s="139"/>
      <c r="I21" s="146"/>
      <c r="J21" s="139"/>
      <c r="K21" s="138">
        <f t="shared" si="2"/>
        <v>6699.32</v>
      </c>
      <c r="L21" s="139">
        <v>0.8</v>
      </c>
      <c r="M21" s="138">
        <f t="shared" ref="M21:M29" si="3">$C21*N21</f>
        <v>1674.83</v>
      </c>
      <c r="N21" s="139">
        <v>0.2</v>
      </c>
      <c r="O21" s="146"/>
      <c r="P21" s="139"/>
      <c r="Q21" s="144">
        <f t="shared" si="1"/>
        <v>1</v>
      </c>
    </row>
    <row r="22" spans="1:17" ht="17.100000000000001" customHeight="1" thickBot="1" x14ac:dyDescent="0.3">
      <c r="A22" s="130" t="str">
        <f>RESUMO!A21</f>
        <v>11.0</v>
      </c>
      <c r="B22" s="131" t="str">
        <f>RESUMO!B21</f>
        <v>PINTURA</v>
      </c>
      <c r="C22" s="133">
        <f>RESUMO!D21</f>
        <v>27937.279999999999</v>
      </c>
      <c r="D22" s="135">
        <f t="shared" si="0"/>
        <v>3.5892860352477282E-2</v>
      </c>
      <c r="E22" s="145"/>
      <c r="F22" s="139"/>
      <c r="G22" s="138"/>
      <c r="H22" s="139"/>
      <c r="I22" s="146"/>
      <c r="J22" s="139"/>
      <c r="K22" s="146"/>
      <c r="L22" s="139"/>
      <c r="M22" s="138">
        <f t="shared" si="3"/>
        <v>22349.824000000001</v>
      </c>
      <c r="N22" s="139">
        <v>0.8</v>
      </c>
      <c r="O22" s="138">
        <f>$C22*P22</f>
        <v>5587.4560000000001</v>
      </c>
      <c r="P22" s="139">
        <v>0.2</v>
      </c>
      <c r="Q22" s="144">
        <f t="shared" si="1"/>
        <v>1</v>
      </c>
    </row>
    <row r="23" spans="1:17" ht="17.100000000000001" customHeight="1" thickBot="1" x14ac:dyDescent="0.3">
      <c r="A23" s="130" t="str">
        <f>RESUMO!A22</f>
        <v>12.0</v>
      </c>
      <c r="B23" s="131" t="str">
        <f>RESUMO!B22</f>
        <v>PISO</v>
      </c>
      <c r="C23" s="133">
        <f>RESUMO!D22</f>
        <v>66285.12000000001</v>
      </c>
      <c r="D23" s="135">
        <f t="shared" si="0"/>
        <v>8.5160851579223151E-2</v>
      </c>
      <c r="E23" s="146"/>
      <c r="F23" s="139"/>
      <c r="G23" s="138"/>
      <c r="H23" s="139"/>
      <c r="I23" s="138"/>
      <c r="J23" s="139"/>
      <c r="K23" s="138">
        <f>$C23*L23</f>
        <v>19885.536000000004</v>
      </c>
      <c r="L23" s="139">
        <v>0.3</v>
      </c>
      <c r="M23" s="138">
        <f t="shared" si="3"/>
        <v>39771.072000000007</v>
      </c>
      <c r="N23" s="139">
        <v>0.6</v>
      </c>
      <c r="O23" s="138">
        <f>$C23*P23</f>
        <v>6628.5120000000015</v>
      </c>
      <c r="P23" s="139">
        <v>0.1</v>
      </c>
      <c r="Q23" s="144">
        <f t="shared" si="1"/>
        <v>0.99999999999999989</v>
      </c>
    </row>
    <row r="24" spans="1:17" ht="17.100000000000001" customHeight="1" thickBot="1" x14ac:dyDescent="0.3">
      <c r="A24" s="130" t="str">
        <f>RESUMO!A23</f>
        <v>13.0</v>
      </c>
      <c r="B24" s="131" t="str">
        <f>RESUMO!B23</f>
        <v>ACABAMENTOS</v>
      </c>
      <c r="C24" s="133">
        <f>RESUMO!D23</f>
        <v>8991.89</v>
      </c>
      <c r="D24" s="135">
        <f t="shared" si="0"/>
        <v>1.1552472254809234E-2</v>
      </c>
      <c r="E24" s="145"/>
      <c r="F24" s="139"/>
      <c r="G24" s="138"/>
      <c r="H24" s="139"/>
      <c r="I24" s="146"/>
      <c r="J24" s="139"/>
      <c r="K24" s="146"/>
      <c r="L24" s="139"/>
      <c r="M24" s="138">
        <f t="shared" si="3"/>
        <v>8991.89</v>
      </c>
      <c r="N24" s="139">
        <v>1</v>
      </c>
      <c r="O24" s="146"/>
      <c r="P24" s="139"/>
      <c r="Q24" s="144">
        <f t="shared" si="1"/>
        <v>1</v>
      </c>
    </row>
    <row r="25" spans="1:17" ht="17.100000000000001" customHeight="1" thickBot="1" x14ac:dyDescent="0.3">
      <c r="A25" s="130" t="str">
        <f>RESUMO!A24</f>
        <v>14.0</v>
      </c>
      <c r="B25" s="131" t="str">
        <f>RESUMO!B24</f>
        <v>INSTALAÇÕES ELÉTRICAS</v>
      </c>
      <c r="C25" s="133">
        <f>RESUMO!D24</f>
        <v>28187.199999999997</v>
      </c>
      <c r="D25" s="135">
        <f t="shared" si="0"/>
        <v>3.6213949007467709E-2</v>
      </c>
      <c r="E25" s="138">
        <f>$C25*F25</f>
        <v>2818.72</v>
      </c>
      <c r="F25" s="139">
        <v>0.1</v>
      </c>
      <c r="G25" s="138">
        <f>$C25*H25</f>
        <v>2818.72</v>
      </c>
      <c r="H25" s="139">
        <v>0.1</v>
      </c>
      <c r="I25" s="138">
        <f>$C25*J25</f>
        <v>4228.079999999999</v>
      </c>
      <c r="J25" s="139">
        <v>0.15</v>
      </c>
      <c r="K25" s="138">
        <f>$C25*L25</f>
        <v>8456.159999999998</v>
      </c>
      <c r="L25" s="139">
        <v>0.3</v>
      </c>
      <c r="M25" s="138">
        <f t="shared" si="3"/>
        <v>8456.159999999998</v>
      </c>
      <c r="N25" s="139">
        <v>0.3</v>
      </c>
      <c r="O25" s="138">
        <f t="shared" ref="O25:O30" si="4">$C25*P25</f>
        <v>1409.36</v>
      </c>
      <c r="P25" s="139">
        <v>0.05</v>
      </c>
      <c r="Q25" s="144">
        <f t="shared" si="1"/>
        <v>1</v>
      </c>
    </row>
    <row r="26" spans="1:17" ht="17.100000000000001" customHeight="1" thickBot="1" x14ac:dyDescent="0.3">
      <c r="A26" s="130" t="str">
        <f>RESUMO!A25</f>
        <v>15.0</v>
      </c>
      <c r="B26" s="131" t="str">
        <f>RESUMO!B25</f>
        <v>INSTALAÇÕES HIDRÁULICAS</v>
      </c>
      <c r="C26" s="133">
        <f>RESUMO!D25</f>
        <v>7974.8</v>
      </c>
      <c r="D26" s="135">
        <f t="shared" si="0"/>
        <v>1.0245749863227051E-2</v>
      </c>
      <c r="E26" s="138">
        <f>$C26*F26</f>
        <v>797.48</v>
      </c>
      <c r="F26" s="139">
        <v>0.1</v>
      </c>
      <c r="G26" s="138">
        <f>$C26*H26</f>
        <v>797.48</v>
      </c>
      <c r="H26" s="139">
        <v>0.1</v>
      </c>
      <c r="I26" s="138">
        <f>$C26*J26</f>
        <v>1196.22</v>
      </c>
      <c r="J26" s="139">
        <v>0.15</v>
      </c>
      <c r="K26" s="138">
        <f>$C26*L26</f>
        <v>2392.44</v>
      </c>
      <c r="L26" s="139">
        <v>0.3</v>
      </c>
      <c r="M26" s="138">
        <f t="shared" si="3"/>
        <v>2392.44</v>
      </c>
      <c r="N26" s="139">
        <v>0.3</v>
      </c>
      <c r="O26" s="138">
        <f t="shared" si="4"/>
        <v>398.74</v>
      </c>
      <c r="P26" s="139">
        <v>0.05</v>
      </c>
      <c r="Q26" s="144">
        <f t="shared" si="1"/>
        <v>1</v>
      </c>
    </row>
    <row r="27" spans="1:17" ht="17.100000000000001" customHeight="1" thickBot="1" x14ac:dyDescent="0.3">
      <c r="A27" s="130" t="str">
        <f>RESUMO!A26</f>
        <v>16.0</v>
      </c>
      <c r="B27" s="131" t="str">
        <f>RESUMO!B26</f>
        <v>INSTALAÇÕES SANITÁRIAS</v>
      </c>
      <c r="C27" s="133">
        <f>RESUMO!D26</f>
        <v>24376.209999999992</v>
      </c>
      <c r="D27" s="135">
        <f t="shared" si="0"/>
        <v>3.1317719600929654E-2</v>
      </c>
      <c r="E27" s="138">
        <f>$C27*F27</f>
        <v>2437.6209999999992</v>
      </c>
      <c r="F27" s="139">
        <v>0.1</v>
      </c>
      <c r="G27" s="138">
        <f>$C27*H27</f>
        <v>2437.6209999999992</v>
      </c>
      <c r="H27" s="139">
        <v>0.1</v>
      </c>
      <c r="I27" s="138">
        <f>$C27*J27</f>
        <v>3656.4314999999988</v>
      </c>
      <c r="J27" s="139">
        <v>0.15</v>
      </c>
      <c r="K27" s="138">
        <f>$C27*L27</f>
        <v>7312.8629999999976</v>
      </c>
      <c r="L27" s="139">
        <v>0.3</v>
      </c>
      <c r="M27" s="138">
        <f t="shared" si="3"/>
        <v>7312.8629999999976</v>
      </c>
      <c r="N27" s="139">
        <v>0.3</v>
      </c>
      <c r="O27" s="138">
        <f t="shared" si="4"/>
        <v>1218.8104999999996</v>
      </c>
      <c r="P27" s="139">
        <v>0.05</v>
      </c>
      <c r="Q27" s="144">
        <f t="shared" si="1"/>
        <v>1</v>
      </c>
    </row>
    <row r="28" spans="1:17" ht="17.100000000000001" customHeight="1" thickBot="1" x14ac:dyDescent="0.3">
      <c r="A28" s="130" t="str">
        <f>RESUMO!A27</f>
        <v>17.0</v>
      </c>
      <c r="B28" s="131" t="str">
        <f>RESUMO!B27</f>
        <v>LOUÇAS, METAIS E ACESSÓRIOS</v>
      </c>
      <c r="C28" s="133">
        <f>RESUMO!D27</f>
        <v>10641.350000000002</v>
      </c>
      <c r="D28" s="135">
        <f t="shared" si="0"/>
        <v>1.3671641960557155E-2</v>
      </c>
      <c r="E28" s="146"/>
      <c r="F28" s="139"/>
      <c r="G28" s="138"/>
      <c r="H28" s="139"/>
      <c r="I28" s="138"/>
      <c r="J28" s="139"/>
      <c r="K28" s="138"/>
      <c r="L28" s="139"/>
      <c r="M28" s="138">
        <f t="shared" si="3"/>
        <v>6384.8100000000013</v>
      </c>
      <c r="N28" s="139">
        <v>0.6</v>
      </c>
      <c r="O28" s="138">
        <f t="shared" si="4"/>
        <v>4256.5400000000009</v>
      </c>
      <c r="P28" s="139">
        <v>0.4</v>
      </c>
      <c r="Q28" s="144">
        <f t="shared" si="1"/>
        <v>1</v>
      </c>
    </row>
    <row r="29" spans="1:17" ht="17.100000000000001" customHeight="1" thickBot="1" x14ac:dyDescent="0.3">
      <c r="A29" s="130" t="str">
        <f>RESUMO!A28</f>
        <v>18.0</v>
      </c>
      <c r="B29" s="131" t="str">
        <f>RESUMO!B28</f>
        <v>SPDA - SISTEMA DE PROTEÇÃO CONTRA DESCARGA ATMOSFÉRICA</v>
      </c>
      <c r="C29" s="133">
        <f>RESUMO!D28</f>
        <v>19040.55</v>
      </c>
      <c r="D29" s="135">
        <f t="shared" si="0"/>
        <v>2.4462646405962258E-2</v>
      </c>
      <c r="E29" s="146"/>
      <c r="F29" s="139"/>
      <c r="G29" s="138"/>
      <c r="H29" s="139"/>
      <c r="I29" s="138"/>
      <c r="J29" s="139"/>
      <c r="K29" s="138"/>
      <c r="L29" s="139"/>
      <c r="M29" s="138">
        <f t="shared" si="3"/>
        <v>9520.2749999999996</v>
      </c>
      <c r="N29" s="139">
        <v>0.5</v>
      </c>
      <c r="O29" s="138">
        <f t="shared" si="4"/>
        <v>9520.2749999999996</v>
      </c>
      <c r="P29" s="139">
        <v>0.5</v>
      </c>
      <c r="Q29" s="144">
        <f t="shared" si="1"/>
        <v>1</v>
      </c>
    </row>
    <row r="30" spans="1:17" ht="17.100000000000001" customHeight="1" thickBot="1" x14ac:dyDescent="0.3">
      <c r="A30" s="130" t="str">
        <f>RESUMO!A29</f>
        <v>19.0</v>
      </c>
      <c r="B30" s="131" t="str">
        <f>RESUMO!B29</f>
        <v>PREVENÇÃO E COMBATE A INCÊNDIO</v>
      </c>
      <c r="C30" s="133">
        <f>RESUMO!D29</f>
        <v>1360.78</v>
      </c>
      <c r="D30" s="135">
        <f t="shared" si="0"/>
        <v>1.7482835304812791E-3</v>
      </c>
      <c r="E30" s="146"/>
      <c r="F30" s="139"/>
      <c r="G30" s="146"/>
      <c r="H30" s="139"/>
      <c r="I30" s="138"/>
      <c r="J30" s="139"/>
      <c r="K30" s="138"/>
      <c r="L30" s="139"/>
      <c r="M30" s="138"/>
      <c r="N30" s="139"/>
      <c r="O30" s="138">
        <f t="shared" si="4"/>
        <v>1360.78</v>
      </c>
      <c r="P30" s="139">
        <v>1</v>
      </c>
      <c r="Q30" s="144">
        <f t="shared" si="1"/>
        <v>1</v>
      </c>
    </row>
    <row r="31" spans="1:17" ht="17.100000000000001" customHeight="1" thickBot="1" x14ac:dyDescent="0.3">
      <c r="A31" s="204" t="str">
        <f>RESUMO!A30</f>
        <v>20.0</v>
      </c>
      <c r="B31" s="205" t="str">
        <f>RESUMO!B30</f>
        <v>OUTROS SERVIÇOS</v>
      </c>
      <c r="C31" s="206">
        <f>RESUMO!D30</f>
        <v>1219.46</v>
      </c>
      <c r="D31" s="135">
        <f t="shared" si="0"/>
        <v>1.5667204353978607E-3</v>
      </c>
      <c r="E31" s="146"/>
      <c r="F31" s="139"/>
      <c r="G31" s="146"/>
      <c r="H31" s="139"/>
      <c r="I31" s="138"/>
      <c r="J31" s="139"/>
      <c r="K31" s="138"/>
      <c r="L31" s="139"/>
      <c r="M31" s="138"/>
      <c r="N31" s="139"/>
      <c r="O31" s="138">
        <f>$C31*P31</f>
        <v>1219.46</v>
      </c>
      <c r="P31" s="139">
        <v>1</v>
      </c>
      <c r="Q31" s="144">
        <f t="shared" ref="Q31" si="5">F31+H31+J31+L31+N31+P31</f>
        <v>1</v>
      </c>
    </row>
    <row r="32" spans="1:17" ht="19.7" customHeight="1" thickBot="1" x14ac:dyDescent="0.3">
      <c r="A32" s="322" t="s">
        <v>221</v>
      </c>
      <c r="B32" s="323"/>
      <c r="C32" s="203">
        <f>SUM(C12:C31)</f>
        <v>778352.01</v>
      </c>
      <c r="D32" s="135">
        <f>SUM(D12:D31)</f>
        <v>1</v>
      </c>
      <c r="E32" s="145">
        <f>SUM(E12:E30)</f>
        <v>85510.058199999999</v>
      </c>
      <c r="F32" s="142">
        <f>E32/C32</f>
        <v>0.10986039362832763</v>
      </c>
      <c r="G32" s="145">
        <f>SUM(G12:G30)</f>
        <v>143567.5552</v>
      </c>
      <c r="H32" s="142">
        <f>G32/C32</f>
        <v>0.18445067701437554</v>
      </c>
      <c r="I32" s="145">
        <f t="shared" ref="I32" si="6">SUM(I12:I30)</f>
        <v>187747.56969999999</v>
      </c>
      <c r="J32" s="142">
        <f>I32/C32</f>
        <v>0.24121164625758465</v>
      </c>
      <c r="K32" s="145">
        <f t="shared" ref="K32" si="7">SUM(K12:K30)</f>
        <v>170607.34820000001</v>
      </c>
      <c r="L32" s="142">
        <f>K32/C32</f>
        <v>0.2191904768126699</v>
      </c>
      <c r="M32" s="145">
        <f t="shared" ref="M32" si="8">SUM(M12:M30)</f>
        <v>148817.12120000002</v>
      </c>
      <c r="N32" s="142">
        <f>M32/C32</f>
        <v>0.19119513958729292</v>
      </c>
      <c r="O32" s="145">
        <f>SUM(O12:O31)</f>
        <v>42102.357500000006</v>
      </c>
      <c r="P32" s="207">
        <f>O32/C32</f>
        <v>5.4091666699749394E-2</v>
      </c>
      <c r="Q32" s="209">
        <f>F32+H32+J32+L32+N32+P32</f>
        <v>1</v>
      </c>
    </row>
    <row r="33" spans="1:17" ht="19.7" customHeight="1" x14ac:dyDescent="0.25">
      <c r="A33" s="324" t="s">
        <v>222</v>
      </c>
      <c r="B33" s="325"/>
      <c r="C33" s="132"/>
      <c r="D33" s="136"/>
      <c r="E33" s="147">
        <f>E32</f>
        <v>85510.058199999999</v>
      </c>
      <c r="F33" s="148">
        <f>F32</f>
        <v>0.10986039362832763</v>
      </c>
      <c r="G33" s="147">
        <f>G32+E33</f>
        <v>229077.6134</v>
      </c>
      <c r="H33" s="148">
        <f t="shared" ref="H33:L33" si="9">H32+F33</f>
        <v>0.29431107064270318</v>
      </c>
      <c r="I33" s="147">
        <f t="shared" si="9"/>
        <v>416825.18310000002</v>
      </c>
      <c r="J33" s="148">
        <f t="shared" si="9"/>
        <v>0.53552271690028785</v>
      </c>
      <c r="K33" s="147">
        <f>K32+I33</f>
        <v>587432.53130000003</v>
      </c>
      <c r="L33" s="148">
        <f t="shared" si="9"/>
        <v>0.75471319371295775</v>
      </c>
      <c r="M33" s="147">
        <f>M32+K33</f>
        <v>736249.65250000008</v>
      </c>
      <c r="N33" s="148">
        <f>N32+L33</f>
        <v>0.9459083333002507</v>
      </c>
      <c r="O33" s="147">
        <f>O32+M33</f>
        <v>778352.01000000013</v>
      </c>
      <c r="P33" s="148">
        <f>P32+N33</f>
        <v>1</v>
      </c>
      <c r="Q33" s="208"/>
    </row>
  </sheetData>
  <mergeCells count="12">
    <mergeCell ref="B9:O9"/>
    <mergeCell ref="A32:B32"/>
    <mergeCell ref="A33:B33"/>
    <mergeCell ref="A1:Q5"/>
    <mergeCell ref="P6:P7"/>
    <mergeCell ref="Q6:Q7"/>
    <mergeCell ref="P8:P9"/>
    <mergeCell ref="Q8:Q9"/>
    <mergeCell ref="A10:Q10"/>
    <mergeCell ref="B6:O6"/>
    <mergeCell ref="B7:O7"/>
    <mergeCell ref="B8:O8"/>
  </mergeCells>
  <pageMargins left="0.78740157480314965" right="0.39370078740157483" top="0.78740157480314965" bottom="0.98425196850393704" header="0.78740157480314965" footer="0.31496062992125984"/>
  <pageSetup paperSize="9" scale="53" orientation="landscape" r:id="rId1"/>
  <headerFooter>
    <oddHeader>&amp;L&amp;G&amp;R&amp;G</oddHeader>
    <oddFooter>&amp;RPágina &amp;P de &amp;N</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2"/>
  <sheetViews>
    <sheetView topLeftCell="A15" workbookViewId="0">
      <selection activeCell="A28" sqref="A28:G28"/>
    </sheetView>
  </sheetViews>
  <sheetFormatPr defaultColWidth="9.140625" defaultRowHeight="12.75" x14ac:dyDescent="0.2"/>
  <cols>
    <col min="1" max="1" width="10.28515625" style="73" customWidth="1"/>
    <col min="2" max="2" width="10.42578125" style="73" customWidth="1"/>
    <col min="3" max="3" width="52.85546875" style="73" customWidth="1"/>
    <col min="4" max="4" width="9.28515625" style="73" customWidth="1"/>
    <col min="5" max="5" width="17.28515625" style="73" customWidth="1"/>
    <col min="6" max="6" width="10.5703125" style="73" customWidth="1"/>
    <col min="7" max="7" width="18" style="73" bestFit="1" customWidth="1"/>
    <col min="8" max="8" width="15.42578125" style="73" customWidth="1"/>
    <col min="9" max="10" width="9.140625" style="73"/>
    <col min="11" max="11" width="15.7109375" style="73" bestFit="1" customWidth="1"/>
    <col min="12" max="16384" width="9.140625" style="73"/>
  </cols>
  <sheetData>
    <row r="1" spans="1:11" ht="15" customHeight="1" x14ac:dyDescent="0.2">
      <c r="A1" s="332" t="s">
        <v>124</v>
      </c>
      <c r="B1" s="333"/>
      <c r="C1" s="333"/>
      <c r="D1" s="333"/>
      <c r="E1" s="333"/>
      <c r="F1" s="333"/>
      <c r="G1" s="334"/>
    </row>
    <row r="2" spans="1:11" ht="15" customHeight="1" x14ac:dyDescent="0.2">
      <c r="A2" s="335"/>
      <c r="B2" s="336"/>
      <c r="C2" s="336"/>
      <c r="D2" s="336"/>
      <c r="E2" s="336"/>
      <c r="F2" s="336"/>
      <c r="G2" s="337"/>
    </row>
    <row r="3" spans="1:11" ht="15" customHeight="1" x14ac:dyDescent="0.2">
      <c r="A3" s="335"/>
      <c r="B3" s="336"/>
      <c r="C3" s="336"/>
      <c r="D3" s="336"/>
      <c r="E3" s="336"/>
      <c r="F3" s="336"/>
      <c r="G3" s="337"/>
    </row>
    <row r="4" spans="1:11" ht="15" customHeight="1" x14ac:dyDescent="0.2">
      <c r="A4" s="335"/>
      <c r="B4" s="336"/>
      <c r="C4" s="336"/>
      <c r="D4" s="336"/>
      <c r="E4" s="336"/>
      <c r="F4" s="336"/>
      <c r="G4" s="337"/>
    </row>
    <row r="5" spans="1:11" ht="15" customHeight="1" thickBot="1" x14ac:dyDescent="0.25">
      <c r="A5" s="338"/>
      <c r="B5" s="339"/>
      <c r="C5" s="339"/>
      <c r="D5" s="339"/>
      <c r="E5" s="339"/>
      <c r="F5" s="339"/>
      <c r="G5" s="340"/>
    </row>
    <row r="6" spans="1:11" ht="15" customHeight="1" thickBot="1" x14ac:dyDescent="0.25">
      <c r="A6" s="107" t="s">
        <v>16</v>
      </c>
      <c r="B6" s="341" t="str">
        <f>RESUMO!B6</f>
        <v>NAC - SENAR</v>
      </c>
      <c r="C6" s="341"/>
      <c r="D6" s="341"/>
      <c r="E6" s="341"/>
      <c r="F6" s="377" t="str">
        <f>RESUMO!C6</f>
        <v>REF.:</v>
      </c>
      <c r="G6" s="378" t="str">
        <f>RESUMO!D6</f>
        <v>SINAPI-MT
DES_MAR/2022</v>
      </c>
      <c r="H6" s="74"/>
    </row>
    <row r="7" spans="1:11" ht="15" customHeight="1" thickBot="1" x14ac:dyDescent="0.25">
      <c r="A7" s="107" t="s">
        <v>17</v>
      </c>
      <c r="B7" s="341" t="str">
        <f>RESUMO!B7</f>
        <v>RUA SÃO PAULO, LOTE ÁREA 02, AP02/02, CENTRO</v>
      </c>
      <c r="C7" s="341"/>
      <c r="D7" s="341"/>
      <c r="E7" s="341"/>
      <c r="F7" s="377"/>
      <c r="G7" s="378"/>
      <c r="H7" s="75"/>
    </row>
    <row r="8" spans="1:11" ht="15" customHeight="1" thickBot="1" x14ac:dyDescent="0.25">
      <c r="A8" s="107" t="s">
        <v>14</v>
      </c>
      <c r="B8" s="341" t="str">
        <f>RESUMO!B8</f>
        <v>NOVA BANDEIRANTES - MT</v>
      </c>
      <c r="C8" s="341"/>
      <c r="D8" s="341"/>
      <c r="E8" s="341"/>
      <c r="F8" s="377" t="str">
        <f>RESUMO!C8</f>
        <v>BDI:</v>
      </c>
      <c r="G8" s="379">
        <f>RESUMO!D8</f>
        <v>0.25707196492821405</v>
      </c>
      <c r="H8" s="75"/>
    </row>
    <row r="9" spans="1:11" ht="15" customHeight="1" thickBot="1" x14ac:dyDescent="0.25">
      <c r="A9" s="108" t="s">
        <v>15</v>
      </c>
      <c r="B9" s="341" t="str">
        <f>RESUMO!B9</f>
        <v>OBRA NOVA</v>
      </c>
      <c r="C9" s="341"/>
      <c r="D9" s="341"/>
      <c r="E9" s="341"/>
      <c r="F9" s="377"/>
      <c r="G9" s="377"/>
      <c r="H9" s="75"/>
    </row>
    <row r="10" spans="1:11" ht="30.75" thickBot="1" x14ac:dyDescent="0.3">
      <c r="A10" s="76" t="s">
        <v>0</v>
      </c>
      <c r="B10" s="342" t="s">
        <v>125</v>
      </c>
      <c r="C10" s="343"/>
      <c r="D10" s="343"/>
      <c r="E10" s="343"/>
      <c r="F10" s="344"/>
      <c r="G10" s="77" t="s">
        <v>126</v>
      </c>
    </row>
    <row r="11" spans="1:11" ht="15.75" thickBot="1" x14ac:dyDescent="0.25">
      <c r="A11" s="104" t="s">
        <v>3</v>
      </c>
      <c r="B11" s="345" t="s">
        <v>127</v>
      </c>
      <c r="C11" s="346"/>
      <c r="D11" s="346"/>
      <c r="E11" s="346"/>
      <c r="F11" s="347"/>
      <c r="G11" s="105">
        <f>G12+G13+G14+G15</f>
        <v>6.3599999999999994</v>
      </c>
      <c r="I11" s="78" t="s">
        <v>128</v>
      </c>
      <c r="J11" s="78" t="s">
        <v>129</v>
      </c>
    </row>
    <row r="12" spans="1:11" ht="13.5" thickBot="1" x14ac:dyDescent="0.25">
      <c r="A12" s="79" t="s">
        <v>130</v>
      </c>
      <c r="B12" s="348" t="s">
        <v>131</v>
      </c>
      <c r="C12" s="349"/>
      <c r="D12" s="350"/>
      <c r="E12" s="350"/>
      <c r="F12" s="351"/>
      <c r="G12" s="80">
        <v>4</v>
      </c>
      <c r="I12" s="81">
        <v>5.5</v>
      </c>
      <c r="J12" s="82">
        <v>3</v>
      </c>
      <c r="K12" s="73">
        <f>G12/100</f>
        <v>0.04</v>
      </c>
    </row>
    <row r="13" spans="1:11" ht="13.5" thickBot="1" x14ac:dyDescent="0.25">
      <c r="A13" s="83" t="s">
        <v>132</v>
      </c>
      <c r="B13" s="352" t="s">
        <v>133</v>
      </c>
      <c r="C13" s="353"/>
      <c r="D13" s="354"/>
      <c r="E13" s="354"/>
      <c r="F13" s="355"/>
      <c r="G13" s="84">
        <v>0.59</v>
      </c>
      <c r="I13" s="81">
        <v>1.39</v>
      </c>
      <c r="J13" s="82">
        <v>0.59</v>
      </c>
      <c r="K13" s="73">
        <f>G13/100</f>
        <v>5.8999999999999999E-3</v>
      </c>
    </row>
    <row r="14" spans="1:11" ht="13.5" thickBot="1" x14ac:dyDescent="0.25">
      <c r="A14" s="85" t="s">
        <v>134</v>
      </c>
      <c r="B14" s="352" t="s">
        <v>135</v>
      </c>
      <c r="C14" s="353"/>
      <c r="D14" s="354"/>
      <c r="E14" s="354"/>
      <c r="F14" s="355"/>
      <c r="G14" s="84">
        <v>0.97</v>
      </c>
      <c r="I14" s="81">
        <v>1.27</v>
      </c>
      <c r="J14" s="82">
        <v>0.97</v>
      </c>
      <c r="K14" s="73">
        <f>G14/100</f>
        <v>9.7000000000000003E-3</v>
      </c>
    </row>
    <row r="15" spans="1:11" ht="13.5" thickBot="1" x14ac:dyDescent="0.25">
      <c r="A15" s="85" t="s">
        <v>136</v>
      </c>
      <c r="B15" s="328" t="s">
        <v>137</v>
      </c>
      <c r="C15" s="329"/>
      <c r="D15" s="330"/>
      <c r="E15" s="330"/>
      <c r="F15" s="331"/>
      <c r="G15" s="86">
        <v>0.8</v>
      </c>
      <c r="I15" s="87">
        <v>1</v>
      </c>
      <c r="J15" s="88">
        <v>0.8</v>
      </c>
      <c r="K15" s="73">
        <f>G15/100</f>
        <v>8.0000000000000002E-3</v>
      </c>
    </row>
    <row r="16" spans="1:11" ht="13.5" thickBot="1" x14ac:dyDescent="0.25">
      <c r="A16" s="104" t="s">
        <v>4</v>
      </c>
      <c r="B16" s="345" t="s">
        <v>138</v>
      </c>
      <c r="C16" s="360"/>
      <c r="D16" s="361"/>
      <c r="E16" s="361"/>
      <c r="F16" s="362"/>
      <c r="G16" s="105">
        <f>G17</f>
        <v>6.16</v>
      </c>
    </row>
    <row r="17" spans="1:14" ht="13.5" thickBot="1" x14ac:dyDescent="0.25">
      <c r="A17" s="89" t="s">
        <v>139</v>
      </c>
      <c r="B17" s="356" t="s">
        <v>140</v>
      </c>
      <c r="C17" s="357"/>
      <c r="D17" s="358"/>
      <c r="E17" s="358"/>
      <c r="F17" s="359"/>
      <c r="G17" s="90">
        <v>6.16</v>
      </c>
      <c r="I17" s="81">
        <v>8.9600000000000009</v>
      </c>
      <c r="J17" s="82">
        <v>6.16</v>
      </c>
      <c r="K17" s="73">
        <f>G17/100</f>
        <v>6.1600000000000002E-2</v>
      </c>
    </row>
    <row r="18" spans="1:14" ht="13.5" thickBot="1" x14ac:dyDescent="0.25">
      <c r="A18" s="104" t="s">
        <v>5</v>
      </c>
      <c r="B18" s="345" t="s">
        <v>141</v>
      </c>
      <c r="C18" s="360"/>
      <c r="D18" s="361"/>
      <c r="E18" s="361"/>
      <c r="F18" s="362"/>
      <c r="G18" s="105">
        <f>G19+G20+G21+G22</f>
        <v>10.15</v>
      </c>
      <c r="I18" s="91"/>
      <c r="J18" s="91"/>
      <c r="K18" s="73">
        <f>SUM(K19:K22)</f>
        <v>0.10150000000000001</v>
      </c>
    </row>
    <row r="19" spans="1:14" x14ac:dyDescent="0.2">
      <c r="A19" s="92" t="s">
        <v>142</v>
      </c>
      <c r="B19" s="348" t="s">
        <v>143</v>
      </c>
      <c r="C19" s="363"/>
      <c r="D19" s="350"/>
      <c r="E19" s="350"/>
      <c r="F19" s="351"/>
      <c r="G19" s="93">
        <v>2</v>
      </c>
      <c r="I19" s="91"/>
      <c r="J19" s="91"/>
      <c r="K19" s="73">
        <f>G19/100</f>
        <v>0.02</v>
      </c>
    </row>
    <row r="20" spans="1:14" x14ac:dyDescent="0.2">
      <c r="A20" s="94" t="s">
        <v>144</v>
      </c>
      <c r="B20" s="352" t="s">
        <v>145</v>
      </c>
      <c r="C20" s="364"/>
      <c r="D20" s="354"/>
      <c r="E20" s="354"/>
      <c r="F20" s="355"/>
      <c r="G20" s="95">
        <v>3</v>
      </c>
      <c r="I20" s="91"/>
      <c r="J20" s="91"/>
      <c r="K20" s="73">
        <f>G20/100</f>
        <v>0.03</v>
      </c>
    </row>
    <row r="21" spans="1:14" x14ac:dyDescent="0.2">
      <c r="A21" s="96" t="s">
        <v>146</v>
      </c>
      <c r="B21" s="352" t="s">
        <v>147</v>
      </c>
      <c r="C21" s="353"/>
      <c r="D21" s="354"/>
      <c r="E21" s="354"/>
      <c r="F21" s="355"/>
      <c r="G21" s="97">
        <v>0.65</v>
      </c>
      <c r="I21" s="91"/>
      <c r="J21" s="91"/>
      <c r="K21" s="73">
        <f>G21/100</f>
        <v>6.5000000000000006E-3</v>
      </c>
    </row>
    <row r="22" spans="1:14" x14ac:dyDescent="0.2">
      <c r="A22" s="94" t="s">
        <v>148</v>
      </c>
      <c r="B22" s="352" t="s">
        <v>149</v>
      </c>
      <c r="C22" s="364"/>
      <c r="D22" s="354"/>
      <c r="E22" s="354"/>
      <c r="F22" s="355"/>
      <c r="G22" s="95">
        <v>4.5</v>
      </c>
      <c r="I22" s="91"/>
      <c r="J22" s="91"/>
      <c r="K22" s="98">
        <f>G22/100</f>
        <v>4.4999999999999998E-2</v>
      </c>
    </row>
    <row r="23" spans="1:14" ht="13.5" thickBot="1" x14ac:dyDescent="0.25">
      <c r="A23" s="380" t="s">
        <v>150</v>
      </c>
      <c r="B23" s="381"/>
      <c r="C23" s="381"/>
      <c r="D23" s="381"/>
      <c r="E23" s="381"/>
      <c r="F23" s="381"/>
      <c r="G23" s="382"/>
      <c r="I23" s="91"/>
      <c r="J23" s="91"/>
    </row>
    <row r="24" spans="1:14" ht="26.25" thickBot="1" x14ac:dyDescent="0.4">
      <c r="A24" s="383" t="s">
        <v>151</v>
      </c>
      <c r="B24" s="384"/>
      <c r="C24" s="384"/>
      <c r="D24" s="384"/>
      <c r="E24" s="384"/>
      <c r="F24" s="384"/>
      <c r="G24" s="385"/>
      <c r="I24" s="91"/>
      <c r="J24" s="91"/>
      <c r="K24" s="99">
        <f>(((1+$K$12+$K$15+$K$14)*(1+$K$13)*(1+$K$17)/(1-K18))-1)*100</f>
        <v>25.707196492821403</v>
      </c>
    </row>
    <row r="25" spans="1:14" ht="30.75" customHeight="1" thickBot="1" x14ac:dyDescent="0.25">
      <c r="A25" s="386" t="s">
        <v>152</v>
      </c>
      <c r="B25" s="387"/>
      <c r="C25" s="387"/>
      <c r="D25" s="387"/>
      <c r="E25" s="387"/>
      <c r="F25" s="388"/>
      <c r="G25" s="106">
        <f>(((1+$K$12+$K$15+$K$14)*(1+$K$13)*(1+$K$17)/(1-K18))-1)*100</f>
        <v>25.707196492821403</v>
      </c>
      <c r="I25" s="91"/>
      <c r="J25" s="91"/>
    </row>
    <row r="26" spans="1:14" ht="16.5" thickBot="1" x14ac:dyDescent="0.3">
      <c r="A26" s="389" t="s">
        <v>153</v>
      </c>
      <c r="B26" s="390"/>
      <c r="C26" s="390"/>
      <c r="D26" s="390"/>
      <c r="E26" s="390"/>
      <c r="F26" s="391"/>
      <c r="G26" s="100">
        <f>RESUMO!C31</f>
        <v>778352.01</v>
      </c>
      <c r="I26" s="101"/>
      <c r="J26" s="101"/>
    </row>
    <row r="27" spans="1:14" ht="13.5" thickBot="1" x14ac:dyDescent="0.25">
      <c r="A27" s="392" t="s">
        <v>154</v>
      </c>
      <c r="B27" s="393"/>
      <c r="C27" s="393"/>
      <c r="D27" s="393"/>
      <c r="E27" s="393"/>
      <c r="F27" s="393"/>
      <c r="G27" s="394"/>
      <c r="I27" s="98"/>
      <c r="J27" s="98"/>
    </row>
    <row r="28" spans="1:14" ht="16.5" thickBot="1" x14ac:dyDescent="0.25">
      <c r="A28" s="365" t="s">
        <v>155</v>
      </c>
      <c r="B28" s="366"/>
      <c r="C28" s="366"/>
      <c r="D28" s="366"/>
      <c r="E28" s="366"/>
      <c r="F28" s="366"/>
      <c r="G28" s="367"/>
      <c r="I28" s="98"/>
      <c r="J28" s="98"/>
      <c r="N28" s="102"/>
    </row>
    <row r="29" spans="1:14" x14ac:dyDescent="0.2">
      <c r="A29" s="368"/>
      <c r="B29" s="369"/>
      <c r="C29" s="369"/>
      <c r="D29" s="369"/>
      <c r="E29" s="369"/>
      <c r="F29" s="369"/>
      <c r="G29" s="370"/>
    </row>
    <row r="30" spans="1:14" ht="18.75" x14ac:dyDescent="0.25">
      <c r="A30" s="371"/>
      <c r="B30" s="372"/>
      <c r="C30" s="372"/>
      <c r="D30" s="372"/>
      <c r="E30" s="372"/>
      <c r="F30" s="372"/>
      <c r="G30" s="373"/>
      <c r="H30" s="103"/>
    </row>
    <row r="31" spans="1:14" ht="18.75" x14ac:dyDescent="0.25">
      <c r="A31" s="371"/>
      <c r="B31" s="372"/>
      <c r="C31" s="372"/>
      <c r="D31" s="372"/>
      <c r="E31" s="372"/>
      <c r="F31" s="372"/>
      <c r="G31" s="373"/>
      <c r="H31" s="103"/>
    </row>
    <row r="32" spans="1:14" ht="13.5" thickBot="1" x14ac:dyDescent="0.25">
      <c r="A32" s="374"/>
      <c r="B32" s="375"/>
      <c r="C32" s="375"/>
      <c r="D32" s="375"/>
      <c r="E32" s="375"/>
      <c r="F32" s="375"/>
      <c r="G32" s="376"/>
    </row>
  </sheetData>
  <mergeCells count="29">
    <mergeCell ref="A28:G28"/>
    <mergeCell ref="A29:G32"/>
    <mergeCell ref="F6:F7"/>
    <mergeCell ref="G6:G7"/>
    <mergeCell ref="F8:F9"/>
    <mergeCell ref="G8:G9"/>
    <mergeCell ref="B6:E6"/>
    <mergeCell ref="B7:E7"/>
    <mergeCell ref="B8:E8"/>
    <mergeCell ref="B22:F22"/>
    <mergeCell ref="A23:G23"/>
    <mergeCell ref="A24:G24"/>
    <mergeCell ref="A25:F25"/>
    <mergeCell ref="A26:F26"/>
    <mergeCell ref="A27:G27"/>
    <mergeCell ref="B16:F16"/>
    <mergeCell ref="B17:F17"/>
    <mergeCell ref="B18:F18"/>
    <mergeCell ref="B19:F19"/>
    <mergeCell ref="B20:F20"/>
    <mergeCell ref="B21:F21"/>
    <mergeCell ref="B15:F15"/>
    <mergeCell ref="A1:G5"/>
    <mergeCell ref="B9:E9"/>
    <mergeCell ref="B10:F10"/>
    <mergeCell ref="B11:F11"/>
    <mergeCell ref="B12:F12"/>
    <mergeCell ref="B13:F13"/>
    <mergeCell ref="B14:F14"/>
  </mergeCells>
  <pageMargins left="0.78740157480314965" right="0.39370078740157483" top="0.78740157480314965" bottom="0.98425196850393704" header="0.78740157480314965" footer="0.31496062992125984"/>
  <pageSetup paperSize="9" scale="70" orientation="portrait" r:id="rId1"/>
  <headerFooter>
    <oddHeader>&amp;L&amp;G&amp;R&amp;G</oddHeader>
    <oddFooter>&amp;RPágina &amp;P de &amp;N</oddFooter>
  </headerFooter>
  <colBreaks count="1" manualBreakCount="1">
    <brk id="7" max="31" man="1"/>
  </colBreaks>
  <drawing r:id="rId2"/>
  <legacyDrawingHF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76"/>
  <sheetViews>
    <sheetView zoomScale="130" zoomScaleNormal="130" zoomScaleSheetLayoutView="100" workbookViewId="0">
      <selection activeCell="G13" sqref="G13"/>
    </sheetView>
  </sheetViews>
  <sheetFormatPr defaultColWidth="9.140625" defaultRowHeight="12.75" x14ac:dyDescent="0.25"/>
  <cols>
    <col min="1" max="1" width="11.85546875" style="2" bestFit="1" customWidth="1"/>
    <col min="2" max="2" width="54.7109375" style="20" customWidth="1"/>
    <col min="3" max="3" width="7.42578125" style="153" customWidth="1"/>
    <col min="4" max="4" width="10.7109375" style="2" customWidth="1"/>
    <col min="5" max="16384" width="9.140625" style="2"/>
  </cols>
  <sheetData>
    <row r="1" spans="1:5" ht="27.2" customHeight="1" thickBot="1" x14ac:dyDescent="0.3">
      <c r="A1" s="15" t="s">
        <v>0</v>
      </c>
      <c r="B1" s="14" t="s">
        <v>1</v>
      </c>
      <c r="C1" s="15" t="s">
        <v>23</v>
      </c>
      <c r="D1" s="15" t="s">
        <v>24</v>
      </c>
      <c r="E1" s="153"/>
    </row>
    <row r="2" spans="1:5" x14ac:dyDescent="0.25">
      <c r="A2" s="22" t="s">
        <v>3</v>
      </c>
      <c r="B2" s="34" t="s">
        <v>27</v>
      </c>
      <c r="C2" s="23"/>
      <c r="D2" s="121"/>
    </row>
    <row r="3" spans="1:5" ht="24" x14ac:dyDescent="0.25">
      <c r="A3" s="36" t="s">
        <v>130</v>
      </c>
      <c r="B3" s="38" t="s">
        <v>914</v>
      </c>
      <c r="C3" s="37" t="s">
        <v>42</v>
      </c>
      <c r="D3" s="122">
        <f>'MEMORIAL CALC.'!E13</f>
        <v>396</v>
      </c>
    </row>
    <row r="4" spans="1:5" ht="24" x14ac:dyDescent="0.25">
      <c r="A4" s="36" t="s">
        <v>132</v>
      </c>
      <c r="B4" s="38" t="s">
        <v>156</v>
      </c>
      <c r="C4" s="37" t="s">
        <v>201</v>
      </c>
      <c r="D4" s="122">
        <f>'MEMORIAL CALC.'!E14</f>
        <v>6</v>
      </c>
    </row>
    <row r="5" spans="1:5" x14ac:dyDescent="0.25">
      <c r="A5" s="36"/>
      <c r="B5" s="38"/>
      <c r="C5" s="37"/>
      <c r="D5" s="122"/>
    </row>
    <row r="6" spans="1:5" x14ac:dyDescent="0.25">
      <c r="A6" s="26" t="s">
        <v>4</v>
      </c>
      <c r="B6" s="35" t="s">
        <v>28</v>
      </c>
      <c r="C6" s="27"/>
      <c r="D6" s="123"/>
    </row>
    <row r="7" spans="1:5" x14ac:dyDescent="0.25">
      <c r="A7" s="59" t="s">
        <v>139</v>
      </c>
      <c r="B7" s="61" t="str">
        <f>COMPOSIÇÕES!C11</f>
        <v>PLACA DE OBRA EM CHAPA DE AÇO GALVANIZADO</v>
      </c>
      <c r="C7" s="60" t="str">
        <f>COMPOSIÇÕES!G11</f>
        <v>M2</v>
      </c>
      <c r="D7" s="126">
        <f>'MEMORIAL CALC.'!E17</f>
        <v>3.125</v>
      </c>
    </row>
    <row r="8" spans="1:5" x14ac:dyDescent="0.25">
      <c r="A8" s="59" t="s">
        <v>232</v>
      </c>
      <c r="B8" s="61" t="s">
        <v>233</v>
      </c>
      <c r="C8" s="60" t="s">
        <v>47</v>
      </c>
      <c r="D8" s="126">
        <f>'MEMORIAL CALC.'!E18</f>
        <v>189.2</v>
      </c>
    </row>
    <row r="9" spans="1:5" ht="36" x14ac:dyDescent="0.25">
      <c r="A9" s="59" t="s">
        <v>563</v>
      </c>
      <c r="B9" s="61" t="str">
        <f>COMPOSIÇÕES!C22</f>
        <v>KIT CAVALETE PARA MEDIÇÃO DE ÁGUA - ENTRADA INDIVIDUALIZADA, EM PVC DN 25 (¾), PARA 1 MEDIDOR. FORNECIMENTO E INSTALAÇÃO (INCLUSIVE HIDRÔMETRO).</v>
      </c>
      <c r="C9" s="60" t="str">
        <f>COMPOSIÇÕES!G22</f>
        <v>UN</v>
      </c>
      <c r="D9" s="126">
        <f>'MEMORIAL CALC.'!E19</f>
        <v>1</v>
      </c>
    </row>
    <row r="10" spans="1:5" ht="36" x14ac:dyDescent="0.25">
      <c r="A10" s="59" t="s">
        <v>564</v>
      </c>
      <c r="B10" s="61" t="s">
        <v>840</v>
      </c>
      <c r="C10" s="60" t="s">
        <v>45</v>
      </c>
      <c r="D10" s="126">
        <f>'MEMORIAL CALC.'!E20</f>
        <v>1</v>
      </c>
    </row>
    <row r="11" spans="1:5" ht="36" x14ac:dyDescent="0.25">
      <c r="A11" s="59" t="s">
        <v>565</v>
      </c>
      <c r="B11" s="61" t="s">
        <v>527</v>
      </c>
      <c r="C11" s="60" t="s">
        <v>47</v>
      </c>
      <c r="D11" s="126">
        <f>'MEMORIAL CALC.'!E21</f>
        <v>352</v>
      </c>
    </row>
    <row r="12" spans="1:5" ht="24" x14ac:dyDescent="0.25">
      <c r="A12" s="59" t="s">
        <v>838</v>
      </c>
      <c r="B12" s="61" t="s">
        <v>529</v>
      </c>
      <c r="C12" s="60" t="s">
        <v>47</v>
      </c>
      <c r="D12" s="126">
        <f>'MEMORIAL CALC.'!E22</f>
        <v>352</v>
      </c>
    </row>
    <row r="13" spans="1:5" ht="36" x14ac:dyDescent="0.25">
      <c r="A13" s="59" t="s">
        <v>839</v>
      </c>
      <c r="B13" s="61" t="s">
        <v>237</v>
      </c>
      <c r="C13" s="60" t="s">
        <v>48</v>
      </c>
      <c r="D13" s="126">
        <f>'MEMORIAL CALC.'!E23</f>
        <v>176.86</v>
      </c>
    </row>
    <row r="14" spans="1:5" x14ac:dyDescent="0.25">
      <c r="A14" s="36"/>
      <c r="B14" s="38"/>
      <c r="C14" s="37"/>
      <c r="D14" s="122"/>
    </row>
    <row r="15" spans="1:5" x14ac:dyDescent="0.25">
      <c r="A15" s="26" t="s">
        <v>5</v>
      </c>
      <c r="B15" s="35" t="s">
        <v>238</v>
      </c>
      <c r="C15" s="27"/>
      <c r="D15" s="123"/>
    </row>
    <row r="16" spans="1:5" s="20" customFormat="1" ht="24" x14ac:dyDescent="0.25">
      <c r="A16" s="112" t="s">
        <v>142</v>
      </c>
      <c r="B16" s="61" t="s">
        <v>239</v>
      </c>
      <c r="C16" s="113" t="s">
        <v>41</v>
      </c>
      <c r="D16" s="125">
        <f>'MEMORIAL CALC.'!E26</f>
        <v>12.11</v>
      </c>
    </row>
    <row r="17" spans="1:4" s="20" customFormat="1" ht="24" x14ac:dyDescent="0.25">
      <c r="A17" s="112" t="s">
        <v>144</v>
      </c>
      <c r="B17" s="61" t="s">
        <v>240</v>
      </c>
      <c r="C17" s="113" t="s">
        <v>41</v>
      </c>
      <c r="D17" s="125">
        <f>'MEMORIAL CALC.'!E27</f>
        <v>43.68</v>
      </c>
    </row>
    <row r="18" spans="1:4" s="20" customFormat="1" ht="24" x14ac:dyDescent="0.25">
      <c r="A18" s="112" t="s">
        <v>146</v>
      </c>
      <c r="B18" s="61" t="s">
        <v>268</v>
      </c>
      <c r="C18" s="113" t="s">
        <v>47</v>
      </c>
      <c r="D18" s="125">
        <f>'MEMORIAL CALC.'!E28</f>
        <v>69.5</v>
      </c>
    </row>
    <row r="19" spans="1:4" s="20" customFormat="1" ht="24" x14ac:dyDescent="0.25">
      <c r="A19" s="112" t="s">
        <v>148</v>
      </c>
      <c r="B19" s="61" t="s">
        <v>241</v>
      </c>
      <c r="C19" s="113" t="s">
        <v>41</v>
      </c>
      <c r="D19" s="125">
        <f>'MEMORIAL CALC.'!E29</f>
        <v>42.89</v>
      </c>
    </row>
    <row r="20" spans="1:4" s="20" customFormat="1" ht="24" x14ac:dyDescent="0.25">
      <c r="A20" s="112" t="s">
        <v>566</v>
      </c>
      <c r="B20" s="61" t="s">
        <v>242</v>
      </c>
      <c r="C20" s="113" t="s">
        <v>47</v>
      </c>
      <c r="D20" s="125">
        <f>'MEMORIAL CALC.'!E30</f>
        <v>29.12</v>
      </c>
    </row>
    <row r="21" spans="1:4" s="20" customFormat="1" ht="36" x14ac:dyDescent="0.25">
      <c r="A21" s="112" t="s">
        <v>567</v>
      </c>
      <c r="B21" s="61" t="s">
        <v>243</v>
      </c>
      <c r="C21" s="113" t="s">
        <v>47</v>
      </c>
      <c r="D21" s="125">
        <f>'MEMORIAL CALC.'!E31</f>
        <v>47.8</v>
      </c>
    </row>
    <row r="22" spans="1:4" s="20" customFormat="1" ht="36" x14ac:dyDescent="0.25">
      <c r="A22" s="112" t="s">
        <v>568</v>
      </c>
      <c r="B22" s="61" t="s">
        <v>244</v>
      </c>
      <c r="C22" s="113" t="s">
        <v>47</v>
      </c>
      <c r="D22" s="125">
        <f>'MEMORIAL CALC.'!E32</f>
        <v>89.2</v>
      </c>
    </row>
    <row r="23" spans="1:4" s="20" customFormat="1" ht="24" x14ac:dyDescent="0.25">
      <c r="A23" s="112" t="s">
        <v>569</v>
      </c>
      <c r="B23" s="61" t="s">
        <v>247</v>
      </c>
      <c r="C23" s="113" t="s">
        <v>246</v>
      </c>
      <c r="D23" s="125">
        <f>'MEMORIAL CALC.'!E33</f>
        <v>380.4</v>
      </c>
    </row>
    <row r="24" spans="1:4" s="20" customFormat="1" ht="24" x14ac:dyDescent="0.25">
      <c r="A24" s="112" t="s">
        <v>570</v>
      </c>
      <c r="B24" s="61" t="s">
        <v>248</v>
      </c>
      <c r="C24" s="113" t="s">
        <v>246</v>
      </c>
      <c r="D24" s="125">
        <f>'MEMORIAL CALC.'!E34</f>
        <v>170.3</v>
      </c>
    </row>
    <row r="25" spans="1:4" s="20" customFormat="1" ht="24" x14ac:dyDescent="0.25">
      <c r="A25" s="112" t="s">
        <v>571</v>
      </c>
      <c r="B25" s="61" t="s">
        <v>249</v>
      </c>
      <c r="C25" s="113" t="s">
        <v>246</v>
      </c>
      <c r="D25" s="125">
        <f>'MEMORIAL CALC.'!E35</f>
        <v>44.5</v>
      </c>
    </row>
    <row r="26" spans="1:4" s="20" customFormat="1" ht="24" x14ac:dyDescent="0.25">
      <c r="A26" s="112" t="s">
        <v>572</v>
      </c>
      <c r="B26" s="61" t="s">
        <v>250</v>
      </c>
      <c r="C26" s="113" t="s">
        <v>246</v>
      </c>
      <c r="D26" s="125">
        <f>'MEMORIAL CALC.'!E36</f>
        <v>140.1</v>
      </c>
    </row>
    <row r="27" spans="1:4" s="20" customFormat="1" ht="24" x14ac:dyDescent="0.25">
      <c r="A27" s="112" t="s">
        <v>573</v>
      </c>
      <c r="B27" s="61" t="s">
        <v>269</v>
      </c>
      <c r="C27" s="113" t="s">
        <v>47</v>
      </c>
      <c r="D27" s="125">
        <f>'MEMORIAL CALC.'!E37</f>
        <v>165.51600000000002</v>
      </c>
    </row>
    <row r="28" spans="1:4" s="20" customFormat="1" ht="36" x14ac:dyDescent="0.25">
      <c r="A28" s="112" t="s">
        <v>574</v>
      </c>
      <c r="B28" s="61" t="s">
        <v>245</v>
      </c>
      <c r="C28" s="113" t="s">
        <v>41</v>
      </c>
      <c r="D28" s="125">
        <f>'MEMORIAL CALC.'!E38</f>
        <v>12.9</v>
      </c>
    </row>
    <row r="29" spans="1:4" s="20" customFormat="1" ht="24" x14ac:dyDescent="0.25">
      <c r="A29" s="112" t="s">
        <v>575</v>
      </c>
      <c r="B29" s="61" t="s">
        <v>911</v>
      </c>
      <c r="C29" s="113" t="s">
        <v>41</v>
      </c>
      <c r="D29" s="125">
        <f>'MEMORIAL CALC.'!E39</f>
        <v>12.9</v>
      </c>
    </row>
    <row r="30" spans="1:4" s="20" customFormat="1" x14ac:dyDescent="0.25">
      <c r="A30" s="112"/>
      <c r="B30" s="61"/>
      <c r="C30" s="113"/>
      <c r="D30" s="125"/>
    </row>
    <row r="31" spans="1:4" x14ac:dyDescent="0.25">
      <c r="A31" s="26" t="s">
        <v>6</v>
      </c>
      <c r="B31" s="35" t="s">
        <v>253</v>
      </c>
      <c r="C31" s="27"/>
      <c r="D31" s="123"/>
    </row>
    <row r="32" spans="1:4" s="20" customFormat="1" ht="36" x14ac:dyDescent="0.25">
      <c r="A32" s="112" t="s">
        <v>576</v>
      </c>
      <c r="B32" s="61" t="s">
        <v>254</v>
      </c>
      <c r="C32" s="113" t="s">
        <v>47</v>
      </c>
      <c r="D32" s="125">
        <f>'MEMORIAL CALC.'!E42</f>
        <v>77.2</v>
      </c>
    </row>
    <row r="33" spans="1:4" s="20" customFormat="1" ht="24" x14ac:dyDescent="0.25">
      <c r="A33" s="112" t="s">
        <v>577</v>
      </c>
      <c r="B33" s="61" t="s">
        <v>255</v>
      </c>
      <c r="C33" s="113" t="s">
        <v>47</v>
      </c>
      <c r="D33" s="125">
        <f>'MEMORIAL CALC.'!E43</f>
        <v>171.7</v>
      </c>
    </row>
    <row r="34" spans="1:4" s="20" customFormat="1" ht="48" x14ac:dyDescent="0.25">
      <c r="A34" s="112" t="s">
        <v>207</v>
      </c>
      <c r="B34" s="61" t="s">
        <v>256</v>
      </c>
      <c r="C34" s="113" t="s">
        <v>246</v>
      </c>
      <c r="D34" s="125">
        <f>'MEMORIAL CALC.'!E44</f>
        <v>471.9</v>
      </c>
    </row>
    <row r="35" spans="1:4" s="20" customFormat="1" ht="48" x14ac:dyDescent="0.25">
      <c r="A35" s="112" t="s">
        <v>208</v>
      </c>
      <c r="B35" s="61" t="s">
        <v>257</v>
      </c>
      <c r="C35" s="113" t="s">
        <v>246</v>
      </c>
      <c r="D35" s="125">
        <f>'MEMORIAL CALC.'!E45</f>
        <v>65.400000000000006</v>
      </c>
    </row>
    <row r="36" spans="1:4" s="20" customFormat="1" ht="48" x14ac:dyDescent="0.25">
      <c r="A36" s="112" t="s">
        <v>209</v>
      </c>
      <c r="B36" s="61" t="s">
        <v>258</v>
      </c>
      <c r="C36" s="113" t="s">
        <v>246</v>
      </c>
      <c r="D36" s="125">
        <f>'MEMORIAL CALC.'!E46</f>
        <v>309.5</v>
      </c>
    </row>
    <row r="37" spans="1:4" s="20" customFormat="1" ht="48" x14ac:dyDescent="0.25">
      <c r="A37" s="112" t="s">
        <v>210</v>
      </c>
      <c r="B37" s="61" t="s">
        <v>259</v>
      </c>
      <c r="C37" s="113" t="s">
        <v>246</v>
      </c>
      <c r="D37" s="125">
        <f>'MEMORIAL CALC.'!E47</f>
        <v>454.9</v>
      </c>
    </row>
    <row r="38" spans="1:4" s="20" customFormat="1" ht="48" x14ac:dyDescent="0.25">
      <c r="A38" s="112" t="s">
        <v>211</v>
      </c>
      <c r="B38" s="61" t="s">
        <v>260</v>
      </c>
      <c r="C38" s="113" t="s">
        <v>246</v>
      </c>
      <c r="D38" s="125">
        <f>'MEMORIAL CALC.'!E48</f>
        <v>212.2</v>
      </c>
    </row>
    <row r="39" spans="1:4" s="20" customFormat="1" ht="48" x14ac:dyDescent="0.25">
      <c r="A39" s="112" t="s">
        <v>578</v>
      </c>
      <c r="B39" s="61" t="s">
        <v>336</v>
      </c>
      <c r="C39" s="113" t="s">
        <v>47</v>
      </c>
      <c r="D39" s="125">
        <f>'MEMORIAL CALC.'!E49</f>
        <v>172.23</v>
      </c>
    </row>
    <row r="40" spans="1:4" s="20" customFormat="1" ht="36" x14ac:dyDescent="0.25">
      <c r="A40" s="112" t="s">
        <v>579</v>
      </c>
      <c r="B40" s="61" t="s">
        <v>912</v>
      </c>
      <c r="C40" s="113" t="s">
        <v>41</v>
      </c>
      <c r="D40" s="125">
        <f>'MEMORIAL CALC.'!E50</f>
        <v>4.3</v>
      </c>
    </row>
    <row r="41" spans="1:4" s="20" customFormat="1" ht="48" x14ac:dyDescent="0.25">
      <c r="A41" s="112" t="s">
        <v>580</v>
      </c>
      <c r="B41" s="61" t="str">
        <f>COMPOSIÇÕES!C40</f>
        <v>CONCRETAGEM DE VIGAS E LAJES, FCK=25 MPA, PARA LAJES PREMOLDADAS COM USO DE BOMBA EM EDIFICAÇÃO COM ÁREA MÉDIA DE LAJES MENOR OU IGUAL A 20 M² - LANÇAMENTO, ADENSAMENTO E ACABAMENTO)</v>
      </c>
      <c r="C41" s="113" t="str">
        <f>COMPOSIÇÕES!G11</f>
        <v>M2</v>
      </c>
      <c r="D41" s="125">
        <f>'MEMORIAL CALC.'!E51</f>
        <v>20.3</v>
      </c>
    </row>
    <row r="42" spans="1:4" s="20" customFormat="1" x14ac:dyDescent="0.25">
      <c r="A42" s="112"/>
      <c r="B42" s="18"/>
      <c r="C42" s="17"/>
      <c r="D42" s="125"/>
    </row>
    <row r="43" spans="1:4" x14ac:dyDescent="0.25">
      <c r="A43" s="26" t="s">
        <v>7</v>
      </c>
      <c r="B43" s="35" t="s">
        <v>49</v>
      </c>
      <c r="C43" s="27"/>
      <c r="D43" s="123"/>
    </row>
    <row r="44" spans="1:4" ht="48" x14ac:dyDescent="0.25">
      <c r="A44" s="112" t="s">
        <v>581</v>
      </c>
      <c r="B44" s="61" t="s">
        <v>753</v>
      </c>
      <c r="C44" s="113" t="s">
        <v>47</v>
      </c>
      <c r="D44" s="125">
        <f>'MEMORIAL CALC.'!E54</f>
        <v>577.12</v>
      </c>
    </row>
    <row r="45" spans="1:4" ht="24" x14ac:dyDescent="0.25">
      <c r="A45" s="112" t="s">
        <v>582</v>
      </c>
      <c r="B45" s="18" t="s">
        <v>52</v>
      </c>
      <c r="C45" s="17" t="s">
        <v>48</v>
      </c>
      <c r="D45" s="125">
        <f>'MEMORIAL CALC.'!E55</f>
        <v>6.1999999999999993</v>
      </c>
    </row>
    <row r="46" spans="1:4" ht="24" x14ac:dyDescent="0.25">
      <c r="A46" s="112" t="s">
        <v>583</v>
      </c>
      <c r="B46" s="18" t="s">
        <v>53</v>
      </c>
      <c r="C46" s="17" t="s">
        <v>48</v>
      </c>
      <c r="D46" s="125">
        <f>'MEMORIAL CALC.'!E56</f>
        <v>21.800000000000004</v>
      </c>
    </row>
    <row r="47" spans="1:4" ht="24" x14ac:dyDescent="0.25">
      <c r="A47" s="112" t="s">
        <v>584</v>
      </c>
      <c r="B47" s="18" t="s">
        <v>50</v>
      </c>
      <c r="C47" s="17" t="s">
        <v>48</v>
      </c>
      <c r="D47" s="125">
        <f>'MEMORIAL CALC.'!E57</f>
        <v>11.899999999999999</v>
      </c>
    </row>
    <row r="48" spans="1:4" ht="24" x14ac:dyDescent="0.25">
      <c r="A48" s="112" t="s">
        <v>585</v>
      </c>
      <c r="B48" s="18" t="s">
        <v>51</v>
      </c>
      <c r="C48" s="17" t="s">
        <v>48</v>
      </c>
      <c r="D48" s="125">
        <f>'MEMORIAL CALC.'!E58</f>
        <v>7.1000000000000005</v>
      </c>
    </row>
    <row r="49" spans="1:4" ht="24" x14ac:dyDescent="0.25">
      <c r="A49" s="112" t="s">
        <v>586</v>
      </c>
      <c r="B49" s="18" t="s">
        <v>204</v>
      </c>
      <c r="C49" s="17" t="s">
        <v>48</v>
      </c>
      <c r="D49" s="125">
        <f>'MEMORIAL CALC.'!E59</f>
        <v>8.6</v>
      </c>
    </row>
    <row r="50" spans="1:4" ht="24" x14ac:dyDescent="0.25">
      <c r="A50" s="112" t="s">
        <v>587</v>
      </c>
      <c r="B50" s="18" t="s">
        <v>205</v>
      </c>
      <c r="C50" s="17" t="s">
        <v>48</v>
      </c>
      <c r="D50" s="125">
        <f>'MEMORIAL CALC.'!E60</f>
        <v>27.400000000000002</v>
      </c>
    </row>
    <row r="51" spans="1:4" ht="24" x14ac:dyDescent="0.25">
      <c r="A51" s="112" t="s">
        <v>588</v>
      </c>
      <c r="B51" s="18" t="str">
        <f>COMPOSIÇÕES!C51</f>
        <v>DIVISÓRIA EM GRANITO CINZA ANDORINHA PARA MICTÓRIOS, POLIUDO, E=3CM, INCLUSIVE FIXAÇÃO</v>
      </c>
      <c r="C51" s="17" t="str">
        <f>COMPOSIÇÕES!G51</f>
        <v>M2</v>
      </c>
      <c r="D51" s="125">
        <f>'MEMORIAL CALC.'!E61</f>
        <v>7.2779999999999996</v>
      </c>
    </row>
    <row r="52" spans="1:4" ht="48" x14ac:dyDescent="0.25">
      <c r="A52" s="112" t="s">
        <v>589</v>
      </c>
      <c r="B52" s="18" t="str">
        <f>COMPOSIÇÕES!C59</f>
        <v>GRADIL, ESTRUTURADO POR TUBOS RETANGULARES DE ACO GALVANIZADO, (MONTANTES COM DIMENSÃO 15X15 CM, COM TELA DE ARAME GALVANIZADO, FIO 12 BWG E MALHA QUADRADA 5X5CM (EXCETO MURETA).</v>
      </c>
      <c r="C52" s="17" t="str">
        <f>COMPOSIÇÕES!G59</f>
        <v>M2</v>
      </c>
      <c r="D52" s="125">
        <f>'MEMORIAL CALC.'!E62</f>
        <v>39.44</v>
      </c>
    </row>
    <row r="53" spans="1:4" x14ac:dyDescent="0.25">
      <c r="A53" s="64"/>
      <c r="B53" s="18"/>
      <c r="C53" s="65"/>
      <c r="D53" s="125"/>
    </row>
    <row r="54" spans="1:4" x14ac:dyDescent="0.25">
      <c r="A54" s="26" t="s">
        <v>8</v>
      </c>
      <c r="B54" s="35" t="s">
        <v>54</v>
      </c>
      <c r="C54" s="27"/>
      <c r="D54" s="123"/>
    </row>
    <row r="55" spans="1:4" ht="36" x14ac:dyDescent="0.25">
      <c r="A55" s="30" t="s">
        <v>206</v>
      </c>
      <c r="B55" s="33" t="s">
        <v>285</v>
      </c>
      <c r="C55" s="31" t="s">
        <v>47</v>
      </c>
      <c r="D55" s="127">
        <f>'MEMORIAL CALC.'!E65</f>
        <v>3.2399999999999998</v>
      </c>
    </row>
    <row r="56" spans="1:4" ht="48" x14ac:dyDescent="0.25">
      <c r="A56" s="30" t="s">
        <v>590</v>
      </c>
      <c r="B56" s="33" t="s">
        <v>286</v>
      </c>
      <c r="C56" s="31" t="s">
        <v>47</v>
      </c>
      <c r="D56" s="127">
        <f>'MEMORIAL CALC.'!E66</f>
        <v>27.400000000000002</v>
      </c>
    </row>
    <row r="57" spans="1:4" ht="36" x14ac:dyDescent="0.25">
      <c r="A57" s="30" t="s">
        <v>591</v>
      </c>
      <c r="B57" s="33" t="str">
        <f>COMPOSIÇÕES!C77</f>
        <v xml:space="preserve">PORTA DE CORRER DE ALUMÍNIO, COM QUATRO FOLHAS PARA VIDRO, INCLUSO VIDRO LISO INCOLOR, FECHADURA E PUXADOR, SEM ALIZAR. </v>
      </c>
      <c r="C57" s="31" t="str">
        <f>COMPOSIÇÕES!G77</f>
        <v>M2</v>
      </c>
      <c r="D57" s="127">
        <f>'MEMORIAL CALC.'!E67</f>
        <v>8.61</v>
      </c>
    </row>
    <row r="58" spans="1:4" ht="60" x14ac:dyDescent="0.25">
      <c r="A58" s="30" t="s">
        <v>592</v>
      </c>
      <c r="B58" s="33" t="s">
        <v>287</v>
      </c>
      <c r="C58" s="31" t="s">
        <v>45</v>
      </c>
      <c r="D58" s="127">
        <f>'MEMORIAL CALC.'!E68</f>
        <v>3</v>
      </c>
    </row>
    <row r="59" spans="1:4" ht="48" x14ac:dyDescent="0.25">
      <c r="A59" s="30" t="s">
        <v>593</v>
      </c>
      <c r="B59" s="33" t="str">
        <f>COMPOSIÇÕES!C88</f>
        <v>PORTA EM MADEIRA ALMOFADADA, 0,90 X 2,10 M, PARA SANITÁRIO DE DEFICIENTE FÍSICO (INCLUSIVE FERRAGENS, FECHADURA, SUPORTE E CHAPA DE ALUMÍNIO E=1MM, EXCLUSIVE BATENTE)</v>
      </c>
      <c r="C59" s="31" t="str">
        <f>COMPOSIÇÕES!G88</f>
        <v>UN</v>
      </c>
      <c r="D59" s="127">
        <f>'MEMORIAL CALC.'!E69</f>
        <v>1</v>
      </c>
    </row>
    <row r="60" spans="1:4" ht="60" x14ac:dyDescent="0.25">
      <c r="A60" s="30" t="s">
        <v>594</v>
      </c>
      <c r="B60" s="33" t="s">
        <v>288</v>
      </c>
      <c r="C60" s="31" t="s">
        <v>45</v>
      </c>
      <c r="D60" s="127">
        <f>'MEMORIAL CALC.'!E70</f>
        <v>2</v>
      </c>
    </row>
    <row r="61" spans="1:4" ht="36" x14ac:dyDescent="0.25">
      <c r="A61" s="30" t="s">
        <v>595</v>
      </c>
      <c r="B61" s="33" t="s">
        <v>294</v>
      </c>
      <c r="C61" s="31" t="s">
        <v>47</v>
      </c>
      <c r="D61" s="127">
        <f>'MEMORIAL CALC.'!E71</f>
        <v>7.42</v>
      </c>
    </row>
    <row r="62" spans="1:4" ht="36" x14ac:dyDescent="0.25">
      <c r="A62" s="30" t="s">
        <v>596</v>
      </c>
      <c r="B62" s="33" t="s">
        <v>292</v>
      </c>
      <c r="C62" s="31" t="s">
        <v>47</v>
      </c>
      <c r="D62" s="127">
        <f>'MEMORIAL CALC.'!E72</f>
        <v>4.620000000000001</v>
      </c>
    </row>
    <row r="63" spans="1:4" ht="24" x14ac:dyDescent="0.25">
      <c r="A63" s="30" t="s">
        <v>597</v>
      </c>
      <c r="B63" s="33" t="str">
        <f>COMPOSIÇÕES!C117</f>
        <v>PORTÃO EM FERRO, EM GRADIL METÁLICO, PADRÃO BELGO OU EQUIVALENTE, DE CORRER</v>
      </c>
      <c r="C63" s="31" t="str">
        <f>COMPOSIÇÕES!G117</f>
        <v>M2</v>
      </c>
      <c r="D63" s="127">
        <f>'MEMORIAL CALC.'!E73</f>
        <v>11.880000000000003</v>
      </c>
    </row>
    <row r="64" spans="1:4" x14ac:dyDescent="0.25">
      <c r="A64" s="16"/>
      <c r="B64" s="18"/>
      <c r="C64" s="17"/>
      <c r="D64" s="124"/>
    </row>
    <row r="65" spans="1:4" x14ac:dyDescent="0.25">
      <c r="A65" s="112"/>
      <c r="B65" s="61"/>
      <c r="C65" s="113"/>
      <c r="D65" s="125"/>
    </row>
    <row r="66" spans="1:4" x14ac:dyDescent="0.25">
      <c r="A66" s="26" t="s">
        <v>9</v>
      </c>
      <c r="B66" s="35" t="s">
        <v>77</v>
      </c>
      <c r="C66" s="27"/>
      <c r="D66" s="123"/>
    </row>
    <row r="67" spans="1:4" ht="36" x14ac:dyDescent="0.25">
      <c r="A67" s="59" t="s">
        <v>212</v>
      </c>
      <c r="B67" s="61" t="s">
        <v>915</v>
      </c>
      <c r="C67" s="60" t="s">
        <v>246</v>
      </c>
      <c r="D67" s="126">
        <f>'MEMORIAL CALC.'!E76</f>
        <v>204</v>
      </c>
    </row>
    <row r="68" spans="1:4" ht="36" x14ac:dyDescent="0.25">
      <c r="A68" s="59" t="s">
        <v>923</v>
      </c>
      <c r="B68" s="61" t="s">
        <v>775</v>
      </c>
      <c r="C68" s="60" t="s">
        <v>47</v>
      </c>
      <c r="D68" s="126">
        <f>'MEMORIAL CALC.'!E77</f>
        <v>151.45000000000002</v>
      </c>
    </row>
    <row r="69" spans="1:4" ht="24" x14ac:dyDescent="0.25">
      <c r="A69" s="59" t="s">
        <v>924</v>
      </c>
      <c r="B69" s="61" t="s">
        <v>338</v>
      </c>
      <c r="C69" s="60" t="s">
        <v>47</v>
      </c>
      <c r="D69" s="126">
        <f>'MEMORIAL CALC.'!E78</f>
        <v>151.45000000000002</v>
      </c>
    </row>
    <row r="70" spans="1:4" ht="36" x14ac:dyDescent="0.25">
      <c r="A70" s="59" t="s">
        <v>598</v>
      </c>
      <c r="B70" s="61" t="s">
        <v>339</v>
      </c>
      <c r="C70" s="60" t="s">
        <v>48</v>
      </c>
      <c r="D70" s="126">
        <f>'MEMORIAL CALC.'!E79</f>
        <v>30.2</v>
      </c>
    </row>
    <row r="71" spans="1:4" ht="24" x14ac:dyDescent="0.25">
      <c r="A71" s="59" t="s">
        <v>599</v>
      </c>
      <c r="B71" s="61" t="s">
        <v>340</v>
      </c>
      <c r="C71" s="60" t="s">
        <v>48</v>
      </c>
      <c r="D71" s="126">
        <f>'MEMORIAL CALC.'!E80</f>
        <v>35.419999999999995</v>
      </c>
    </row>
    <row r="72" spans="1:4" ht="24" x14ac:dyDescent="0.25">
      <c r="A72" s="59" t="s">
        <v>825</v>
      </c>
      <c r="B72" s="61" t="s">
        <v>341</v>
      </c>
      <c r="C72" s="60" t="s">
        <v>48</v>
      </c>
      <c r="D72" s="126">
        <f>'MEMORIAL CALC.'!E81</f>
        <v>166.4</v>
      </c>
    </row>
    <row r="73" spans="1:4" x14ac:dyDescent="0.25">
      <c r="A73" s="64"/>
      <c r="B73" s="18"/>
      <c r="C73" s="65"/>
      <c r="D73" s="120"/>
    </row>
    <row r="74" spans="1:4" x14ac:dyDescent="0.25">
      <c r="A74" s="26" t="s">
        <v>10</v>
      </c>
      <c r="B74" s="35" t="s">
        <v>344</v>
      </c>
      <c r="C74" s="27"/>
      <c r="D74" s="123"/>
    </row>
    <row r="75" spans="1:4" ht="48" x14ac:dyDescent="0.25">
      <c r="A75" s="59" t="s">
        <v>600</v>
      </c>
      <c r="B75" s="61" t="s">
        <v>347</v>
      </c>
      <c r="C75" s="60" t="s">
        <v>47</v>
      </c>
      <c r="D75" s="126">
        <f>'MEMORIAL CALC.'!E84</f>
        <v>3.7</v>
      </c>
    </row>
    <row r="76" spans="1:4" ht="36" x14ac:dyDescent="0.25">
      <c r="A76" s="59" t="s">
        <v>601</v>
      </c>
      <c r="B76" s="61" t="s">
        <v>345</v>
      </c>
      <c r="C76" s="60" t="s">
        <v>47</v>
      </c>
      <c r="D76" s="126">
        <f>'MEMORIAL CALC.'!E85</f>
        <v>3.7</v>
      </c>
    </row>
    <row r="77" spans="1:4" ht="36" x14ac:dyDescent="0.25">
      <c r="A77" s="59" t="s">
        <v>602</v>
      </c>
      <c r="B77" s="61" t="s">
        <v>346</v>
      </c>
      <c r="C77" s="60" t="s">
        <v>47</v>
      </c>
      <c r="D77" s="126">
        <f>'MEMORIAL CALC.'!E86</f>
        <v>3.7</v>
      </c>
    </row>
    <row r="78" spans="1:4" x14ac:dyDescent="0.25">
      <c r="A78" s="64"/>
      <c r="B78" s="18"/>
      <c r="C78" s="65"/>
      <c r="D78" s="120"/>
    </row>
    <row r="79" spans="1:4" x14ac:dyDescent="0.25">
      <c r="A79" s="26" t="s">
        <v>11</v>
      </c>
      <c r="B79" s="35" t="s">
        <v>365</v>
      </c>
      <c r="C79" s="27"/>
      <c r="D79" s="123"/>
    </row>
    <row r="80" spans="1:4" ht="48" x14ac:dyDescent="0.25">
      <c r="A80" s="59" t="s">
        <v>603</v>
      </c>
      <c r="B80" s="61" t="s">
        <v>66</v>
      </c>
      <c r="C80" s="60" t="s">
        <v>47</v>
      </c>
      <c r="D80" s="126">
        <f>'MEMORIAL CALC.'!E89</f>
        <v>717.6</v>
      </c>
    </row>
    <row r="81" spans="1:13" ht="48" x14ac:dyDescent="0.25">
      <c r="A81" s="59" t="s">
        <v>604</v>
      </c>
      <c r="B81" s="61" t="s">
        <v>72</v>
      </c>
      <c r="C81" s="60" t="s">
        <v>47</v>
      </c>
      <c r="D81" s="126">
        <f>'MEMORIAL CALC.'!E90</f>
        <v>433.68</v>
      </c>
    </row>
    <row r="82" spans="1:13" ht="72" x14ac:dyDescent="0.25">
      <c r="A82" s="59" t="s">
        <v>605</v>
      </c>
      <c r="B82" s="61" t="s">
        <v>67</v>
      </c>
      <c r="C82" s="60" t="s">
        <v>47</v>
      </c>
      <c r="D82" s="126">
        <f>'MEMORIAL CALC.'!E91</f>
        <v>1151.28</v>
      </c>
    </row>
    <row r="83" spans="1:13" ht="48" x14ac:dyDescent="0.25">
      <c r="A83" s="59" t="s">
        <v>606</v>
      </c>
      <c r="B83" s="61" t="s">
        <v>76</v>
      </c>
      <c r="C83" s="60" t="s">
        <v>47</v>
      </c>
      <c r="D83" s="126">
        <f>'MEMORIAL CALC.'!E92</f>
        <v>34.709999999999994</v>
      </c>
    </row>
    <row r="84" spans="1:13" ht="48" x14ac:dyDescent="0.25">
      <c r="A84" s="59" t="s">
        <v>607</v>
      </c>
      <c r="B84" s="61" t="s">
        <v>75</v>
      </c>
      <c r="C84" s="60" t="s">
        <v>47</v>
      </c>
      <c r="D84" s="126">
        <f>'MEMORIAL CALC.'!E93</f>
        <v>105.2</v>
      </c>
    </row>
    <row r="85" spans="1:13" x14ac:dyDescent="0.25">
      <c r="A85" s="64"/>
      <c r="B85" s="18"/>
      <c r="C85" s="65"/>
      <c r="D85" s="120"/>
    </row>
    <row r="86" spans="1:13" x14ac:dyDescent="0.25">
      <c r="A86" s="26" t="s">
        <v>12</v>
      </c>
      <c r="B86" s="35" t="s">
        <v>351</v>
      </c>
      <c r="C86" s="27"/>
      <c r="D86" s="123"/>
      <c r="F86" s="153"/>
      <c r="G86" s="153"/>
      <c r="H86" s="153"/>
      <c r="I86" s="153"/>
      <c r="J86" s="153"/>
      <c r="K86" s="153"/>
      <c r="L86" s="153"/>
      <c r="M86" s="153"/>
    </row>
    <row r="87" spans="1:13" ht="24" x14ac:dyDescent="0.25">
      <c r="A87" s="59" t="s">
        <v>608</v>
      </c>
      <c r="B87" s="61" t="s">
        <v>352</v>
      </c>
      <c r="C87" s="60" t="s">
        <v>47</v>
      </c>
      <c r="D87" s="126">
        <f>'MEMORIAL CALC.'!E96</f>
        <v>96.15</v>
      </c>
      <c r="F87" s="153"/>
      <c r="G87" s="153"/>
      <c r="H87" s="153"/>
      <c r="I87" s="153"/>
      <c r="J87" s="153"/>
      <c r="K87" s="153"/>
      <c r="L87" s="153"/>
      <c r="M87" s="153"/>
    </row>
    <row r="88" spans="1:13" ht="24" x14ac:dyDescent="0.25">
      <c r="A88" s="59" t="s">
        <v>609</v>
      </c>
      <c r="B88" s="61" t="str">
        <f>COMPOSIÇÕES!C126</f>
        <v>FORRO EM PLACAS DE GESSO RU, PARA AMBIENTES COMERCIAIS.</v>
      </c>
      <c r="C88" s="60" t="str">
        <f>COMPOSIÇÕES!G126</f>
        <v>M2</v>
      </c>
      <c r="D88" s="126">
        <f>'MEMORIAL CALC.'!E97</f>
        <v>61.260000000000005</v>
      </c>
      <c r="F88" s="153"/>
      <c r="G88" s="153"/>
      <c r="H88" s="153"/>
      <c r="I88" s="153"/>
      <c r="J88" s="153"/>
      <c r="K88" s="153"/>
      <c r="L88" s="153"/>
      <c r="M88" s="153"/>
    </row>
    <row r="89" spans="1:13" ht="13.5" customHeight="1" x14ac:dyDescent="0.25">
      <c r="A89" s="64"/>
      <c r="B89" s="18"/>
      <c r="C89" s="65"/>
      <c r="D89" s="120"/>
      <c r="F89" s="153"/>
      <c r="G89" s="153"/>
      <c r="H89" s="153"/>
      <c r="I89" s="153"/>
      <c r="J89" s="153"/>
      <c r="K89" s="153"/>
      <c r="L89" s="153"/>
      <c r="M89" s="153"/>
    </row>
    <row r="90" spans="1:13" x14ac:dyDescent="0.25">
      <c r="A90" s="26" t="s">
        <v>185</v>
      </c>
      <c r="B90" s="35" t="s">
        <v>184</v>
      </c>
      <c r="C90" s="27"/>
      <c r="D90" s="123"/>
    </row>
    <row r="91" spans="1:13" ht="24" x14ac:dyDescent="0.25">
      <c r="A91" s="59" t="s">
        <v>610</v>
      </c>
      <c r="B91" s="61" t="s">
        <v>366</v>
      </c>
      <c r="C91" s="60" t="s">
        <v>47</v>
      </c>
      <c r="D91" s="126">
        <f>'MEMORIAL CALC.'!E100</f>
        <v>1308.69</v>
      </c>
    </row>
    <row r="92" spans="1:13" ht="24" x14ac:dyDescent="0.25">
      <c r="A92" s="59" t="s">
        <v>612</v>
      </c>
      <c r="B92" s="61" t="s">
        <v>367</v>
      </c>
      <c r="C92" s="60" t="s">
        <v>47</v>
      </c>
      <c r="D92" s="126">
        <f>'MEMORIAL CALC.'!E101</f>
        <v>157.41</v>
      </c>
    </row>
    <row r="93" spans="1:13" ht="24" x14ac:dyDescent="0.25">
      <c r="A93" s="59" t="s">
        <v>613</v>
      </c>
      <c r="B93" s="61" t="s">
        <v>213</v>
      </c>
      <c r="C93" s="60" t="s">
        <v>47</v>
      </c>
      <c r="D93" s="126">
        <f>'MEMORIAL CALC.'!E102</f>
        <v>228.14</v>
      </c>
      <c r="F93" s="153"/>
      <c r="G93" s="153"/>
      <c r="H93" s="153"/>
      <c r="I93" s="153"/>
      <c r="J93" s="153"/>
      <c r="K93" s="153"/>
      <c r="L93" s="153"/>
      <c r="M93" s="153"/>
    </row>
    <row r="94" spans="1:13" ht="24" x14ac:dyDescent="0.25">
      <c r="A94" s="59" t="s">
        <v>614</v>
      </c>
      <c r="B94" s="61" t="s">
        <v>481</v>
      </c>
      <c r="C94" s="60" t="s">
        <v>47</v>
      </c>
      <c r="D94" s="126">
        <f>'MEMORIAL CALC.'!E103</f>
        <v>157.41</v>
      </c>
      <c r="F94" s="153"/>
      <c r="G94" s="153"/>
      <c r="H94" s="153"/>
      <c r="I94" s="153"/>
      <c r="J94" s="153"/>
      <c r="K94" s="153"/>
      <c r="L94" s="153"/>
      <c r="M94" s="153"/>
    </row>
    <row r="95" spans="1:13" ht="24" x14ac:dyDescent="0.25">
      <c r="A95" s="59" t="s">
        <v>615</v>
      </c>
      <c r="B95" s="61" t="s">
        <v>214</v>
      </c>
      <c r="C95" s="60" t="s">
        <v>47</v>
      </c>
      <c r="D95" s="126">
        <f>'MEMORIAL CALC.'!E104</f>
        <v>228.14</v>
      </c>
      <c r="F95" s="153"/>
      <c r="G95" s="153"/>
      <c r="H95" s="153"/>
      <c r="I95" s="153"/>
      <c r="J95" s="153"/>
      <c r="K95" s="153"/>
      <c r="L95" s="153"/>
      <c r="M95" s="153"/>
    </row>
    <row r="96" spans="1:13" ht="36" x14ac:dyDescent="0.25">
      <c r="A96" s="59" t="s">
        <v>616</v>
      </c>
      <c r="B96" s="61" t="s">
        <v>368</v>
      </c>
      <c r="C96" s="60" t="s">
        <v>47</v>
      </c>
      <c r="D96" s="126">
        <f>'MEMORIAL CALC.'!E105</f>
        <v>453.63</v>
      </c>
      <c r="F96" s="153"/>
      <c r="G96" s="153"/>
      <c r="H96" s="153"/>
      <c r="I96" s="153"/>
      <c r="J96" s="153"/>
      <c r="K96" s="153"/>
      <c r="L96" s="153"/>
      <c r="M96" s="153"/>
    </row>
    <row r="97" spans="1:13" ht="13.5" customHeight="1" x14ac:dyDescent="0.25">
      <c r="A97" s="64"/>
      <c r="B97" s="18"/>
      <c r="C97" s="65"/>
      <c r="D97" s="120"/>
      <c r="F97" s="153"/>
      <c r="G97" s="153"/>
      <c r="H97" s="153"/>
      <c r="I97" s="153"/>
      <c r="J97" s="153"/>
      <c r="K97" s="153"/>
      <c r="L97" s="153"/>
      <c r="M97" s="153"/>
    </row>
    <row r="98" spans="1:13" x14ac:dyDescent="0.25">
      <c r="A98" s="26" t="s">
        <v>188</v>
      </c>
      <c r="B98" s="35" t="s">
        <v>370</v>
      </c>
      <c r="C98" s="27"/>
      <c r="D98" s="123"/>
      <c r="F98" s="153"/>
      <c r="G98" s="153"/>
      <c r="H98" s="153"/>
      <c r="I98" s="153"/>
      <c r="J98" s="153"/>
      <c r="K98" s="153"/>
      <c r="L98" s="153"/>
      <c r="M98" s="153"/>
    </row>
    <row r="99" spans="1:13" ht="72" x14ac:dyDescent="0.25">
      <c r="A99" s="59" t="s">
        <v>617</v>
      </c>
      <c r="B99" s="61" t="s">
        <v>371</v>
      </c>
      <c r="C99" s="60" t="s">
        <v>47</v>
      </c>
      <c r="D99" s="126">
        <f>'MEMORIAL CALC.'!E108</f>
        <v>147.25</v>
      </c>
      <c r="F99" s="153"/>
      <c r="G99" s="153"/>
      <c r="H99" s="153"/>
      <c r="I99" s="153"/>
      <c r="J99" s="153"/>
      <c r="K99" s="153"/>
      <c r="L99" s="153"/>
      <c r="M99" s="153"/>
    </row>
    <row r="100" spans="1:13" ht="48" x14ac:dyDescent="0.25">
      <c r="A100" s="59" t="s">
        <v>618</v>
      </c>
      <c r="B100" s="61" t="s">
        <v>373</v>
      </c>
      <c r="C100" s="60" t="s">
        <v>47</v>
      </c>
      <c r="D100" s="126">
        <f>'MEMORIAL CALC.'!E109</f>
        <v>204.17000000000002</v>
      </c>
      <c r="F100" s="153"/>
      <c r="G100" s="153"/>
      <c r="H100" s="153"/>
      <c r="I100" s="153"/>
      <c r="J100" s="153"/>
      <c r="K100" s="153"/>
      <c r="L100" s="153"/>
      <c r="M100" s="153"/>
    </row>
    <row r="101" spans="1:13" ht="36" x14ac:dyDescent="0.25">
      <c r="A101" s="59" t="s">
        <v>619</v>
      </c>
      <c r="B101" s="61" t="s">
        <v>381</v>
      </c>
      <c r="C101" s="60" t="s">
        <v>47</v>
      </c>
      <c r="D101" s="126">
        <f>'MEMORIAL CALC.'!E110</f>
        <v>6.1</v>
      </c>
      <c r="F101" s="153"/>
      <c r="G101" s="153"/>
      <c r="H101" s="153"/>
      <c r="I101" s="153"/>
      <c r="J101" s="153"/>
      <c r="K101" s="153"/>
      <c r="L101" s="153"/>
      <c r="M101" s="153"/>
    </row>
    <row r="102" spans="1:13" ht="36" x14ac:dyDescent="0.25">
      <c r="A102" s="59" t="s">
        <v>620</v>
      </c>
      <c r="B102" s="61" t="s">
        <v>382</v>
      </c>
      <c r="C102" s="60" t="s">
        <v>47</v>
      </c>
      <c r="D102" s="126">
        <f>'MEMORIAL CALC.'!E111</f>
        <v>12</v>
      </c>
      <c r="F102" s="153"/>
      <c r="G102" s="153"/>
      <c r="H102" s="153"/>
      <c r="I102" s="153"/>
      <c r="J102" s="153"/>
      <c r="K102" s="153"/>
      <c r="L102" s="153"/>
      <c r="M102" s="153"/>
    </row>
    <row r="103" spans="1:13" ht="36" x14ac:dyDescent="0.25">
      <c r="A103" s="59" t="s">
        <v>621</v>
      </c>
      <c r="B103" s="61" t="s">
        <v>383</v>
      </c>
      <c r="C103" s="60" t="s">
        <v>47</v>
      </c>
      <c r="D103" s="126">
        <f>'MEMORIAL CALC.'!E112</f>
        <v>129.15</v>
      </c>
      <c r="F103" s="153"/>
      <c r="G103" s="153"/>
      <c r="H103" s="153"/>
      <c r="I103" s="153"/>
      <c r="J103" s="153"/>
      <c r="K103" s="153"/>
      <c r="L103" s="153"/>
      <c r="M103" s="153"/>
    </row>
    <row r="104" spans="1:13" ht="24" x14ac:dyDescent="0.25">
      <c r="A104" s="59" t="s">
        <v>622</v>
      </c>
      <c r="B104" s="61" t="str">
        <f>COMPOSIÇÕES!C138</f>
        <v>FORNECIMENTO E ESPALHAMENTO DE TERRA VEGETAL PREPARADA</v>
      </c>
      <c r="C104" s="60" t="str">
        <f>COMPOSIÇÕES!G138</f>
        <v>M3</v>
      </c>
      <c r="D104" s="126">
        <f>'MEMORIAL CALC.'!E113</f>
        <v>11.89</v>
      </c>
      <c r="F104" s="153"/>
      <c r="G104" s="153"/>
      <c r="H104" s="153"/>
      <c r="I104" s="153"/>
      <c r="J104" s="153"/>
      <c r="K104" s="153"/>
      <c r="L104" s="153"/>
      <c r="M104" s="153"/>
    </row>
    <row r="105" spans="1:13" ht="24" x14ac:dyDescent="0.25">
      <c r="A105" s="59" t="s">
        <v>863</v>
      </c>
      <c r="B105" s="61" t="s">
        <v>823</v>
      </c>
      <c r="C105" s="60" t="s">
        <v>47</v>
      </c>
      <c r="D105" s="126">
        <f>'MEMORIAL CALC.'!E114</f>
        <v>396.47999999999996</v>
      </c>
      <c r="F105" s="153"/>
      <c r="G105" s="153"/>
      <c r="H105" s="153"/>
      <c r="I105" s="153"/>
      <c r="J105" s="153"/>
      <c r="K105" s="153"/>
      <c r="L105" s="153"/>
      <c r="M105" s="153"/>
    </row>
    <row r="106" spans="1:13" ht="13.5" customHeight="1" x14ac:dyDescent="0.25">
      <c r="A106" s="64"/>
      <c r="B106" s="18"/>
      <c r="C106" s="65"/>
      <c r="D106" s="120"/>
      <c r="F106" s="153"/>
      <c r="G106" s="153"/>
      <c r="H106" s="153"/>
      <c r="I106" s="153"/>
      <c r="J106" s="153"/>
      <c r="K106" s="153"/>
      <c r="L106" s="153"/>
      <c r="M106" s="153"/>
    </row>
    <row r="107" spans="1:13" x14ac:dyDescent="0.25">
      <c r="A107" s="26" t="s">
        <v>189</v>
      </c>
      <c r="B107" s="35" t="s">
        <v>387</v>
      </c>
      <c r="C107" s="27"/>
      <c r="D107" s="123"/>
      <c r="F107" s="153"/>
      <c r="G107" s="153"/>
      <c r="H107" s="153"/>
      <c r="I107" s="153"/>
      <c r="J107" s="153"/>
      <c r="K107" s="153"/>
      <c r="L107" s="153"/>
      <c r="M107" s="153"/>
    </row>
    <row r="108" spans="1:13" ht="24" x14ac:dyDescent="0.25">
      <c r="A108" s="59" t="s">
        <v>611</v>
      </c>
      <c r="B108" s="61" t="s">
        <v>388</v>
      </c>
      <c r="C108" s="60" t="s">
        <v>48</v>
      </c>
      <c r="D108" s="126">
        <f>'MEMORIAL CALC.'!E117</f>
        <v>59.600000000000009</v>
      </c>
      <c r="F108" s="153"/>
      <c r="G108" s="153"/>
      <c r="H108" s="153"/>
      <c r="I108" s="153"/>
      <c r="J108" s="153"/>
      <c r="K108" s="153"/>
      <c r="L108" s="153"/>
      <c r="M108" s="153"/>
    </row>
    <row r="109" spans="1:13" x14ac:dyDescent="0.25">
      <c r="A109" s="59" t="s">
        <v>623</v>
      </c>
      <c r="B109" s="61" t="str">
        <f>COMPOSIÇÕES!C145</f>
        <v>SOLEIRA EM GRANITO, LARGURA 25 CM, ESPESSURA 3,0 CM</v>
      </c>
      <c r="C109" s="60" t="s">
        <v>48</v>
      </c>
      <c r="D109" s="126">
        <f>'MEMORIAL CALC.'!E118</f>
        <v>16</v>
      </c>
      <c r="F109" s="153"/>
      <c r="G109" s="153"/>
      <c r="H109" s="153"/>
      <c r="I109" s="153"/>
      <c r="J109" s="153"/>
      <c r="K109" s="153"/>
      <c r="L109" s="153"/>
      <c r="M109" s="153"/>
    </row>
    <row r="110" spans="1:13" ht="36" x14ac:dyDescent="0.25">
      <c r="A110" s="59" t="s">
        <v>624</v>
      </c>
      <c r="B110" s="61" t="str">
        <f>COMPOSIÇÕES!C154</f>
        <v>PEITORIL EM MÁRMORE CINZA ANDORINHA, LARGURA DE 25CM, ASSENTADO COM ARGAMASSA TRACO 1:4 (CIMENTO E AREIA MEDIA), PREPARO MANUAL DA ARGAMASSA</v>
      </c>
      <c r="C110" s="60" t="str">
        <f>COMPOSIÇÕES!G154</f>
        <v>M</v>
      </c>
      <c r="D110" s="126">
        <f>'MEMORIAL CALC.'!E119</f>
        <v>24</v>
      </c>
      <c r="F110" s="153"/>
      <c r="G110" s="153"/>
      <c r="H110" s="153"/>
      <c r="I110" s="153"/>
      <c r="J110" s="153"/>
      <c r="K110" s="153"/>
      <c r="L110" s="153"/>
      <c r="M110" s="153"/>
    </row>
    <row r="111" spans="1:13" x14ac:dyDescent="0.25">
      <c r="A111" s="64"/>
      <c r="B111" s="18"/>
      <c r="C111" s="65"/>
      <c r="D111" s="120"/>
      <c r="F111" s="153"/>
      <c r="G111" s="153"/>
      <c r="H111" s="153"/>
      <c r="I111" s="153"/>
      <c r="J111" s="153"/>
      <c r="K111" s="153"/>
      <c r="L111" s="153"/>
      <c r="M111" s="153"/>
    </row>
    <row r="112" spans="1:13" x14ac:dyDescent="0.25">
      <c r="A112" s="26" t="s">
        <v>190</v>
      </c>
      <c r="B112" s="35" t="s">
        <v>34</v>
      </c>
      <c r="C112" s="27"/>
      <c r="D112" s="123"/>
      <c r="F112" s="153"/>
      <c r="G112" s="153"/>
      <c r="H112" s="153"/>
      <c r="I112" s="153"/>
      <c r="J112" s="153"/>
      <c r="K112" s="153"/>
      <c r="L112" s="153"/>
      <c r="M112" s="153"/>
    </row>
    <row r="113" spans="1:13" ht="36" x14ac:dyDescent="0.25">
      <c r="A113" s="59" t="s">
        <v>625</v>
      </c>
      <c r="B113" s="18" t="s">
        <v>157</v>
      </c>
      <c r="C113" s="65" t="s">
        <v>45</v>
      </c>
      <c r="D113" s="120">
        <f>'MEMORIAL CALC.'!E122</f>
        <v>22</v>
      </c>
      <c r="F113" s="153"/>
      <c r="G113" s="153"/>
      <c r="H113" s="153"/>
      <c r="I113" s="153"/>
      <c r="J113" s="153"/>
      <c r="K113" s="153"/>
      <c r="L113" s="153"/>
      <c r="M113" s="153"/>
    </row>
    <row r="114" spans="1:13" ht="36" x14ac:dyDescent="0.25">
      <c r="A114" s="59" t="s">
        <v>626</v>
      </c>
      <c r="B114" s="18" t="s">
        <v>158</v>
      </c>
      <c r="C114" s="65" t="s">
        <v>45</v>
      </c>
      <c r="D114" s="120">
        <f>'MEMORIAL CALC.'!E123</f>
        <v>15</v>
      </c>
      <c r="F114" s="153"/>
      <c r="G114" s="153"/>
      <c r="H114" s="153"/>
      <c r="I114" s="153"/>
      <c r="J114" s="153"/>
      <c r="K114" s="153"/>
      <c r="L114" s="153"/>
      <c r="M114" s="153"/>
    </row>
    <row r="115" spans="1:13" ht="36" x14ac:dyDescent="0.25">
      <c r="A115" s="59" t="s">
        <v>627</v>
      </c>
      <c r="B115" s="18" t="s">
        <v>159</v>
      </c>
      <c r="C115" s="65" t="s">
        <v>45</v>
      </c>
      <c r="D115" s="120">
        <f>'MEMORIAL CALC.'!E124</f>
        <v>8</v>
      </c>
      <c r="F115" s="153"/>
      <c r="G115" s="153"/>
      <c r="H115" s="153"/>
      <c r="I115" s="153"/>
      <c r="J115" s="153"/>
      <c r="K115" s="153"/>
      <c r="L115" s="153"/>
      <c r="M115" s="153"/>
    </row>
    <row r="116" spans="1:13" ht="24" x14ac:dyDescent="0.25">
      <c r="A116" s="59" t="s">
        <v>628</v>
      </c>
      <c r="B116" s="18" t="s">
        <v>160</v>
      </c>
      <c r="C116" s="65" t="s">
        <v>45</v>
      </c>
      <c r="D116" s="120">
        <f>'MEMORIAL CALC.'!E125</f>
        <v>43</v>
      </c>
      <c r="F116" s="153"/>
      <c r="G116" s="153"/>
      <c r="H116" s="153"/>
      <c r="I116" s="153"/>
      <c r="J116" s="153"/>
      <c r="K116" s="153"/>
      <c r="L116" s="153"/>
      <c r="M116" s="153"/>
    </row>
    <row r="117" spans="1:13" ht="36" x14ac:dyDescent="0.25">
      <c r="A117" s="59" t="s">
        <v>629</v>
      </c>
      <c r="B117" s="18" t="s">
        <v>401</v>
      </c>
      <c r="C117" s="65" t="s">
        <v>48</v>
      </c>
      <c r="D117" s="120">
        <f>'MEMORIAL CALC.'!E126</f>
        <v>430.4</v>
      </c>
      <c r="F117" s="153"/>
      <c r="G117" s="153"/>
      <c r="H117" s="153"/>
      <c r="I117" s="153"/>
      <c r="J117" s="153"/>
      <c r="K117" s="153"/>
      <c r="L117" s="153"/>
      <c r="M117" s="153"/>
    </row>
    <row r="118" spans="1:13" ht="36" x14ac:dyDescent="0.25">
      <c r="A118" s="59" t="s">
        <v>630</v>
      </c>
      <c r="B118" s="18" t="s">
        <v>402</v>
      </c>
      <c r="C118" s="65" t="s">
        <v>48</v>
      </c>
      <c r="D118" s="120">
        <f>'MEMORIAL CALC.'!E127</f>
        <v>469.9</v>
      </c>
      <c r="F118" s="153"/>
      <c r="G118" s="153"/>
      <c r="H118" s="153"/>
      <c r="I118" s="153"/>
      <c r="J118" s="153"/>
      <c r="K118" s="153"/>
      <c r="L118" s="153"/>
      <c r="M118" s="153"/>
    </row>
    <row r="119" spans="1:13" ht="36" x14ac:dyDescent="0.25">
      <c r="A119" s="59" t="s">
        <v>631</v>
      </c>
      <c r="B119" s="18" t="s">
        <v>403</v>
      </c>
      <c r="C119" s="65" t="s">
        <v>48</v>
      </c>
      <c r="D119" s="120">
        <f>'MEMORIAL CALC.'!E128</f>
        <v>54.8</v>
      </c>
      <c r="F119" s="153"/>
      <c r="G119" s="153"/>
      <c r="H119" s="153"/>
      <c r="I119" s="153"/>
      <c r="J119" s="153"/>
      <c r="K119" s="153"/>
      <c r="L119" s="153"/>
      <c r="M119" s="153"/>
    </row>
    <row r="120" spans="1:13" ht="36" x14ac:dyDescent="0.25">
      <c r="A120" s="59" t="s">
        <v>632</v>
      </c>
      <c r="B120" s="18" t="s">
        <v>404</v>
      </c>
      <c r="C120" s="65" t="s">
        <v>48</v>
      </c>
      <c r="D120" s="120">
        <f>'MEMORIAL CALC.'!E129</f>
        <v>57.5</v>
      </c>
      <c r="F120" s="153"/>
      <c r="G120" s="153"/>
      <c r="H120" s="153"/>
      <c r="I120" s="153"/>
      <c r="J120" s="153"/>
      <c r="K120" s="153"/>
      <c r="L120" s="153"/>
      <c r="M120" s="153"/>
    </row>
    <row r="121" spans="1:13" ht="36" x14ac:dyDescent="0.25">
      <c r="A121" s="59" t="s">
        <v>633</v>
      </c>
      <c r="B121" s="18" t="s">
        <v>405</v>
      </c>
      <c r="C121" s="65" t="s">
        <v>48</v>
      </c>
      <c r="D121" s="120">
        <f>'MEMORIAL CALC.'!E130</f>
        <v>43.5</v>
      </c>
      <c r="F121" s="153"/>
      <c r="G121" s="153"/>
      <c r="H121" s="153"/>
      <c r="I121" s="153"/>
      <c r="J121" s="153"/>
      <c r="K121" s="153"/>
      <c r="L121" s="153"/>
      <c r="M121" s="153"/>
    </row>
    <row r="122" spans="1:13" ht="36" x14ac:dyDescent="0.25">
      <c r="A122" s="59" t="s">
        <v>634</v>
      </c>
      <c r="B122" s="18" t="s">
        <v>406</v>
      </c>
      <c r="C122" s="65" t="s">
        <v>45</v>
      </c>
      <c r="D122" s="120">
        <f>'MEMORIAL CALC.'!E131</f>
        <v>4</v>
      </c>
      <c r="F122" s="153"/>
      <c r="G122" s="153"/>
      <c r="H122" s="153"/>
      <c r="I122" s="153"/>
      <c r="J122" s="153"/>
      <c r="K122" s="153"/>
      <c r="L122" s="153"/>
      <c r="M122" s="153"/>
    </row>
    <row r="123" spans="1:13" ht="36" x14ac:dyDescent="0.25">
      <c r="A123" s="59" t="s">
        <v>635</v>
      </c>
      <c r="B123" s="18" t="s">
        <v>161</v>
      </c>
      <c r="C123" s="65" t="s">
        <v>45</v>
      </c>
      <c r="D123" s="120">
        <f>'MEMORIAL CALC.'!E132</f>
        <v>3</v>
      </c>
      <c r="F123" s="153"/>
      <c r="G123" s="153"/>
      <c r="H123" s="153"/>
      <c r="I123" s="153"/>
      <c r="J123" s="153"/>
      <c r="K123" s="153"/>
      <c r="L123" s="153"/>
      <c r="M123" s="153"/>
    </row>
    <row r="124" spans="1:13" ht="36" x14ac:dyDescent="0.25">
      <c r="A124" s="59" t="s">
        <v>636</v>
      </c>
      <c r="B124" s="18" t="s">
        <v>407</v>
      </c>
      <c r="C124" s="65" t="s">
        <v>45</v>
      </c>
      <c r="D124" s="120">
        <f>'MEMORIAL CALC.'!E133</f>
        <v>2</v>
      </c>
      <c r="F124" s="153"/>
      <c r="G124" s="153"/>
      <c r="H124" s="153"/>
      <c r="I124" s="153"/>
      <c r="J124" s="153"/>
      <c r="K124" s="153"/>
      <c r="L124" s="153"/>
      <c r="M124" s="153"/>
    </row>
    <row r="125" spans="1:13" ht="36" x14ac:dyDescent="0.25">
      <c r="A125" s="59" t="s">
        <v>637</v>
      </c>
      <c r="B125" s="18" t="s">
        <v>162</v>
      </c>
      <c r="C125" s="65" t="s">
        <v>45</v>
      </c>
      <c r="D125" s="120">
        <f>'MEMORIAL CALC.'!E134</f>
        <v>22</v>
      </c>
      <c r="F125" s="153"/>
      <c r="G125" s="153"/>
      <c r="H125" s="153"/>
      <c r="I125" s="153"/>
      <c r="J125" s="153"/>
      <c r="K125" s="153"/>
      <c r="L125" s="153"/>
      <c r="M125" s="153"/>
    </row>
    <row r="126" spans="1:13" ht="36" x14ac:dyDescent="0.25">
      <c r="A126" s="59" t="s">
        <v>638</v>
      </c>
      <c r="B126" s="18" t="s">
        <v>163</v>
      </c>
      <c r="C126" s="65" t="s">
        <v>45</v>
      </c>
      <c r="D126" s="120">
        <f>'MEMORIAL CALC.'!E135</f>
        <v>7</v>
      </c>
      <c r="F126" s="153"/>
      <c r="G126" s="153"/>
      <c r="H126" s="153"/>
      <c r="I126" s="153"/>
      <c r="J126" s="153"/>
      <c r="K126" s="153"/>
      <c r="L126" s="153"/>
      <c r="M126" s="153"/>
    </row>
    <row r="127" spans="1:13" ht="36" x14ac:dyDescent="0.25">
      <c r="A127" s="59" t="s">
        <v>639</v>
      </c>
      <c r="B127" s="18" t="s">
        <v>164</v>
      </c>
      <c r="C127" s="65" t="s">
        <v>45</v>
      </c>
      <c r="D127" s="120">
        <f>'MEMORIAL CALC.'!E136</f>
        <v>8</v>
      </c>
      <c r="F127" s="153"/>
      <c r="G127" s="153"/>
      <c r="H127" s="153"/>
      <c r="I127" s="153"/>
      <c r="J127" s="153"/>
      <c r="K127" s="153"/>
      <c r="L127" s="153"/>
      <c r="M127" s="153"/>
    </row>
    <row r="128" spans="1:13" ht="24" x14ac:dyDescent="0.25">
      <c r="A128" s="59" t="s">
        <v>640</v>
      </c>
      <c r="B128" s="18" t="s">
        <v>408</v>
      </c>
      <c r="C128" s="65" t="s">
        <v>45</v>
      </c>
      <c r="D128" s="120">
        <f>'MEMORIAL CALC.'!E137</f>
        <v>6</v>
      </c>
      <c r="F128" s="153"/>
      <c r="G128" s="153"/>
      <c r="H128" s="153"/>
      <c r="I128" s="153"/>
      <c r="J128" s="153"/>
      <c r="K128" s="153"/>
      <c r="L128" s="153"/>
      <c r="M128" s="153"/>
    </row>
    <row r="129" spans="1:13" ht="24" x14ac:dyDescent="0.25">
      <c r="A129" s="59" t="s">
        <v>641</v>
      </c>
      <c r="B129" s="18" t="s">
        <v>409</v>
      </c>
      <c r="C129" s="65" t="s">
        <v>45</v>
      </c>
      <c r="D129" s="120">
        <f>'MEMORIAL CALC.'!E138</f>
        <v>1</v>
      </c>
      <c r="F129" s="153"/>
      <c r="G129" s="153"/>
      <c r="H129" s="153"/>
      <c r="I129" s="153"/>
      <c r="J129" s="153"/>
      <c r="K129" s="153"/>
      <c r="L129" s="153"/>
      <c r="M129" s="153"/>
    </row>
    <row r="130" spans="1:13" ht="24" x14ac:dyDescent="0.25">
      <c r="A130" s="59" t="s">
        <v>642</v>
      </c>
      <c r="B130" s="18" t="s">
        <v>410</v>
      </c>
      <c r="C130" s="65" t="s">
        <v>45</v>
      </c>
      <c r="D130" s="120">
        <f>'MEMORIAL CALC.'!E139</f>
        <v>2</v>
      </c>
      <c r="F130" s="153"/>
      <c r="G130" s="153"/>
      <c r="H130" s="153"/>
      <c r="I130" s="153"/>
      <c r="J130" s="153"/>
      <c r="K130" s="153"/>
      <c r="L130" s="153"/>
      <c r="M130" s="153"/>
    </row>
    <row r="131" spans="1:13" ht="24" x14ac:dyDescent="0.25">
      <c r="A131" s="59" t="s">
        <v>643</v>
      </c>
      <c r="B131" s="18" t="s">
        <v>411</v>
      </c>
      <c r="C131" s="65" t="s">
        <v>45</v>
      </c>
      <c r="D131" s="120">
        <f>'MEMORIAL CALC.'!E140</f>
        <v>3</v>
      </c>
      <c r="F131" s="153"/>
      <c r="G131" s="153"/>
      <c r="H131" s="153"/>
      <c r="I131" s="153"/>
      <c r="J131" s="153"/>
      <c r="K131" s="153"/>
      <c r="L131" s="153"/>
      <c r="M131" s="153"/>
    </row>
    <row r="132" spans="1:13" ht="24" x14ac:dyDescent="0.25">
      <c r="A132" s="59" t="s">
        <v>644</v>
      </c>
      <c r="B132" s="18" t="s">
        <v>412</v>
      </c>
      <c r="C132" s="65" t="s">
        <v>45</v>
      </c>
      <c r="D132" s="120">
        <f>'MEMORIAL CALC.'!E141</f>
        <v>3</v>
      </c>
      <c r="F132" s="153"/>
      <c r="G132" s="153"/>
      <c r="H132" s="153"/>
      <c r="I132" s="153"/>
      <c r="J132" s="153"/>
      <c r="K132" s="153"/>
      <c r="L132" s="153"/>
      <c r="M132" s="153"/>
    </row>
    <row r="133" spans="1:13" ht="24" x14ac:dyDescent="0.25">
      <c r="A133" s="59" t="s">
        <v>645</v>
      </c>
      <c r="B133" s="18" t="s">
        <v>925</v>
      </c>
      <c r="C133" s="65" t="s">
        <v>45</v>
      </c>
      <c r="D133" s="120">
        <f>'MEMORIAL CALC.'!E142</f>
        <v>1</v>
      </c>
      <c r="F133" s="153"/>
      <c r="G133" s="153"/>
      <c r="H133" s="153"/>
      <c r="I133" s="153"/>
      <c r="J133" s="153"/>
      <c r="K133" s="153"/>
      <c r="L133" s="153"/>
      <c r="M133" s="153"/>
    </row>
    <row r="134" spans="1:13" ht="24" x14ac:dyDescent="0.25">
      <c r="A134" s="59" t="s">
        <v>646</v>
      </c>
      <c r="B134" s="18" t="str">
        <f>COMPOSIÇÕES!C165</f>
        <v>DISPOSITIVO TETRAPOLAR DR 63 A, CORRENTE NOMINAL RESIDUAL 30MA</v>
      </c>
      <c r="C134" s="65" t="str">
        <f>COMPOSIÇÕES!G165</f>
        <v>UN</v>
      </c>
      <c r="D134" s="120">
        <f>'MEMORIAL CALC.'!E143</f>
        <v>1</v>
      </c>
      <c r="F134" s="153"/>
      <c r="G134" s="153"/>
      <c r="H134" s="153"/>
      <c r="I134" s="153"/>
      <c r="J134" s="153"/>
      <c r="K134" s="153"/>
      <c r="L134" s="153"/>
      <c r="M134" s="153"/>
    </row>
    <row r="135" spans="1:13" ht="36" x14ac:dyDescent="0.25">
      <c r="A135" s="59" t="s">
        <v>647</v>
      </c>
      <c r="B135" s="18" t="s">
        <v>55</v>
      </c>
      <c r="C135" s="65" t="s">
        <v>48</v>
      </c>
      <c r="D135" s="120">
        <f>'MEMORIAL CALC.'!E144</f>
        <v>297.2</v>
      </c>
      <c r="F135" s="153"/>
      <c r="G135" s="153"/>
      <c r="H135" s="153"/>
      <c r="I135" s="153"/>
      <c r="J135" s="153"/>
      <c r="K135" s="153"/>
      <c r="L135" s="153"/>
      <c r="M135" s="153"/>
    </row>
    <row r="136" spans="1:13" ht="36" x14ac:dyDescent="0.25">
      <c r="A136" s="59" t="s">
        <v>648</v>
      </c>
      <c r="B136" s="18" t="s">
        <v>413</v>
      </c>
      <c r="C136" s="65" t="s">
        <v>45</v>
      </c>
      <c r="D136" s="120">
        <f>'MEMORIAL CALC.'!E145</f>
        <v>6</v>
      </c>
      <c r="F136" s="153"/>
      <c r="G136" s="153"/>
      <c r="H136" s="153"/>
      <c r="I136" s="153"/>
      <c r="J136" s="153"/>
      <c r="K136" s="153"/>
      <c r="L136" s="153"/>
      <c r="M136" s="153"/>
    </row>
    <row r="137" spans="1:13" x14ac:dyDescent="0.25">
      <c r="A137" s="59" t="s">
        <v>649</v>
      </c>
      <c r="B137" s="18" t="str">
        <f>COMPOSIÇÕES!C173</f>
        <v>REFLETOR LED EXTERNO 30 W</v>
      </c>
      <c r="C137" s="65" t="str">
        <f>COMPOSIÇÕES!G173</f>
        <v>UN</v>
      </c>
      <c r="D137" s="120">
        <f>'MEMORIAL CALC.'!E146</f>
        <v>6</v>
      </c>
      <c r="F137" s="153"/>
      <c r="G137" s="153"/>
      <c r="H137" s="153"/>
      <c r="I137" s="153"/>
      <c r="J137" s="153"/>
      <c r="K137" s="153"/>
      <c r="L137" s="153"/>
      <c r="M137" s="153"/>
    </row>
    <row r="138" spans="1:13" ht="36" x14ac:dyDescent="0.25">
      <c r="A138" s="59" t="s">
        <v>650</v>
      </c>
      <c r="B138" s="18" t="s">
        <v>414</v>
      </c>
      <c r="C138" s="65" t="s">
        <v>45</v>
      </c>
      <c r="D138" s="120">
        <f>'MEMORIAL CALC.'!E147</f>
        <v>49</v>
      </c>
      <c r="F138" s="153"/>
      <c r="G138" s="153"/>
      <c r="H138" s="153"/>
      <c r="I138" s="153"/>
      <c r="J138" s="153"/>
      <c r="K138" s="153"/>
      <c r="L138" s="153"/>
      <c r="M138" s="153"/>
    </row>
    <row r="139" spans="1:13" ht="48" x14ac:dyDescent="0.25">
      <c r="A139" s="59" t="s">
        <v>651</v>
      </c>
      <c r="B139" s="18" t="s">
        <v>415</v>
      </c>
      <c r="C139" s="65" t="s">
        <v>45</v>
      </c>
      <c r="D139" s="120">
        <f>'MEMORIAL CALC.'!E148</f>
        <v>1</v>
      </c>
      <c r="F139" s="153"/>
      <c r="G139" s="153"/>
      <c r="H139" s="153"/>
      <c r="I139" s="153"/>
      <c r="J139" s="153"/>
      <c r="K139" s="153"/>
      <c r="L139" s="153"/>
      <c r="M139" s="153"/>
    </row>
    <row r="140" spans="1:13" ht="60" x14ac:dyDescent="0.25">
      <c r="A140" s="59" t="s">
        <v>824</v>
      </c>
      <c r="B140" s="18" t="str">
        <f>COMPOSIÇÕES!C181</f>
        <v>ENTRADA DE ENERGIA ELÉTRICA, PADRÃO ENERGISA, AÉREA, TRIFÁSICA, COM CAIXA DE SOBREPOR, CABO DE 35 MM2,  DISJUNTOR 100A, INCLUSO  POSTE DE CONCRETO, CAIXA DE INSPEÇÃO DO ATERRAMENTO COM HASTE INCLUSA - FORNECIMENTO E INSTALAÇÃO.</v>
      </c>
      <c r="C140" s="65" t="s">
        <v>45</v>
      </c>
      <c r="D140" s="120">
        <f>'MEMORIAL CALC.'!E149</f>
        <v>1</v>
      </c>
      <c r="F140" s="153"/>
      <c r="G140" s="153"/>
      <c r="H140" s="153"/>
      <c r="I140" s="153"/>
      <c r="J140" s="153"/>
      <c r="K140" s="153"/>
      <c r="L140" s="153"/>
      <c r="M140" s="153"/>
    </row>
    <row r="141" spans="1:13" ht="24" x14ac:dyDescent="0.25">
      <c r="A141" s="59" t="s">
        <v>926</v>
      </c>
      <c r="B141" s="18" t="str">
        <f>COMPOSIÇÕES!C209</f>
        <v>KIT DE ALARME INTELBRAS COM 13 SENSORES COM MONITORAMENTO SEM FIO - FORNECIMENTO E INSTALAÇÃO.</v>
      </c>
      <c r="C141" s="65" t="str">
        <f>COMPOSIÇÕES!G209</f>
        <v>UN</v>
      </c>
      <c r="D141" s="120">
        <f>'MEMORIAL CALC.'!E150</f>
        <v>1</v>
      </c>
      <c r="F141" s="153"/>
      <c r="G141" s="153"/>
      <c r="H141" s="153"/>
      <c r="I141" s="153"/>
      <c r="J141" s="153"/>
      <c r="K141" s="153"/>
      <c r="L141" s="153"/>
      <c r="M141" s="153"/>
    </row>
    <row r="142" spans="1:13" x14ac:dyDescent="0.25">
      <c r="A142" s="59"/>
      <c r="B142" s="61"/>
      <c r="C142" s="60"/>
      <c r="D142" s="126"/>
      <c r="F142" s="153"/>
      <c r="G142" s="153"/>
      <c r="H142" s="153"/>
      <c r="I142" s="153"/>
      <c r="J142" s="153"/>
      <c r="K142" s="153"/>
      <c r="L142" s="153"/>
      <c r="M142" s="153"/>
    </row>
    <row r="143" spans="1:13" x14ac:dyDescent="0.25">
      <c r="A143" s="26" t="s">
        <v>191</v>
      </c>
      <c r="B143" s="35" t="s">
        <v>56</v>
      </c>
      <c r="C143" s="27"/>
      <c r="D143" s="123"/>
    </row>
    <row r="144" spans="1:13" ht="24" x14ac:dyDescent="0.25">
      <c r="A144" s="64" t="s">
        <v>652</v>
      </c>
      <c r="B144" s="18" t="s">
        <v>422</v>
      </c>
      <c r="C144" s="65" t="s">
        <v>45</v>
      </c>
      <c r="D144" s="120">
        <f>'MEMORIAL CALC.'!E153</f>
        <v>1</v>
      </c>
    </row>
    <row r="145" spans="1:4" ht="48" x14ac:dyDescent="0.25">
      <c r="A145" s="64" t="s">
        <v>653</v>
      </c>
      <c r="B145" s="18" t="s">
        <v>82</v>
      </c>
      <c r="C145" s="65" t="s">
        <v>45</v>
      </c>
      <c r="D145" s="120">
        <f>'MEMORIAL CALC.'!E154</f>
        <v>1</v>
      </c>
    </row>
    <row r="146" spans="1:4" ht="48" x14ac:dyDescent="0.25">
      <c r="A146" s="64" t="s">
        <v>654</v>
      </c>
      <c r="B146" s="18" t="s">
        <v>423</v>
      </c>
      <c r="C146" s="65" t="s">
        <v>45</v>
      </c>
      <c r="D146" s="120">
        <f>'MEMORIAL CALC.'!E155</f>
        <v>1</v>
      </c>
    </row>
    <row r="147" spans="1:4" ht="60" x14ac:dyDescent="0.25">
      <c r="A147" s="64" t="s">
        <v>655</v>
      </c>
      <c r="B147" s="18" t="s">
        <v>424</v>
      </c>
      <c r="C147" s="65" t="s">
        <v>45</v>
      </c>
      <c r="D147" s="120">
        <f>'MEMORIAL CALC.'!E156</f>
        <v>1</v>
      </c>
    </row>
    <row r="148" spans="1:4" ht="24" x14ac:dyDescent="0.25">
      <c r="A148" s="64" t="s">
        <v>656</v>
      </c>
      <c r="B148" s="18" t="s">
        <v>425</v>
      </c>
      <c r="C148" s="65" t="s">
        <v>45</v>
      </c>
      <c r="D148" s="120">
        <f>'MEMORIAL CALC.'!E157</f>
        <v>1</v>
      </c>
    </row>
    <row r="149" spans="1:4" ht="36" x14ac:dyDescent="0.25">
      <c r="A149" s="64" t="s">
        <v>657</v>
      </c>
      <c r="B149" s="18" t="s">
        <v>234</v>
      </c>
      <c r="C149" s="65" t="s">
        <v>48</v>
      </c>
      <c r="D149" s="120">
        <f>'MEMORIAL CALC.'!E158</f>
        <v>95.2</v>
      </c>
    </row>
    <row r="150" spans="1:4" ht="60" x14ac:dyDescent="0.25">
      <c r="A150" s="64" t="s">
        <v>658</v>
      </c>
      <c r="B150" s="18" t="s">
        <v>426</v>
      </c>
      <c r="C150" s="65" t="s">
        <v>45</v>
      </c>
      <c r="D150" s="120">
        <f>'MEMORIAL CALC.'!E159</f>
        <v>2</v>
      </c>
    </row>
    <row r="151" spans="1:4" ht="48" x14ac:dyDescent="0.25">
      <c r="A151" s="64" t="s">
        <v>659</v>
      </c>
      <c r="B151" s="18" t="s">
        <v>423</v>
      </c>
      <c r="C151" s="65" t="s">
        <v>45</v>
      </c>
      <c r="D151" s="120">
        <f>'MEMORIAL CALC.'!E160</f>
        <v>7</v>
      </c>
    </row>
    <row r="152" spans="1:4" ht="48" x14ac:dyDescent="0.25">
      <c r="A152" s="64" t="s">
        <v>660</v>
      </c>
      <c r="B152" s="18" t="s">
        <v>427</v>
      </c>
      <c r="C152" s="65" t="s">
        <v>45</v>
      </c>
      <c r="D152" s="120">
        <f>'MEMORIAL CALC.'!E161</f>
        <v>3</v>
      </c>
    </row>
    <row r="153" spans="1:4" ht="48" x14ac:dyDescent="0.25">
      <c r="A153" s="64" t="s">
        <v>661</v>
      </c>
      <c r="B153" s="18" t="s">
        <v>428</v>
      </c>
      <c r="C153" s="65" t="s">
        <v>45</v>
      </c>
      <c r="D153" s="120">
        <f>'MEMORIAL CALC.'!E162</f>
        <v>2</v>
      </c>
    </row>
    <row r="154" spans="1:4" ht="36" x14ac:dyDescent="0.25">
      <c r="A154" s="64" t="s">
        <v>662</v>
      </c>
      <c r="B154" s="18" t="s">
        <v>429</v>
      </c>
      <c r="C154" s="65" t="s">
        <v>45</v>
      </c>
      <c r="D154" s="120">
        <f>'MEMORIAL CALC.'!E163</f>
        <v>1</v>
      </c>
    </row>
    <row r="155" spans="1:4" ht="48" x14ac:dyDescent="0.25">
      <c r="A155" s="64" t="s">
        <v>663</v>
      </c>
      <c r="B155" s="18" t="s">
        <v>430</v>
      </c>
      <c r="C155" s="65" t="s">
        <v>45</v>
      </c>
      <c r="D155" s="120">
        <f>'MEMORIAL CALC.'!E164</f>
        <v>6</v>
      </c>
    </row>
    <row r="156" spans="1:4" ht="48" x14ac:dyDescent="0.25">
      <c r="A156" s="64" t="s">
        <v>664</v>
      </c>
      <c r="B156" s="18" t="s">
        <v>431</v>
      </c>
      <c r="C156" s="65" t="s">
        <v>45</v>
      </c>
      <c r="D156" s="120">
        <f>'MEMORIAL CALC.'!E165</f>
        <v>2</v>
      </c>
    </row>
    <row r="157" spans="1:4" ht="36" x14ac:dyDescent="0.25">
      <c r="A157" s="64" t="s">
        <v>665</v>
      </c>
      <c r="B157" s="18" t="s">
        <v>78</v>
      </c>
      <c r="C157" s="65" t="s">
        <v>45</v>
      </c>
      <c r="D157" s="120">
        <f>'MEMORIAL CALC.'!E166</f>
        <v>16</v>
      </c>
    </row>
    <row r="158" spans="1:4" ht="36" x14ac:dyDescent="0.25">
      <c r="A158" s="64" t="s">
        <v>666</v>
      </c>
      <c r="B158" s="18" t="s">
        <v>432</v>
      </c>
      <c r="C158" s="65" t="s">
        <v>45</v>
      </c>
      <c r="D158" s="120">
        <f>'MEMORIAL CALC.'!E167</f>
        <v>5</v>
      </c>
    </row>
    <row r="159" spans="1:4" ht="36" x14ac:dyDescent="0.25">
      <c r="A159" s="64" t="s">
        <v>667</v>
      </c>
      <c r="B159" s="18" t="s">
        <v>433</v>
      </c>
      <c r="C159" s="65" t="s">
        <v>45</v>
      </c>
      <c r="D159" s="120">
        <f>'MEMORIAL CALC.'!E168</f>
        <v>3</v>
      </c>
    </row>
    <row r="160" spans="1:4" ht="36" x14ac:dyDescent="0.25">
      <c r="A160" s="64" t="s">
        <v>668</v>
      </c>
      <c r="B160" s="18" t="s">
        <v>79</v>
      </c>
      <c r="C160" s="65" t="s">
        <v>45</v>
      </c>
      <c r="D160" s="120">
        <f>'MEMORIAL CALC.'!E169</f>
        <v>26</v>
      </c>
    </row>
    <row r="161" spans="1:4" ht="36" x14ac:dyDescent="0.25">
      <c r="A161" s="64" t="s">
        <v>669</v>
      </c>
      <c r="B161" s="18" t="s">
        <v>434</v>
      </c>
      <c r="C161" s="65" t="s">
        <v>45</v>
      </c>
      <c r="D161" s="120">
        <f>'MEMORIAL CALC.'!E170</f>
        <v>4</v>
      </c>
    </row>
    <row r="162" spans="1:4" ht="36" x14ac:dyDescent="0.25">
      <c r="A162" s="64" t="s">
        <v>670</v>
      </c>
      <c r="B162" s="18" t="s">
        <v>435</v>
      </c>
      <c r="C162" s="65" t="s">
        <v>45</v>
      </c>
      <c r="D162" s="120">
        <f>'MEMORIAL CALC.'!E171</f>
        <v>9</v>
      </c>
    </row>
    <row r="163" spans="1:4" ht="36" x14ac:dyDescent="0.25">
      <c r="A163" s="64" t="s">
        <v>671</v>
      </c>
      <c r="B163" s="18" t="s">
        <v>436</v>
      </c>
      <c r="C163" s="65" t="s">
        <v>45</v>
      </c>
      <c r="D163" s="120">
        <f>'MEMORIAL CALC.'!E172</f>
        <v>1</v>
      </c>
    </row>
    <row r="164" spans="1:4" ht="48" x14ac:dyDescent="0.25">
      <c r="A164" s="64" t="s">
        <v>672</v>
      </c>
      <c r="B164" s="18" t="s">
        <v>437</v>
      </c>
      <c r="C164" s="65" t="s">
        <v>45</v>
      </c>
      <c r="D164" s="120">
        <f>'MEMORIAL CALC.'!E173</f>
        <v>6</v>
      </c>
    </row>
    <row r="165" spans="1:4" ht="48" x14ac:dyDescent="0.25">
      <c r="A165" s="64" t="s">
        <v>673</v>
      </c>
      <c r="B165" s="18" t="s">
        <v>438</v>
      </c>
      <c r="C165" s="65" t="s">
        <v>45</v>
      </c>
      <c r="D165" s="120">
        <f>'MEMORIAL CALC.'!E174</f>
        <v>2</v>
      </c>
    </row>
    <row r="166" spans="1:4" ht="36" x14ac:dyDescent="0.25">
      <c r="A166" s="64" t="s">
        <v>674</v>
      </c>
      <c r="B166" s="18" t="s">
        <v>439</v>
      </c>
      <c r="C166" s="65" t="s">
        <v>48</v>
      </c>
      <c r="D166" s="120">
        <f>'MEMORIAL CALC.'!E175</f>
        <v>6.3</v>
      </c>
    </row>
    <row r="167" spans="1:4" ht="24" x14ac:dyDescent="0.25">
      <c r="A167" s="64" t="s">
        <v>675</v>
      </c>
      <c r="B167" s="18" t="s">
        <v>440</v>
      </c>
      <c r="C167" s="65" t="s">
        <v>48</v>
      </c>
      <c r="D167" s="120">
        <f>'MEMORIAL CALC.'!E176</f>
        <v>22.8</v>
      </c>
    </row>
    <row r="168" spans="1:4" ht="24" x14ac:dyDescent="0.25">
      <c r="A168" s="64" t="s">
        <v>676</v>
      </c>
      <c r="B168" s="18" t="s">
        <v>80</v>
      </c>
      <c r="C168" s="65" t="s">
        <v>45</v>
      </c>
      <c r="D168" s="120">
        <f>'MEMORIAL CALC.'!E177</f>
        <v>11</v>
      </c>
    </row>
    <row r="169" spans="1:4" ht="24" x14ac:dyDescent="0.25">
      <c r="A169" s="64" t="s">
        <v>677</v>
      </c>
      <c r="B169" s="18" t="s">
        <v>441</v>
      </c>
      <c r="C169" s="65" t="s">
        <v>45</v>
      </c>
      <c r="D169" s="120">
        <f>'MEMORIAL CALC.'!E178</f>
        <v>3</v>
      </c>
    </row>
    <row r="170" spans="1:4" ht="24" x14ac:dyDescent="0.25">
      <c r="A170" s="64" t="s">
        <v>678</v>
      </c>
      <c r="B170" s="18" t="s">
        <v>442</v>
      </c>
      <c r="C170" s="65" t="s">
        <v>45</v>
      </c>
      <c r="D170" s="120">
        <f>'MEMORIAL CALC.'!E179</f>
        <v>4</v>
      </c>
    </row>
    <row r="171" spans="1:4" ht="36" x14ac:dyDescent="0.25">
      <c r="A171" s="64" t="s">
        <v>679</v>
      </c>
      <c r="B171" s="18" t="s">
        <v>443</v>
      </c>
      <c r="C171" s="65" t="s">
        <v>45</v>
      </c>
      <c r="D171" s="120">
        <f>'MEMORIAL CALC.'!E180</f>
        <v>6</v>
      </c>
    </row>
    <row r="172" spans="1:4" ht="36" x14ac:dyDescent="0.25">
      <c r="A172" s="64" t="s">
        <v>680</v>
      </c>
      <c r="B172" s="18" t="s">
        <v>444</v>
      </c>
      <c r="C172" s="65" t="s">
        <v>45</v>
      </c>
      <c r="D172" s="120">
        <f>'MEMORIAL CALC.'!E181</f>
        <v>1</v>
      </c>
    </row>
    <row r="173" spans="1:4" ht="36" x14ac:dyDescent="0.25">
      <c r="A173" s="64" t="s">
        <v>681</v>
      </c>
      <c r="B173" s="18" t="s">
        <v>81</v>
      </c>
      <c r="C173" s="65" t="s">
        <v>45</v>
      </c>
      <c r="D173" s="120">
        <f>'MEMORIAL CALC.'!E182</f>
        <v>8</v>
      </c>
    </row>
    <row r="174" spans="1:4" ht="36" x14ac:dyDescent="0.25">
      <c r="A174" s="64" t="s">
        <v>682</v>
      </c>
      <c r="B174" s="18" t="s">
        <v>444</v>
      </c>
      <c r="C174" s="65" t="s">
        <v>45</v>
      </c>
      <c r="D174" s="120">
        <f>'MEMORIAL CALC.'!E183</f>
        <v>1</v>
      </c>
    </row>
    <row r="175" spans="1:4" ht="36" x14ac:dyDescent="0.25">
      <c r="A175" s="64" t="s">
        <v>683</v>
      </c>
      <c r="B175" s="18" t="s">
        <v>754</v>
      </c>
      <c r="C175" s="65" t="s">
        <v>45</v>
      </c>
      <c r="D175" s="120">
        <f>'MEMORIAL CALC.'!E184</f>
        <v>2</v>
      </c>
    </row>
    <row r="176" spans="1:4" x14ac:dyDescent="0.25">
      <c r="A176" s="64"/>
      <c r="B176" s="18"/>
      <c r="C176" s="65"/>
      <c r="D176" s="120"/>
    </row>
    <row r="177" spans="1:4" x14ac:dyDescent="0.25">
      <c r="A177" s="26" t="s">
        <v>192</v>
      </c>
      <c r="B177" s="35" t="s">
        <v>57</v>
      </c>
      <c r="C177" s="27"/>
      <c r="D177" s="123"/>
    </row>
    <row r="178" spans="1:4" ht="24" x14ac:dyDescent="0.25">
      <c r="A178" s="64" t="s">
        <v>684</v>
      </c>
      <c r="B178" s="181" t="s">
        <v>445</v>
      </c>
      <c r="C178" s="180" t="s">
        <v>45</v>
      </c>
      <c r="D178" s="182">
        <f>'MEMORIAL CALC.'!E187</f>
        <v>1</v>
      </c>
    </row>
    <row r="179" spans="1:4" ht="36" x14ac:dyDescent="0.25">
      <c r="A179" s="64" t="s">
        <v>685</v>
      </c>
      <c r="B179" s="18" t="s">
        <v>236</v>
      </c>
      <c r="C179" s="65" t="s">
        <v>45</v>
      </c>
      <c r="D179" s="182">
        <f>'MEMORIAL CALC.'!E188</f>
        <v>4</v>
      </c>
    </row>
    <row r="180" spans="1:4" ht="36" x14ac:dyDescent="0.25">
      <c r="A180" s="64" t="s">
        <v>686</v>
      </c>
      <c r="B180" s="18" t="s">
        <v>235</v>
      </c>
      <c r="C180" s="65" t="s">
        <v>45</v>
      </c>
      <c r="D180" s="182">
        <f>'MEMORIAL CALC.'!E189</f>
        <v>2</v>
      </c>
    </row>
    <row r="181" spans="1:4" ht="24" x14ac:dyDescent="0.25">
      <c r="A181" s="64" t="s">
        <v>687</v>
      </c>
      <c r="B181" s="18" t="str">
        <f>COMPOSIÇÕES!C222</f>
        <v>CAIXA SIFONADA PVC, 150 X 150 X 50 MM, COM GRELHA ROTATIVA EM INOX</v>
      </c>
      <c r="C181" s="65" t="str">
        <f>COMPOSIÇÕES!G222</f>
        <v>UN</v>
      </c>
      <c r="D181" s="182">
        <f>'MEMORIAL CALC.'!E190</f>
        <v>5</v>
      </c>
    </row>
    <row r="182" spans="1:4" ht="36" x14ac:dyDescent="0.25">
      <c r="A182" s="64" t="s">
        <v>688</v>
      </c>
      <c r="B182" s="18" t="s">
        <v>446</v>
      </c>
      <c r="C182" s="65" t="s">
        <v>45</v>
      </c>
      <c r="D182" s="182">
        <f>'MEMORIAL CALC.'!E191</f>
        <v>2</v>
      </c>
    </row>
    <row r="183" spans="1:4" ht="48" x14ac:dyDescent="0.25">
      <c r="A183" s="64" t="s">
        <v>689</v>
      </c>
      <c r="B183" s="18" t="s">
        <v>447</v>
      </c>
      <c r="C183" s="65" t="s">
        <v>45</v>
      </c>
      <c r="D183" s="182">
        <f>'MEMORIAL CALC.'!E192</f>
        <v>5</v>
      </c>
    </row>
    <row r="184" spans="1:4" ht="48" x14ac:dyDescent="0.25">
      <c r="A184" s="64" t="s">
        <v>690</v>
      </c>
      <c r="B184" s="18" t="s">
        <v>166</v>
      </c>
      <c r="C184" s="65" t="s">
        <v>45</v>
      </c>
      <c r="D184" s="182">
        <f>'MEMORIAL CALC.'!E193</f>
        <v>4</v>
      </c>
    </row>
    <row r="185" spans="1:4" ht="48" x14ac:dyDescent="0.25">
      <c r="A185" s="64" t="s">
        <v>691</v>
      </c>
      <c r="B185" s="18" t="s">
        <v>167</v>
      </c>
      <c r="C185" s="65" t="s">
        <v>45</v>
      </c>
      <c r="D185" s="182">
        <f>'MEMORIAL CALC.'!E194</f>
        <v>4</v>
      </c>
    </row>
    <row r="186" spans="1:4" ht="48" x14ac:dyDescent="0.25">
      <c r="A186" s="64" t="s">
        <v>692</v>
      </c>
      <c r="B186" s="18" t="s">
        <v>170</v>
      </c>
      <c r="C186" s="65" t="s">
        <v>45</v>
      </c>
      <c r="D186" s="182">
        <f>'MEMORIAL CALC.'!E195</f>
        <v>4</v>
      </c>
    </row>
    <row r="187" spans="1:4" ht="48" x14ac:dyDescent="0.25">
      <c r="A187" s="64" t="s">
        <v>693</v>
      </c>
      <c r="B187" s="18" t="s">
        <v>169</v>
      </c>
      <c r="C187" s="65" t="s">
        <v>45</v>
      </c>
      <c r="D187" s="182">
        <f>'MEMORIAL CALC.'!E196</f>
        <v>5</v>
      </c>
    </row>
    <row r="188" spans="1:4" ht="48" x14ac:dyDescent="0.25">
      <c r="A188" s="64" t="s">
        <v>694</v>
      </c>
      <c r="B188" s="18" t="s">
        <v>168</v>
      </c>
      <c r="C188" s="65" t="s">
        <v>45</v>
      </c>
      <c r="D188" s="182">
        <f>'MEMORIAL CALC.'!E197</f>
        <v>4</v>
      </c>
    </row>
    <row r="189" spans="1:4" ht="48" x14ac:dyDescent="0.25">
      <c r="A189" s="64" t="s">
        <v>695</v>
      </c>
      <c r="B189" s="18" t="s">
        <v>171</v>
      </c>
      <c r="C189" s="65" t="s">
        <v>45</v>
      </c>
      <c r="D189" s="182">
        <f>'MEMORIAL CALC.'!E198</f>
        <v>6</v>
      </c>
    </row>
    <row r="190" spans="1:4" ht="48" x14ac:dyDescent="0.25">
      <c r="A190" s="64" t="s">
        <v>696</v>
      </c>
      <c r="B190" s="18" t="s">
        <v>172</v>
      </c>
      <c r="C190" s="65" t="s">
        <v>45</v>
      </c>
      <c r="D190" s="182">
        <f>'MEMORIAL CALC.'!E199</f>
        <v>10</v>
      </c>
    </row>
    <row r="191" spans="1:4" ht="48" x14ac:dyDescent="0.25">
      <c r="A191" s="64" t="s">
        <v>697</v>
      </c>
      <c r="B191" s="18" t="s">
        <v>448</v>
      </c>
      <c r="C191" s="65" t="s">
        <v>45</v>
      </c>
      <c r="D191" s="182">
        <f>'MEMORIAL CALC.'!E200</f>
        <v>5</v>
      </c>
    </row>
    <row r="192" spans="1:4" ht="48" x14ac:dyDescent="0.25">
      <c r="A192" s="64" t="s">
        <v>698</v>
      </c>
      <c r="B192" s="18" t="s">
        <v>173</v>
      </c>
      <c r="C192" s="65" t="s">
        <v>45</v>
      </c>
      <c r="D192" s="182">
        <f>'MEMORIAL CALC.'!E201</f>
        <v>4</v>
      </c>
    </row>
    <row r="193" spans="1:4" ht="48" x14ac:dyDescent="0.25">
      <c r="A193" s="64" t="s">
        <v>699</v>
      </c>
      <c r="B193" s="18" t="s">
        <v>449</v>
      </c>
      <c r="C193" s="65" t="s">
        <v>45</v>
      </c>
      <c r="D193" s="182">
        <f>'MEMORIAL CALC.'!E202</f>
        <v>1</v>
      </c>
    </row>
    <row r="194" spans="1:4" ht="48" x14ac:dyDescent="0.25">
      <c r="A194" s="64" t="s">
        <v>700</v>
      </c>
      <c r="B194" s="18" t="s">
        <v>174</v>
      </c>
      <c r="C194" s="65" t="s">
        <v>45</v>
      </c>
      <c r="D194" s="182">
        <f>'MEMORIAL CALC.'!E203</f>
        <v>1</v>
      </c>
    </row>
    <row r="195" spans="1:4" ht="24" x14ac:dyDescent="0.25">
      <c r="A195" s="64" t="s">
        <v>701</v>
      </c>
      <c r="B195" s="18" t="str">
        <f>COMPOSIÇÕES!C237</f>
        <v>JUNÇÃO SIMPLES, PVC, DN 100 X 50 MM, JUNTA ELÁSTICA, FORNECIDO E INSTALADO EM RAMAL DE ENCAMINHAMENTO</v>
      </c>
      <c r="C195" s="65" t="str">
        <f>COMPOSIÇÕES!G237</f>
        <v>UN</v>
      </c>
      <c r="D195" s="182">
        <f>'MEMORIAL CALC.'!E204</f>
        <v>3</v>
      </c>
    </row>
    <row r="196" spans="1:4" ht="24" x14ac:dyDescent="0.25">
      <c r="A196" s="64" t="s">
        <v>702</v>
      </c>
      <c r="B196" s="18" t="str">
        <f>COMPOSIÇÕES!C248</f>
        <v>JUNÇÃO SIMPLES, PVC, DN 75 X 50 MM, JUNTA ELÁSTICA, FORNECIDO E INSTALADO EM RAMAL DE ENCAMINHAMENTO</v>
      </c>
      <c r="C196" s="65" t="str">
        <f>COMPOSIÇÕES!G248</f>
        <v>UN</v>
      </c>
      <c r="D196" s="182">
        <f>'MEMORIAL CALC.'!E205</f>
        <v>1</v>
      </c>
    </row>
    <row r="197" spans="1:4" ht="36" x14ac:dyDescent="0.25">
      <c r="A197" s="64" t="s">
        <v>703</v>
      </c>
      <c r="B197" s="18" t="s">
        <v>450</v>
      </c>
      <c r="C197" s="65" t="s">
        <v>45</v>
      </c>
      <c r="D197" s="182">
        <f>'MEMORIAL CALC.'!E206</f>
        <v>2</v>
      </c>
    </row>
    <row r="198" spans="1:4" ht="36" x14ac:dyDescent="0.25">
      <c r="A198" s="64" t="s">
        <v>704</v>
      </c>
      <c r="B198" s="18" t="s">
        <v>60</v>
      </c>
      <c r="C198" s="65" t="s">
        <v>48</v>
      </c>
      <c r="D198" s="182">
        <f>'MEMORIAL CALC.'!E207</f>
        <v>105.5</v>
      </c>
    </row>
    <row r="199" spans="1:4" ht="36" x14ac:dyDescent="0.25">
      <c r="A199" s="64" t="s">
        <v>705</v>
      </c>
      <c r="B199" s="18" t="s">
        <v>58</v>
      </c>
      <c r="C199" s="65" t="s">
        <v>48</v>
      </c>
      <c r="D199" s="182">
        <f>'MEMORIAL CALC.'!E208</f>
        <v>10.8</v>
      </c>
    </row>
    <row r="200" spans="1:4" ht="36" x14ac:dyDescent="0.25">
      <c r="A200" s="64" t="s">
        <v>706</v>
      </c>
      <c r="B200" s="18" t="s">
        <v>59</v>
      </c>
      <c r="C200" s="65" t="s">
        <v>48</v>
      </c>
      <c r="D200" s="182">
        <f>'MEMORIAL CALC.'!E209</f>
        <v>19.7</v>
      </c>
    </row>
    <row r="201" spans="1:4" ht="36" x14ac:dyDescent="0.25">
      <c r="A201" s="64" t="s">
        <v>707</v>
      </c>
      <c r="B201" s="18" t="s">
        <v>181</v>
      </c>
      <c r="C201" s="65" t="s">
        <v>48</v>
      </c>
      <c r="D201" s="182">
        <f>'MEMORIAL CALC.'!E210</f>
        <v>18.8</v>
      </c>
    </row>
    <row r="202" spans="1:4" ht="36" x14ac:dyDescent="0.25">
      <c r="A202" s="64" t="s">
        <v>708</v>
      </c>
      <c r="B202" s="18" t="s">
        <v>451</v>
      </c>
      <c r="C202" s="65" t="s">
        <v>48</v>
      </c>
      <c r="D202" s="182">
        <f>'MEMORIAL CALC.'!E211</f>
        <v>11.7</v>
      </c>
    </row>
    <row r="203" spans="1:4" ht="36" x14ac:dyDescent="0.25">
      <c r="A203" s="64" t="s">
        <v>709</v>
      </c>
      <c r="B203" s="18" t="s">
        <v>452</v>
      </c>
      <c r="C203" s="65" t="s">
        <v>45</v>
      </c>
      <c r="D203" s="182">
        <f>'MEMORIAL CALC.'!E212</f>
        <v>4</v>
      </c>
    </row>
    <row r="204" spans="1:4" x14ac:dyDescent="0.25">
      <c r="A204" s="64" t="s">
        <v>710</v>
      </c>
      <c r="B204" s="18" t="str">
        <f>COMPOSIÇÕES!C259</f>
        <v>RALO HEMISFÉRICO EM FERRO FUNDIDO, TIPO ABACAXI 75MM</v>
      </c>
      <c r="C204" s="65" t="str">
        <f>COMPOSIÇÕES!G259</f>
        <v>UN</v>
      </c>
      <c r="D204" s="182">
        <f>'MEMORIAL CALC.'!E213</f>
        <v>1</v>
      </c>
    </row>
    <row r="205" spans="1:4" ht="48" x14ac:dyDescent="0.25">
      <c r="A205" s="64" t="s">
        <v>711</v>
      </c>
      <c r="B205" s="18" t="s">
        <v>453</v>
      </c>
      <c r="C205" s="65" t="s">
        <v>45</v>
      </c>
      <c r="D205" s="182">
        <f>'MEMORIAL CALC.'!E214</f>
        <v>4</v>
      </c>
    </row>
    <row r="206" spans="1:4" ht="24" x14ac:dyDescent="0.25">
      <c r="A206" s="64" t="s">
        <v>712</v>
      </c>
      <c r="B206" s="18" t="str">
        <f>COMPOSIÇÕES!C268</f>
        <v>JUNÇÃO SIMPLES, PVC, DN 150 X 100 MM, JUNTA ELÁSTICA, FORNECIDO E INSTALADO EM RAMAL DE ENCAMINHAMENTO</v>
      </c>
      <c r="C206" s="65" t="str">
        <f>COMPOSIÇÕES!G268</f>
        <v>UN</v>
      </c>
      <c r="D206" s="182">
        <f>'MEMORIAL CALC.'!E215</f>
        <v>1</v>
      </c>
    </row>
    <row r="207" spans="1:4" x14ac:dyDescent="0.25">
      <c r="A207" s="64" t="s">
        <v>713</v>
      </c>
      <c r="B207" s="18" t="str">
        <f>COMPOSIÇÕES!C279</f>
        <v>TERMINAL DE VENTILAÇÃO EM PVC RÍGIDO, DIÂM = 50 MM</v>
      </c>
      <c r="C207" s="65" t="str">
        <f>COMPOSIÇÕES!G279</f>
        <v>UN</v>
      </c>
      <c r="D207" s="182">
        <f>'MEMORIAL CALC.'!E216</f>
        <v>4</v>
      </c>
    </row>
    <row r="208" spans="1:4" ht="36" x14ac:dyDescent="0.25">
      <c r="A208" s="64" t="s">
        <v>714</v>
      </c>
      <c r="B208" s="61" t="s">
        <v>530</v>
      </c>
      <c r="C208" s="60" t="s">
        <v>45</v>
      </c>
      <c r="D208" s="126">
        <f>'MEMORIAL CALC.'!E217</f>
        <v>1</v>
      </c>
    </row>
    <row r="209" spans="1:4" ht="48" x14ac:dyDescent="0.25">
      <c r="A209" s="64" t="s">
        <v>715</v>
      </c>
      <c r="B209" s="61" t="s">
        <v>531</v>
      </c>
      <c r="C209" s="60" t="s">
        <v>45</v>
      </c>
      <c r="D209" s="126">
        <f>'MEMORIAL CALC.'!E218</f>
        <v>1</v>
      </c>
    </row>
    <row r="210" spans="1:4" x14ac:dyDescent="0.25">
      <c r="A210" s="64"/>
      <c r="B210" s="18"/>
      <c r="C210" s="65"/>
      <c r="D210" s="182"/>
    </row>
    <row r="211" spans="1:4" x14ac:dyDescent="0.25">
      <c r="A211" s="26" t="s">
        <v>193</v>
      </c>
      <c r="B211" s="35" t="s">
        <v>186</v>
      </c>
      <c r="C211" s="27"/>
      <c r="D211" s="123"/>
    </row>
    <row r="212" spans="1:4" s="190" customFormat="1" ht="24" x14ac:dyDescent="0.25">
      <c r="A212" s="59" t="s">
        <v>716</v>
      </c>
      <c r="B212" s="61" t="str">
        <f>COMPOSIÇÕES!C289</f>
        <v>BANCADA EM GRANITO CINZA ANDORINHA, E=2CM, INCLUSO FRONTÃO E SAIA DE BANCADA</v>
      </c>
      <c r="C212" s="60" t="str">
        <f>COMPOSIÇÕES!G289</f>
        <v>M2</v>
      </c>
      <c r="D212" s="126">
        <f>'MEMORIAL CALC.'!E221</f>
        <v>3.1500000000000008</v>
      </c>
    </row>
    <row r="213" spans="1:4" s="190" customFormat="1" ht="36" x14ac:dyDescent="0.25">
      <c r="A213" s="59" t="s">
        <v>720</v>
      </c>
      <c r="B213" s="61" t="s">
        <v>465</v>
      </c>
      <c r="C213" s="60" t="s">
        <v>45</v>
      </c>
      <c r="D213" s="126">
        <f>'MEMORIAL CALC.'!E222</f>
        <v>2</v>
      </c>
    </row>
    <row r="214" spans="1:4" s="190" customFormat="1" ht="36" x14ac:dyDescent="0.25">
      <c r="A214" s="59" t="s">
        <v>718</v>
      </c>
      <c r="B214" s="61" t="s">
        <v>466</v>
      </c>
      <c r="C214" s="60" t="s">
        <v>45</v>
      </c>
      <c r="D214" s="126">
        <f>'MEMORIAL CALC.'!E223</f>
        <v>4</v>
      </c>
    </row>
    <row r="215" spans="1:4" s="190" customFormat="1" ht="48" x14ac:dyDescent="0.25">
      <c r="A215" s="59" t="s">
        <v>723</v>
      </c>
      <c r="B215" s="61" t="s">
        <v>467</v>
      </c>
      <c r="C215" s="60" t="s">
        <v>45</v>
      </c>
      <c r="D215" s="126">
        <f>'MEMORIAL CALC.'!E224</f>
        <v>1</v>
      </c>
    </row>
    <row r="216" spans="1:4" s="190" customFormat="1" ht="24" x14ac:dyDescent="0.25">
      <c r="A216" s="59" t="s">
        <v>721</v>
      </c>
      <c r="B216" s="61" t="s">
        <v>468</v>
      </c>
      <c r="C216" s="60" t="s">
        <v>45</v>
      </c>
      <c r="D216" s="126">
        <f>'MEMORIAL CALC.'!E225</f>
        <v>2</v>
      </c>
    </row>
    <row r="217" spans="1:4" s="190" customFormat="1" x14ac:dyDescent="0.25">
      <c r="A217" s="59" t="s">
        <v>719</v>
      </c>
      <c r="B217" s="61" t="str">
        <f>COMPOSIÇÕES!C298</f>
        <v>TORNEIRA DE JARDIM 3/4'', FORNECIMENTO E INSTALAÇÃO</v>
      </c>
      <c r="C217" s="60" t="s">
        <v>45</v>
      </c>
      <c r="D217" s="126">
        <f>'MEMORIAL CALC.'!E226</f>
        <v>4</v>
      </c>
    </row>
    <row r="218" spans="1:4" s="190" customFormat="1" x14ac:dyDescent="0.25">
      <c r="A218" s="59" t="s">
        <v>724</v>
      </c>
      <c r="B218" s="61" t="str">
        <f>COMPOSIÇÕES!C307</f>
        <v>DUCHA HIGIÊNICA PLÁSTICA COM REGISTRO METÁLICO</v>
      </c>
      <c r="C218" s="60" t="str">
        <f>COMPOSIÇÕES!G307</f>
        <v>UN</v>
      </c>
      <c r="D218" s="126">
        <f>'MEMORIAL CALC.'!E227</f>
        <v>5</v>
      </c>
    </row>
    <row r="219" spans="1:4" s="190" customFormat="1" ht="48" x14ac:dyDescent="0.25">
      <c r="A219" s="59" t="s">
        <v>717</v>
      </c>
      <c r="B219" s="61" t="s">
        <v>819</v>
      </c>
      <c r="C219" s="60" t="s">
        <v>45</v>
      </c>
      <c r="D219" s="126">
        <f>'MEMORIAL CALC.'!E228</f>
        <v>2</v>
      </c>
    </row>
    <row r="220" spans="1:4" s="190" customFormat="1" ht="60" x14ac:dyDescent="0.25">
      <c r="A220" s="59" t="s">
        <v>722</v>
      </c>
      <c r="B220" s="61" t="s">
        <v>470</v>
      </c>
      <c r="C220" s="60" t="s">
        <v>45</v>
      </c>
      <c r="D220" s="126">
        <f>'MEMORIAL CALC.'!E229</f>
        <v>1</v>
      </c>
    </row>
    <row r="221" spans="1:4" s="190" customFormat="1" ht="48" x14ac:dyDescent="0.25">
      <c r="A221" s="59" t="s">
        <v>725</v>
      </c>
      <c r="B221" s="61" t="str">
        <f>COMPOSIÇÕES!C315</f>
        <v>LAVATÓRIO LOUÇA BRANCA DE CANTO SUSPENSO, PADRÃO POPULAR, INCLUSO SIFÃO TIPO GARRAFA EM PVC, VÁLVULA E ENGATE FLEXÍVEL 30CM EM PLÁSTICO E TORNEIRA CROMADA DE MESA, PADRÃO POPULAR - FORNECIMENTO E INSTALAÇÃO.</v>
      </c>
      <c r="C221" s="60" t="str">
        <f>COMPOSIÇÕES!G315</f>
        <v>UN</v>
      </c>
      <c r="D221" s="126">
        <f>'MEMORIAL CALC.'!E230</f>
        <v>1</v>
      </c>
    </row>
    <row r="222" spans="1:4" s="190" customFormat="1" ht="24" x14ac:dyDescent="0.25">
      <c r="A222" s="59" t="s">
        <v>726</v>
      </c>
      <c r="B222" s="61" t="s">
        <v>471</v>
      </c>
      <c r="C222" s="60" t="s">
        <v>45</v>
      </c>
      <c r="D222" s="126">
        <f>'MEMORIAL CALC.'!E231</f>
        <v>2</v>
      </c>
    </row>
    <row r="223" spans="1:4" ht="24" x14ac:dyDescent="0.25">
      <c r="A223" s="59" t="s">
        <v>727</v>
      </c>
      <c r="B223" s="61" t="str">
        <f>COMPOSIÇÕES!C325</f>
        <v>BARRA DE APOIO RETA, EM ACO INOX POLIDO, COMPRIMENTO 40 CM,  FIXADA NA PAREDE - FORNECIMENTO E INSTALAÇÃO</v>
      </c>
      <c r="C223" s="60" t="str">
        <f>COMPOSIÇÕES!G325</f>
        <v>UN</v>
      </c>
      <c r="D223" s="126">
        <f>'MEMORIAL CALC.'!E232</f>
        <v>2</v>
      </c>
    </row>
    <row r="224" spans="1:4" ht="36" x14ac:dyDescent="0.25">
      <c r="A224" s="59" t="s">
        <v>728</v>
      </c>
      <c r="B224" s="61" t="s">
        <v>536</v>
      </c>
      <c r="C224" s="60" t="s">
        <v>45</v>
      </c>
      <c r="D224" s="126">
        <f>'MEMORIAL CALC.'!E233</f>
        <v>2</v>
      </c>
    </row>
    <row r="225" spans="1:4" ht="36" x14ac:dyDescent="0.25">
      <c r="A225" s="59" t="s">
        <v>820</v>
      </c>
      <c r="B225" s="61" t="s">
        <v>537</v>
      </c>
      <c r="C225" s="60" t="s">
        <v>45</v>
      </c>
      <c r="D225" s="126">
        <f>'MEMORIAL CALC.'!E234</f>
        <v>2</v>
      </c>
    </row>
    <row r="226" spans="1:4" s="190" customFormat="1" x14ac:dyDescent="0.25">
      <c r="A226" s="59"/>
      <c r="B226" s="61"/>
      <c r="C226" s="60"/>
      <c r="D226" s="126"/>
    </row>
    <row r="227" spans="1:4" ht="24" x14ac:dyDescent="0.25">
      <c r="A227" s="26" t="s">
        <v>515</v>
      </c>
      <c r="B227" s="35" t="s">
        <v>83</v>
      </c>
      <c r="C227" s="27"/>
      <c r="D227" s="123"/>
    </row>
    <row r="228" spans="1:4" x14ac:dyDescent="0.25">
      <c r="A228" s="59" t="s">
        <v>729</v>
      </c>
      <c r="B228" s="18" t="str">
        <f>COMPOSIÇÕES!C340</f>
        <v>ABRAÇADEIRA PVC TIPO "D" DE 3/4''</v>
      </c>
      <c r="C228" s="65" t="str">
        <f>COMPOSIÇÕES!G340</f>
        <v>UN</v>
      </c>
      <c r="D228" s="120">
        <f>'MEMORIAL CALC.'!E237</f>
        <v>30</v>
      </c>
    </row>
    <row r="229" spans="1:4" x14ac:dyDescent="0.25">
      <c r="A229" s="59" t="s">
        <v>730</v>
      </c>
      <c r="B229" s="18" t="str">
        <f>COMPOSIÇÕES!C355</f>
        <v>ARRUELA DE VEDAÇÃO 1/4"</v>
      </c>
      <c r="C229" s="65" t="str">
        <f>COMPOSIÇÕES!G355</f>
        <v>UN</v>
      </c>
      <c r="D229" s="120">
        <f>'MEMORIAL CALC.'!E238</f>
        <v>200</v>
      </c>
    </row>
    <row r="230" spans="1:4" ht="24" x14ac:dyDescent="0.25">
      <c r="A230" s="59" t="s">
        <v>732</v>
      </c>
      <c r="B230" s="18" t="str">
        <f>COMPOSIÇÕES!C370</f>
        <v>FORNECIMENTO E ASSENTAMENTO DE BARRA CHATA DE ALUMÍNIO 7/8" X 1/4"</v>
      </c>
      <c r="C230" s="65" t="str">
        <f>COMPOSIÇÕES!G370</f>
        <v>M</v>
      </c>
      <c r="D230" s="120">
        <f>'MEMORIAL CALC.'!E239</f>
        <v>135</v>
      </c>
    </row>
    <row r="231" spans="1:4" x14ac:dyDescent="0.25">
      <c r="A231" s="59" t="s">
        <v>733</v>
      </c>
      <c r="B231" s="18" t="str">
        <f>COMPOSIÇÕES!C384</f>
        <v>FIXAÇÃO UTILIZANDO BUCHA DE NYLON S6</v>
      </c>
      <c r="C231" s="65" t="str">
        <f>COMPOSIÇÕES!G384</f>
        <v>UN</v>
      </c>
      <c r="D231" s="120">
        <f>'MEMORIAL CALC.'!E240</f>
        <v>100</v>
      </c>
    </row>
    <row r="232" spans="1:4" x14ac:dyDescent="0.25">
      <c r="A232" s="59" t="s">
        <v>735</v>
      </c>
      <c r="B232" s="18" t="str">
        <f>COMPOSIÇÕES!C398</f>
        <v>FIXAÇÃO UTILIZANDO BUCHA DE NYLON S8</v>
      </c>
      <c r="C232" s="65" t="str">
        <f>COMPOSIÇÕES!G398</f>
        <v>UN</v>
      </c>
      <c r="D232" s="120">
        <f>'MEMORIAL CALC.'!E241</f>
        <v>50</v>
      </c>
    </row>
    <row r="233" spans="1:4" ht="24" x14ac:dyDescent="0.25">
      <c r="A233" s="59" t="s">
        <v>734</v>
      </c>
      <c r="B233" s="18" t="s">
        <v>84</v>
      </c>
      <c r="C233" s="65" t="s">
        <v>48</v>
      </c>
      <c r="D233" s="120">
        <f>'MEMORIAL CALC.'!E242</f>
        <v>50</v>
      </c>
    </row>
    <row r="234" spans="1:4" ht="24" x14ac:dyDescent="0.25">
      <c r="A234" s="59" t="s">
        <v>731</v>
      </c>
      <c r="B234" s="18" t="s">
        <v>85</v>
      </c>
      <c r="C234" s="65" t="s">
        <v>48</v>
      </c>
      <c r="D234" s="120">
        <f>'MEMORIAL CALC.'!E243</f>
        <v>100</v>
      </c>
    </row>
    <row r="235" spans="1:4" ht="24" x14ac:dyDescent="0.25">
      <c r="A235" s="59" t="s">
        <v>736</v>
      </c>
      <c r="B235" s="18" t="s">
        <v>86</v>
      </c>
      <c r="C235" s="65" t="s">
        <v>45</v>
      </c>
      <c r="D235" s="120">
        <f>'MEMORIAL CALC.'!E244</f>
        <v>2</v>
      </c>
    </row>
    <row r="236" spans="1:4" ht="24" x14ac:dyDescent="0.25">
      <c r="A236" s="59" t="s">
        <v>737</v>
      </c>
      <c r="B236" s="18" t="str">
        <f>COMPOSIÇÕES!C412</f>
        <v>CAIXA DE INSPEÇÃO SUSPENSA PARA ATERRAMENTO COM TAMPA</v>
      </c>
      <c r="C236" s="65" t="str">
        <f>COMPOSIÇÕES!G412</f>
        <v>UN</v>
      </c>
      <c r="D236" s="120">
        <f>'MEMORIAL CALC.'!E245</f>
        <v>7</v>
      </c>
    </row>
    <row r="237" spans="1:4" ht="24" x14ac:dyDescent="0.25">
      <c r="A237" s="59" t="s">
        <v>738</v>
      </c>
      <c r="B237" s="18" t="str">
        <f>COMPOSIÇÕES!C426</f>
        <v>CONECTOR DE MEDIÇÃO EM BRONZE C/4 PARAFUSOS P/CABOS DE COBRE DE ATÉ 50 MM2</v>
      </c>
      <c r="C237" s="65" t="str">
        <f>COMPOSIÇÕES!G426</f>
        <v>UN</v>
      </c>
      <c r="D237" s="120">
        <f>'MEMORIAL CALC.'!E246</f>
        <v>7</v>
      </c>
    </row>
    <row r="238" spans="1:4" x14ac:dyDescent="0.25">
      <c r="A238" s="59" t="s">
        <v>739</v>
      </c>
      <c r="B238" s="18" t="str">
        <f>COMPOSIÇÕES!C440</f>
        <v>CURVA HORIZONTAL 90º BARRA CHATA DE ALUMÍNIO 7/8" X 1/8"</v>
      </c>
      <c r="C238" s="65" t="str">
        <f>COMPOSIÇÕES!G440</f>
        <v>UN</v>
      </c>
      <c r="D238" s="120">
        <f>'MEMORIAL CALC.'!E247</f>
        <v>10</v>
      </c>
    </row>
    <row r="239" spans="1:4" x14ac:dyDescent="0.25">
      <c r="A239" s="59" t="s">
        <v>740</v>
      </c>
      <c r="B239" s="18" t="str">
        <f>COMPOSIÇÕES!C453</f>
        <v>CURVA VERTICAL 90º BARRA CHATA DE ALUMÍNIO 7/8" X 1/8"</v>
      </c>
      <c r="C239" s="65" t="str">
        <f>COMPOSIÇÕES!G453</f>
        <v>UN</v>
      </c>
      <c r="D239" s="120">
        <f>'MEMORIAL CALC.'!E248</f>
        <v>12</v>
      </c>
    </row>
    <row r="240" spans="1:4" ht="36" x14ac:dyDescent="0.25">
      <c r="A240" s="59" t="s">
        <v>741</v>
      </c>
      <c r="B240" s="18" t="s">
        <v>229</v>
      </c>
      <c r="C240" s="65" t="s">
        <v>48</v>
      </c>
      <c r="D240" s="120">
        <f>'MEMORIAL CALC.'!E249</f>
        <v>21</v>
      </c>
    </row>
    <row r="241" spans="1:4" ht="24" x14ac:dyDescent="0.25">
      <c r="A241" s="59" t="s">
        <v>742</v>
      </c>
      <c r="B241" s="18" t="s">
        <v>116</v>
      </c>
      <c r="C241" s="65" t="s">
        <v>45</v>
      </c>
      <c r="D241" s="120">
        <f>'MEMORIAL CALC.'!E250</f>
        <v>21</v>
      </c>
    </row>
    <row r="242" spans="1:4" ht="24" x14ac:dyDescent="0.25">
      <c r="A242" s="59" t="s">
        <v>743</v>
      </c>
      <c r="B242" s="18" t="str">
        <f>COMPOSIÇÕES!C466</f>
        <v>MINICAPTOR DE ALUMÍNIO 7/8" X 1/8" X 3000 MM, FIXAÇÃO HORIZONTAL</v>
      </c>
      <c r="C242" s="65" t="str">
        <f>COMPOSIÇÕES!G466</f>
        <v>UN</v>
      </c>
      <c r="D242" s="120">
        <f>'MEMORIAL CALC.'!E251</f>
        <v>13</v>
      </c>
    </row>
    <row r="243" spans="1:4" ht="24" x14ac:dyDescent="0.25">
      <c r="A243" s="59" t="s">
        <v>744</v>
      </c>
      <c r="B243" s="18" t="str">
        <f>COMPOSIÇÕES!C479</f>
        <v>PARAFUSO INOX AUTOPERFURANTE SEXTAVADO 12X1" - FORNECIMENTO E INSTALAÇÃO</v>
      </c>
      <c r="C243" s="65" t="str">
        <f>COMPOSIÇÕES!G479</f>
        <v>UN</v>
      </c>
      <c r="D243" s="120">
        <f>'MEMORIAL CALC.'!E252</f>
        <v>200</v>
      </c>
    </row>
    <row r="244" spans="1:4" x14ac:dyDescent="0.25">
      <c r="A244" s="59" t="s">
        <v>745</v>
      </c>
      <c r="B244" s="18" t="str">
        <f>COMPOSIÇÕES!C493</f>
        <v>PORCA SEXTAVADA INOX 1/4" - FORNECIMENTO E INSTALAÇÃO</v>
      </c>
      <c r="C244" s="65" t="str">
        <f>COMPOSIÇÕES!G493</f>
        <v>UN</v>
      </c>
      <c r="D244" s="120">
        <f>'MEMORIAL CALC.'!E253</f>
        <v>250</v>
      </c>
    </row>
    <row r="245" spans="1:4" ht="24" x14ac:dyDescent="0.25">
      <c r="A245" s="59" t="s">
        <v>746</v>
      </c>
      <c r="B245" s="18" t="str">
        <f>COMPOSIÇÕES!C507</f>
        <v>SELANTE EM POLIURETANO FLEXÍVEL - FORNECIMENTO E INSTALAÇÃO</v>
      </c>
      <c r="C245" s="65" t="str">
        <f>COMPOSIÇÕES!G507</f>
        <v>UN</v>
      </c>
      <c r="D245" s="120">
        <f>'MEMORIAL CALC.'!E254</f>
        <v>5</v>
      </c>
    </row>
    <row r="246" spans="1:4" x14ac:dyDescent="0.25">
      <c r="A246" s="59"/>
      <c r="B246" s="18"/>
      <c r="C246" s="65"/>
      <c r="D246" s="120"/>
    </row>
    <row r="247" spans="1:4" x14ac:dyDescent="0.25">
      <c r="A247" s="26" t="s">
        <v>516</v>
      </c>
      <c r="B247" s="35" t="s">
        <v>187</v>
      </c>
      <c r="C247" s="27"/>
      <c r="D247" s="123"/>
    </row>
    <row r="248" spans="1:4" ht="24" x14ac:dyDescent="0.25">
      <c r="A248" s="59" t="s">
        <v>747</v>
      </c>
      <c r="B248" s="18" t="s">
        <v>541</v>
      </c>
      <c r="C248" s="65" t="s">
        <v>45</v>
      </c>
      <c r="D248" s="120">
        <f>'MEMORIAL CALC.'!E257</f>
        <v>3</v>
      </c>
    </row>
    <row r="249" spans="1:4" ht="36" x14ac:dyDescent="0.25">
      <c r="A249" s="59" t="s">
        <v>748</v>
      </c>
      <c r="B249" s="18" t="s">
        <v>542</v>
      </c>
      <c r="C249" s="65" t="s">
        <v>45</v>
      </c>
      <c r="D249" s="120">
        <f>'MEMORIAL CALC.'!E258</f>
        <v>2</v>
      </c>
    </row>
    <row r="250" spans="1:4" ht="48" x14ac:dyDescent="0.25">
      <c r="A250" s="59" t="s">
        <v>749</v>
      </c>
      <c r="B250" s="18" t="str">
        <f>COMPOSIÇÕES!C521</f>
        <v>PLACA DE SINALIZAÇÃO SAÍDA DE EMERGÊNCIA, FOTOLUMINESCENTE, 316X158 MM, EM PVC *2* MM ANTI-CHAMAS (SIMBOLOS, CORES E PICTOGRAMAS CONFORME NBR 13434)</v>
      </c>
      <c r="C250" s="65" t="str">
        <f>COMPOSIÇÕES!G521</f>
        <v>UN</v>
      </c>
      <c r="D250" s="120">
        <f>'MEMORIAL CALC.'!E259</f>
        <v>5</v>
      </c>
    </row>
    <row r="251" spans="1:4" ht="36" x14ac:dyDescent="0.25">
      <c r="A251" s="59" t="s">
        <v>750</v>
      </c>
      <c r="B251" s="18" t="str">
        <f>COMPOSIÇÕES!C528</f>
        <v>PLACA DE SINALIZACAO DO EXTINTOR, FOTOLUMINESCENTE, 224X224 MM, EM PVC *2* MM ANTI-CHAMAS (SIMBOLOS, CORES E PICTOGRAMAS CONFORME NBR 13434)</v>
      </c>
      <c r="C251" s="65" t="str">
        <f>COMPOSIÇÕES!G528</f>
        <v>UN</v>
      </c>
      <c r="D251" s="120">
        <f>'MEMORIAL CALC.'!E260</f>
        <v>2</v>
      </c>
    </row>
    <row r="252" spans="1:4" ht="48" x14ac:dyDescent="0.25">
      <c r="A252" s="59" t="s">
        <v>751</v>
      </c>
      <c r="B252" s="18" t="str">
        <f>COMPOSIÇÕES!C535</f>
        <v>PLACA DE SINALIZACAO DE SEGURANCA CONTRA INCENDIO, FOTOLUMINESCENTE, 300X400 MM, EM PVC *2* MM ANTI-CHAMAS (SIMBOLOS, CORES E PICTOGRAMAS CONFORME NBR 13434)</v>
      </c>
      <c r="C252" s="65" t="str">
        <f>COMPOSIÇÕES!G535</f>
        <v>UN</v>
      </c>
      <c r="D252" s="120">
        <f>'MEMORIAL CALC.'!E261</f>
        <v>1</v>
      </c>
    </row>
    <row r="253" spans="1:4" ht="24" x14ac:dyDescent="0.25">
      <c r="A253" s="59" t="s">
        <v>752</v>
      </c>
      <c r="B253" s="18" t="str">
        <f>COMPOSIÇÕES!C548</f>
        <v>ADESIVO PARA PISO SINALIZAÇÃO EXTINTOR-APLICAÇÃO EXTERNA OU INTERNA</v>
      </c>
      <c r="C253" s="65" t="s">
        <v>47</v>
      </c>
      <c r="D253" s="120">
        <f>'MEMORIAL CALC.'!E262</f>
        <v>2</v>
      </c>
    </row>
    <row r="254" spans="1:4" x14ac:dyDescent="0.25">
      <c r="A254" s="59"/>
      <c r="B254" s="61"/>
      <c r="C254" s="60"/>
      <c r="D254" s="126"/>
    </row>
    <row r="255" spans="1:4" x14ac:dyDescent="0.25">
      <c r="A255" s="26" t="s">
        <v>822</v>
      </c>
      <c r="B255" s="35" t="s">
        <v>780</v>
      </c>
      <c r="C255" s="27"/>
      <c r="D255" s="123"/>
    </row>
    <row r="256" spans="1:4" ht="24" x14ac:dyDescent="0.25">
      <c r="A256" s="59" t="s">
        <v>781</v>
      </c>
      <c r="B256" s="18" t="s">
        <v>782</v>
      </c>
      <c r="C256" s="65" t="s">
        <v>47</v>
      </c>
      <c r="D256" s="120">
        <f>'MEMORIAL CALC.'!E264</f>
        <v>147.25</v>
      </c>
    </row>
    <row r="257" spans="1:4" ht="36" x14ac:dyDescent="0.25">
      <c r="A257" s="59" t="s">
        <v>791</v>
      </c>
      <c r="B257" s="18" t="s">
        <v>783</v>
      </c>
      <c r="C257" s="65" t="s">
        <v>47</v>
      </c>
      <c r="D257" s="120">
        <f>'MEMORIAL CALC.'!E265</f>
        <v>139.91</v>
      </c>
    </row>
    <row r="258" spans="1:4" ht="24" x14ac:dyDescent="0.25">
      <c r="A258" s="59" t="s">
        <v>792</v>
      </c>
      <c r="B258" s="18" t="s">
        <v>784</v>
      </c>
      <c r="C258" s="65" t="s">
        <v>47</v>
      </c>
      <c r="D258" s="120">
        <f>'MEMORIAL CALC.'!E266</f>
        <v>7.2779999999999996</v>
      </c>
    </row>
    <row r="259" spans="1:4" ht="24" x14ac:dyDescent="0.25">
      <c r="A259" s="59" t="s">
        <v>793</v>
      </c>
      <c r="B259" s="18" t="s">
        <v>785</v>
      </c>
      <c r="C259" s="65" t="s">
        <v>45</v>
      </c>
      <c r="D259" s="120">
        <f>'MEMORIAL CALC.'!E267</f>
        <v>2</v>
      </c>
    </row>
    <row r="260" spans="1:4" ht="24" x14ac:dyDescent="0.25">
      <c r="A260" s="59" t="s">
        <v>794</v>
      </c>
      <c r="B260" s="18" t="s">
        <v>786</v>
      </c>
      <c r="C260" s="65" t="s">
        <v>45</v>
      </c>
      <c r="D260" s="120">
        <f>'MEMORIAL CALC.'!E268</f>
        <v>2</v>
      </c>
    </row>
    <row r="261" spans="1:4" ht="24" x14ac:dyDescent="0.25">
      <c r="A261" s="59" t="s">
        <v>795</v>
      </c>
      <c r="B261" s="18" t="s">
        <v>787</v>
      </c>
      <c r="C261" s="65" t="s">
        <v>45</v>
      </c>
      <c r="D261" s="120">
        <f>'MEMORIAL CALC.'!E269</f>
        <v>7</v>
      </c>
    </row>
    <row r="262" spans="1:4" ht="24" x14ac:dyDescent="0.25">
      <c r="A262" s="59" t="s">
        <v>796</v>
      </c>
      <c r="B262" s="18" t="s">
        <v>788</v>
      </c>
      <c r="C262" s="65" t="s">
        <v>47</v>
      </c>
      <c r="D262" s="120">
        <f>'MEMORIAL CALC.'!E270</f>
        <v>3.1500000000000008</v>
      </c>
    </row>
    <row r="263" spans="1:4" ht="24" x14ac:dyDescent="0.25">
      <c r="A263" s="59" t="s">
        <v>797</v>
      </c>
      <c r="B263" s="18" t="s">
        <v>789</v>
      </c>
      <c r="C263" s="65" t="s">
        <v>47</v>
      </c>
      <c r="D263" s="120">
        <f>'MEMORIAL CALC.'!E271</f>
        <v>30.64</v>
      </c>
    </row>
    <row r="264" spans="1:4" x14ac:dyDescent="0.25">
      <c r="A264" s="59" t="s">
        <v>798</v>
      </c>
      <c r="B264" s="18" t="s">
        <v>790</v>
      </c>
      <c r="C264" s="65" t="s">
        <v>47</v>
      </c>
      <c r="D264" s="120">
        <f>'MEMORIAL CALC.'!E272</f>
        <v>6</v>
      </c>
    </row>
    <row r="265" spans="1:4" x14ac:dyDescent="0.25">
      <c r="A265" s="59" t="s">
        <v>799</v>
      </c>
      <c r="B265" s="18" t="s">
        <v>803</v>
      </c>
      <c r="C265" s="65" t="s">
        <v>47</v>
      </c>
      <c r="D265" s="120">
        <f>'MEMORIAL CALC.'!E273</f>
        <v>12.040000000000001</v>
      </c>
    </row>
    <row r="266" spans="1:4" ht="24" x14ac:dyDescent="0.25">
      <c r="A266" s="59" t="s">
        <v>801</v>
      </c>
      <c r="B266" s="18" t="s">
        <v>802</v>
      </c>
      <c r="C266" s="65" t="s">
        <v>47</v>
      </c>
      <c r="D266" s="120">
        <f>'MEMORIAL CALC.'!E274</f>
        <v>8.61</v>
      </c>
    </row>
    <row r="267" spans="1:4" ht="19.7" customHeight="1" x14ac:dyDescent="0.25"/>
    <row r="268" spans="1:4" ht="19.7" customHeight="1" x14ac:dyDescent="0.25"/>
    <row r="269" spans="1:4" ht="19.7" customHeight="1" x14ac:dyDescent="0.25"/>
    <row r="270" spans="1:4" ht="19.7" customHeight="1" x14ac:dyDescent="0.25"/>
    <row r="271" spans="1:4" ht="19.7" customHeight="1" x14ac:dyDescent="0.25"/>
    <row r="272" spans="1:4" ht="19.7" customHeight="1" x14ac:dyDescent="0.25"/>
    <row r="273" ht="19.7" customHeight="1" x14ac:dyDescent="0.25"/>
    <row r="274" ht="19.7" customHeight="1" x14ac:dyDescent="0.25"/>
    <row r="275" ht="19.7" customHeight="1" x14ac:dyDescent="0.25"/>
    <row r="276" ht="19.7" customHeight="1" x14ac:dyDescent="0.25"/>
  </sheetData>
  <pageMargins left="0.78740157480314965" right="0.39370078740157483" top="0.78740157480314965" bottom="0.98425196850393704" header="0.78740157480314965" footer="0.31496062992125984"/>
  <pageSetup paperSize="9" scale="51" orientation="portrait" r:id="rId1"/>
  <headerFooter>
    <oddHeader>&amp;L&amp;G&amp;R&amp;G</oddHeader>
    <oddFooter>&amp;RPágina &amp;P de &amp;N</oddFooter>
  </headerFooter>
  <rowBreaks count="2" manualBreakCount="2">
    <brk id="42" max="8" man="1"/>
    <brk id="78" max="8" man="1"/>
  </rowBreaks>
  <colBreaks count="1" manualBreakCount="1">
    <brk id="4" max="1048575" man="1"/>
  </colBreaks>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7</vt:i4>
      </vt:variant>
      <vt:variant>
        <vt:lpstr>Intervalos nomeados</vt:lpstr>
      </vt:variant>
      <vt:variant>
        <vt:i4>9</vt:i4>
      </vt:variant>
    </vt:vector>
  </HeadingPairs>
  <TitlesOfParts>
    <vt:vector size="16" baseType="lpstr">
      <vt:lpstr>RESUMO</vt:lpstr>
      <vt:lpstr>ORÇAMENTO</vt:lpstr>
      <vt:lpstr>COMPOSIÇÕES</vt:lpstr>
      <vt:lpstr>MEMORIAL CALC.</vt:lpstr>
      <vt:lpstr>CRONOGRAMA</vt:lpstr>
      <vt:lpstr>BDI</vt:lpstr>
      <vt:lpstr>Planilha SMS</vt:lpstr>
      <vt:lpstr>BDI!Area_de_impressao</vt:lpstr>
      <vt:lpstr>COMPOSIÇÕES!Area_de_impressao</vt:lpstr>
      <vt:lpstr>'MEMORIAL CALC.'!Area_de_impressao</vt:lpstr>
      <vt:lpstr>ORÇAMENTO!Area_de_impressao</vt:lpstr>
      <vt:lpstr>'Planilha SMS'!Area_de_impressao</vt:lpstr>
      <vt:lpstr>COMPOSIÇÕES!Titulos_de_impressao</vt:lpstr>
      <vt:lpstr>'MEMORIAL CALC.'!Titulos_de_impressao</vt:lpstr>
      <vt:lpstr>ORÇAMENTO!Titulos_de_impressao</vt:lpstr>
      <vt:lpstr>'Planilha SMS'!Titulos_de_impressao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Eliwelton Carleto</dc:creator>
  <cp:lastModifiedBy>Jaderson Diego de Figueiredo</cp:lastModifiedBy>
  <cp:lastPrinted>2022-05-04T15:11:03Z</cp:lastPrinted>
  <dcterms:created xsi:type="dcterms:W3CDTF">2018-12-18T11:49:59Z</dcterms:created>
  <dcterms:modified xsi:type="dcterms:W3CDTF">2022-05-04T15:16:53Z</dcterms:modified>
</cp:coreProperties>
</file>