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gia.cruz\Desktop\CC  009 2022\"/>
    </mc:Choice>
  </mc:AlternateContent>
  <xr:revisionPtr revIDLastSave="0" documentId="8_{64060CD9-03DB-44C5-B8C4-2F8129A4FC81}" xr6:coauthVersionLast="36" xr6:coauthVersionMax="36" xr10:uidLastSave="{00000000-0000-0000-0000-000000000000}"/>
  <bookViews>
    <workbookView xWindow="-110" yWindow="-110" windowWidth="23260" windowHeight="12580" xr2:uid="{00000000-000D-0000-FFFF-FFFF00000000}"/>
  </bookViews>
  <sheets>
    <sheet name="CENARIO I" sheetId="25" r:id="rId1"/>
    <sheet name="EDITAL" sheetId="28" r:id="rId2"/>
    <sheet name="M.O" sheetId="26" r:id="rId3"/>
  </sheets>
  <externalReferences>
    <externalReference r:id="rId4"/>
  </externalReferenc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" i="25" l="1"/>
  <c r="G95" i="25"/>
  <c r="G96" i="25"/>
  <c r="G94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30" i="25"/>
  <c r="G24" i="25"/>
  <c r="G25" i="25"/>
  <c r="G26" i="25"/>
  <c r="G27" i="25"/>
  <c r="G23" i="25"/>
  <c r="G10" i="25"/>
  <c r="G11" i="25"/>
  <c r="G12" i="25"/>
  <c r="G13" i="25"/>
  <c r="G14" i="25"/>
  <c r="G15" i="25"/>
  <c r="G16" i="25"/>
  <c r="G17" i="25"/>
  <c r="G18" i="25"/>
  <c r="G19" i="25"/>
  <c r="G20" i="25"/>
  <c r="G9" i="25"/>
  <c r="G5" i="25"/>
  <c r="G6" i="25"/>
  <c r="G4" i="25"/>
  <c r="A9" i="28"/>
  <c r="B9" i="28"/>
  <c r="E9" i="28"/>
  <c r="F9" i="28"/>
  <c r="H9" i="28"/>
  <c r="I9" i="28"/>
  <c r="A10" i="28"/>
  <c r="B10" i="28"/>
  <c r="E10" i="28"/>
  <c r="F10" i="28"/>
  <c r="H10" i="28"/>
  <c r="I10" i="28"/>
  <c r="A11" i="28"/>
  <c r="B11" i="28"/>
  <c r="E11" i="28"/>
  <c r="F11" i="28"/>
  <c r="H11" i="28"/>
  <c r="I11" i="28"/>
  <c r="A12" i="28"/>
  <c r="B12" i="28"/>
  <c r="E12" i="28"/>
  <c r="F12" i="28"/>
  <c r="G113" i="28"/>
  <c r="E113" i="28"/>
  <c r="D113" i="28"/>
  <c r="C113" i="28"/>
  <c r="G112" i="28"/>
  <c r="E112" i="28"/>
  <c r="D112" i="28"/>
  <c r="C112" i="28"/>
  <c r="G108" i="28"/>
  <c r="E108" i="28"/>
  <c r="D108" i="28"/>
  <c r="C108" i="28"/>
  <c r="G107" i="28"/>
  <c r="E107" i="28"/>
  <c r="D107" i="28"/>
  <c r="C107" i="28"/>
  <c r="G106" i="28"/>
  <c r="E106" i="28"/>
  <c r="D106" i="28"/>
  <c r="C106" i="28"/>
  <c r="G105" i="28"/>
  <c r="E105" i="28"/>
  <c r="D105" i="28"/>
  <c r="C105" i="28"/>
  <c r="G104" i="28"/>
  <c r="E104" i="28"/>
  <c r="D104" i="28"/>
  <c r="C104" i="28"/>
  <c r="G103" i="28"/>
  <c r="E103" i="28"/>
  <c r="D103" i="28"/>
  <c r="C103" i="28"/>
  <c r="G102" i="28"/>
  <c r="E102" i="28"/>
  <c r="D102" i="28"/>
  <c r="C102" i="28"/>
  <c r="G101" i="28"/>
  <c r="E101" i="28"/>
  <c r="D101" i="28"/>
  <c r="C101" i="28"/>
  <c r="G100" i="28"/>
  <c r="E100" i="28"/>
  <c r="D100" i="28"/>
  <c r="C100" i="28"/>
  <c r="G99" i="28"/>
  <c r="E99" i="28"/>
  <c r="D99" i="28"/>
  <c r="C99" i="28"/>
  <c r="G98" i="28"/>
  <c r="E98" i="28"/>
  <c r="D98" i="28"/>
  <c r="C98" i="28"/>
  <c r="G97" i="28"/>
  <c r="E97" i="28"/>
  <c r="D97" i="28"/>
  <c r="C97" i="28"/>
  <c r="G96" i="28"/>
  <c r="E96" i="28"/>
  <c r="D96" i="28"/>
  <c r="C96" i="28"/>
  <c r="G95" i="28"/>
  <c r="E95" i="28"/>
  <c r="D95" i="28"/>
  <c r="C95" i="28"/>
  <c r="G94" i="28"/>
  <c r="E94" i="28"/>
  <c r="D94" i="28"/>
  <c r="C94" i="28"/>
  <c r="G93" i="28"/>
  <c r="E93" i="28"/>
  <c r="D93" i="28"/>
  <c r="C93" i="28"/>
  <c r="G92" i="28"/>
  <c r="E92" i="28"/>
  <c r="D92" i="28"/>
  <c r="C92" i="28"/>
  <c r="G89" i="28"/>
  <c r="E89" i="28"/>
  <c r="D89" i="28"/>
  <c r="C89" i="28"/>
  <c r="G88" i="28"/>
  <c r="E88" i="28"/>
  <c r="D88" i="28"/>
  <c r="C88" i="28"/>
  <c r="G87" i="28"/>
  <c r="E87" i="28"/>
  <c r="D87" i="28"/>
  <c r="C87" i="28"/>
  <c r="G86" i="28"/>
  <c r="E86" i="28"/>
  <c r="D86" i="28"/>
  <c r="C86" i="28"/>
  <c r="G85" i="28"/>
  <c r="E85" i="28"/>
  <c r="D85" i="28"/>
  <c r="C85" i="28"/>
  <c r="G84" i="28"/>
  <c r="E84" i="28"/>
  <c r="D84" i="28"/>
  <c r="C84" i="28"/>
  <c r="G83" i="28"/>
  <c r="E83" i="28"/>
  <c r="D83" i="28"/>
  <c r="C83" i="28"/>
  <c r="G82" i="28"/>
  <c r="E82" i="28"/>
  <c r="D82" i="28"/>
  <c r="C82" i="28"/>
  <c r="G81" i="28"/>
  <c r="F81" i="28"/>
  <c r="E81" i="28"/>
  <c r="D81" i="28"/>
  <c r="C81" i="28"/>
  <c r="G80" i="28"/>
  <c r="E80" i="28"/>
  <c r="D80" i="28"/>
  <c r="C80" i="28"/>
  <c r="G79" i="28"/>
  <c r="F79" i="28"/>
  <c r="E79" i="28"/>
  <c r="D79" i="28"/>
  <c r="C79" i="28"/>
  <c r="G78" i="28"/>
  <c r="E78" i="28"/>
  <c r="D78" i="28"/>
  <c r="C78" i="28"/>
  <c r="G77" i="28"/>
  <c r="F77" i="28"/>
  <c r="E77" i="28"/>
  <c r="D77" i="28"/>
  <c r="C77" i="28"/>
  <c r="G76" i="28"/>
  <c r="E76" i="28"/>
  <c r="D76" i="28"/>
  <c r="C76" i="28"/>
  <c r="G75" i="28"/>
  <c r="E75" i="28"/>
  <c r="D75" i="28"/>
  <c r="C75" i="28"/>
  <c r="G74" i="28"/>
  <c r="E74" i="28"/>
  <c r="D74" i="28"/>
  <c r="C74" i="28"/>
  <c r="G73" i="28"/>
  <c r="E73" i="28"/>
  <c r="D73" i="28"/>
  <c r="C73" i="28"/>
  <c r="G72" i="28"/>
  <c r="E72" i="28"/>
  <c r="D72" i="28"/>
  <c r="C72" i="28"/>
  <c r="G71" i="28"/>
  <c r="E71" i="28"/>
  <c r="D71" i="28"/>
  <c r="C71" i="28"/>
  <c r="G70" i="28"/>
  <c r="E70" i="28"/>
  <c r="D70" i="28"/>
  <c r="C70" i="28"/>
  <c r="G69" i="28"/>
  <c r="E69" i="28"/>
  <c r="D69" i="28"/>
  <c r="C69" i="28"/>
  <c r="G68" i="28"/>
  <c r="E68" i="28"/>
  <c r="D68" i="28"/>
  <c r="C68" i="28"/>
  <c r="G67" i="28"/>
  <c r="F67" i="28"/>
  <c r="D67" i="28"/>
  <c r="C67" i="28"/>
  <c r="G65" i="28"/>
  <c r="E65" i="28"/>
  <c r="D65" i="28"/>
  <c r="C65" i="28"/>
  <c r="G64" i="28"/>
  <c r="E64" i="28"/>
  <c r="D64" i="28"/>
  <c r="C64" i="28"/>
  <c r="G58" i="28"/>
  <c r="E58" i="28"/>
  <c r="D58" i="28"/>
  <c r="C58" i="28"/>
  <c r="G57" i="28"/>
  <c r="E57" i="28"/>
  <c r="D57" i="28"/>
  <c r="C57" i="28"/>
  <c r="G56" i="28"/>
  <c r="E56" i="28"/>
  <c r="D56" i="28"/>
  <c r="C56" i="28"/>
  <c r="G55" i="28"/>
  <c r="E55" i="28"/>
  <c r="D55" i="28"/>
  <c r="C55" i="28"/>
  <c r="G54" i="28"/>
  <c r="F54" i="28"/>
  <c r="E54" i="28"/>
  <c r="D54" i="28"/>
  <c r="C54" i="28"/>
  <c r="G43" i="28"/>
  <c r="E43" i="28"/>
  <c r="D43" i="28"/>
  <c r="C43" i="28"/>
  <c r="G42" i="28"/>
  <c r="E42" i="28"/>
  <c r="D42" i="28"/>
  <c r="C42" i="28"/>
  <c r="G41" i="28"/>
  <c r="E41" i="28"/>
  <c r="D41" i="28"/>
  <c r="C41" i="28"/>
  <c r="G40" i="28"/>
  <c r="E40" i="28"/>
  <c r="D40" i="28"/>
  <c r="C40" i="28"/>
  <c r="G39" i="28"/>
  <c r="E39" i="28"/>
  <c r="D39" i="28"/>
  <c r="C39" i="28"/>
  <c r="G37" i="28"/>
  <c r="E37" i="28"/>
  <c r="D37" i="28"/>
  <c r="C37" i="28"/>
  <c r="G36" i="28"/>
  <c r="E36" i="28"/>
  <c r="D36" i="28"/>
  <c r="C36" i="28"/>
  <c r="G35" i="28"/>
  <c r="E35" i="28"/>
  <c r="D35" i="28"/>
  <c r="C35" i="28"/>
  <c r="G33" i="28"/>
  <c r="E33" i="28"/>
  <c r="D33" i="28"/>
  <c r="C33" i="28"/>
  <c r="G32" i="28"/>
  <c r="E32" i="28"/>
  <c r="D32" i="28"/>
  <c r="C32" i="28"/>
  <c r="G31" i="28"/>
  <c r="E31" i="28"/>
  <c r="D31" i="28"/>
  <c r="C31" i="28"/>
  <c r="G30" i="28"/>
  <c r="E30" i="28"/>
  <c r="D30" i="28"/>
  <c r="C30" i="28"/>
  <c r="G29" i="28"/>
  <c r="E29" i="28"/>
  <c r="D29" i="28"/>
  <c r="C29" i="28"/>
  <c r="G28" i="28"/>
  <c r="E28" i="28"/>
  <c r="D28" i="28"/>
  <c r="C28" i="28"/>
  <c r="G27" i="28"/>
  <c r="E27" i="28"/>
  <c r="D27" i="28"/>
  <c r="C27" i="28"/>
  <c r="G26" i="28"/>
  <c r="E26" i="28"/>
  <c r="D26" i="28"/>
  <c r="C26" i="28"/>
  <c r="G22" i="28"/>
  <c r="D22" i="28"/>
  <c r="C22" i="28"/>
  <c r="G20" i="28"/>
  <c r="F20" i="28"/>
  <c r="D20" i="28"/>
  <c r="C20" i="28"/>
  <c r="H111" i="28"/>
  <c r="I111" i="28" s="1"/>
  <c r="H31" i="28" l="1"/>
  <c r="H52" i="28"/>
  <c r="I52" i="28" s="1"/>
  <c r="H84" i="28"/>
  <c r="H94" i="28"/>
  <c r="I94" i="28" s="1"/>
  <c r="H102" i="28"/>
  <c r="I102" i="28" s="1"/>
  <c r="H106" i="28"/>
  <c r="H30" i="28"/>
  <c r="I30" i="28" s="1"/>
  <c r="H37" i="28"/>
  <c r="H42" i="28"/>
  <c r="H92" i="28"/>
  <c r="J37" i="25"/>
  <c r="K37" i="25" s="1"/>
  <c r="H40" i="28"/>
  <c r="H79" i="28"/>
  <c r="H96" i="28"/>
  <c r="H33" i="28"/>
  <c r="H36" i="28"/>
  <c r="H54" i="28"/>
  <c r="H56" i="28"/>
  <c r="H58" i="28"/>
  <c r="H68" i="28"/>
  <c r="H70" i="28"/>
  <c r="H72" i="28"/>
  <c r="H74" i="28"/>
  <c r="H76" i="28"/>
  <c r="H87" i="28"/>
  <c r="H104" i="28"/>
  <c r="J94" i="25"/>
  <c r="K94" i="25" s="1"/>
  <c r="H77" i="28"/>
  <c r="H88" i="28"/>
  <c r="H27" i="28"/>
  <c r="H83" i="28"/>
  <c r="H98" i="28"/>
  <c r="H39" i="28"/>
  <c r="H43" i="28"/>
  <c r="H78" i="28"/>
  <c r="H93" i="28"/>
  <c r="H108" i="28"/>
  <c r="H29" i="28"/>
  <c r="H100" i="28"/>
  <c r="H26" i="28"/>
  <c r="I26" i="28" s="1"/>
  <c r="H48" i="28"/>
  <c r="H97" i="28"/>
  <c r="H82" i="28"/>
  <c r="H101" i="28"/>
  <c r="H35" i="28"/>
  <c r="H55" i="28"/>
  <c r="H64" i="28"/>
  <c r="H86" i="28"/>
  <c r="H105" i="28"/>
  <c r="H62" i="28"/>
  <c r="H66" i="28"/>
  <c r="H45" i="28"/>
  <c r="H49" i="28"/>
  <c r="H53" i="28"/>
  <c r="H41" i="28"/>
  <c r="H59" i="28"/>
  <c r="H63" i="28"/>
  <c r="H46" i="28"/>
  <c r="H20" i="28"/>
  <c r="H57" i="28"/>
  <c r="H69" i="28"/>
  <c r="H73" i="28"/>
  <c r="H113" i="28"/>
  <c r="H50" i="28"/>
  <c r="H21" i="28"/>
  <c r="H60" i="28"/>
  <c r="H28" i="28"/>
  <c r="H32" i="28"/>
  <c r="H34" i="28"/>
  <c r="H47" i="28"/>
  <c r="H51" i="28"/>
  <c r="H81" i="28"/>
  <c r="H85" i="28"/>
  <c r="H89" i="28"/>
  <c r="H95" i="28"/>
  <c r="H99" i="28"/>
  <c r="H103" i="28"/>
  <c r="H107" i="28"/>
  <c r="H61" i="28"/>
  <c r="H65" i="28"/>
  <c r="H67" i="28"/>
  <c r="H71" i="28"/>
  <c r="H75" i="28"/>
  <c r="H80" i="28"/>
  <c r="I106" i="28" l="1"/>
  <c r="J14" i="25"/>
  <c r="K14" i="25" s="1"/>
  <c r="I84" i="28"/>
  <c r="J77" i="25"/>
  <c r="K77" i="25" s="1"/>
  <c r="J85" i="25"/>
  <c r="K85" i="25" s="1"/>
  <c r="J69" i="25"/>
  <c r="K69" i="25" s="1"/>
  <c r="I31" i="28"/>
  <c r="J89" i="25"/>
  <c r="K89" i="25" s="1"/>
  <c r="J13" i="25"/>
  <c r="K13" i="25" s="1"/>
  <c r="I95" i="28"/>
  <c r="J78" i="25"/>
  <c r="K78" i="25" s="1"/>
  <c r="I28" i="28"/>
  <c r="J11" i="25"/>
  <c r="K11" i="25" s="1"/>
  <c r="I66" i="28"/>
  <c r="J51" i="25"/>
  <c r="K51" i="25" s="1"/>
  <c r="I86" i="28"/>
  <c r="J71" i="25"/>
  <c r="K71" i="25" s="1"/>
  <c r="I43" i="28"/>
  <c r="J27" i="25"/>
  <c r="K27" i="25" s="1"/>
  <c r="I89" i="28"/>
  <c r="J74" i="25"/>
  <c r="K74" i="25" s="1"/>
  <c r="I62" i="28"/>
  <c r="J47" i="25"/>
  <c r="K47" i="25" s="1"/>
  <c r="I64" i="28"/>
  <c r="J49" i="25"/>
  <c r="K49" i="25" s="1"/>
  <c r="I58" i="28"/>
  <c r="J43" i="25"/>
  <c r="K43" i="25" s="1"/>
  <c r="I67" i="28"/>
  <c r="J52" i="25"/>
  <c r="I21" i="28"/>
  <c r="J5" i="25"/>
  <c r="K5" i="25" s="1"/>
  <c r="I98" i="28"/>
  <c r="J81" i="25"/>
  <c r="K81" i="25" s="1"/>
  <c r="I56" i="28"/>
  <c r="J41" i="25"/>
  <c r="K41" i="25" s="1"/>
  <c r="I50" i="28"/>
  <c r="J35" i="25"/>
  <c r="K35" i="25" s="1"/>
  <c r="J9" i="25"/>
  <c r="K9" i="25" s="1"/>
  <c r="I35" i="28"/>
  <c r="J18" i="25"/>
  <c r="K18" i="25" s="1"/>
  <c r="I29" i="28"/>
  <c r="J12" i="25"/>
  <c r="K12" i="25" s="1"/>
  <c r="I83" i="28"/>
  <c r="J68" i="25"/>
  <c r="K68" i="25" s="1"/>
  <c r="I87" i="28"/>
  <c r="J72" i="25"/>
  <c r="K72" i="25" s="1"/>
  <c r="I54" i="28"/>
  <c r="J39" i="25"/>
  <c r="I79" i="28"/>
  <c r="J64" i="25"/>
  <c r="I37" i="28"/>
  <c r="J20" i="25"/>
  <c r="K20" i="25" s="1"/>
  <c r="I61" i="28"/>
  <c r="J46" i="25"/>
  <c r="K46" i="25" s="1"/>
  <c r="I51" i="28"/>
  <c r="J36" i="25"/>
  <c r="K36" i="25" s="1"/>
  <c r="I113" i="28"/>
  <c r="J96" i="25"/>
  <c r="K96" i="25" s="1"/>
  <c r="I41" i="28"/>
  <c r="J25" i="25"/>
  <c r="K25" i="25" s="1"/>
  <c r="I101" i="28"/>
  <c r="J84" i="25"/>
  <c r="K84" i="25" s="1"/>
  <c r="I27" i="28"/>
  <c r="J10" i="25"/>
  <c r="K10" i="25" s="1"/>
  <c r="I76" i="28"/>
  <c r="J61" i="25"/>
  <c r="K61" i="25" s="1"/>
  <c r="I36" i="28"/>
  <c r="J19" i="25"/>
  <c r="K19" i="25" s="1"/>
  <c r="I22" i="28"/>
  <c r="J6" i="25"/>
  <c r="K6" i="25" s="1"/>
  <c r="I75" i="28"/>
  <c r="J60" i="25"/>
  <c r="K60" i="25" s="1"/>
  <c r="I20" i="28"/>
  <c r="J4" i="25"/>
  <c r="I48" i="28"/>
  <c r="J33" i="25"/>
  <c r="K33" i="25" s="1"/>
  <c r="I68" i="28"/>
  <c r="J53" i="25"/>
  <c r="K53" i="25" s="1"/>
  <c r="I71" i="28"/>
  <c r="J56" i="25"/>
  <c r="K56" i="25" s="1"/>
  <c r="I60" i="28"/>
  <c r="J45" i="25"/>
  <c r="K45" i="25" s="1"/>
  <c r="I46" i="28"/>
  <c r="J31" i="25"/>
  <c r="K31" i="25" s="1"/>
  <c r="I39" i="28"/>
  <c r="J23" i="25"/>
  <c r="K23" i="25" s="1"/>
  <c r="I92" i="28"/>
  <c r="J75" i="25"/>
  <c r="K75" i="25" s="1"/>
  <c r="I85" i="28"/>
  <c r="J70" i="25"/>
  <c r="K70" i="25" s="1"/>
  <c r="I63" i="28"/>
  <c r="J48" i="25"/>
  <c r="K48" i="25" s="1"/>
  <c r="I100" i="28"/>
  <c r="J83" i="25"/>
  <c r="K83" i="25" s="1"/>
  <c r="I81" i="28"/>
  <c r="J66" i="25"/>
  <c r="I73" i="28"/>
  <c r="J58" i="25"/>
  <c r="K58" i="25" s="1"/>
  <c r="I82" i="28"/>
  <c r="J67" i="25"/>
  <c r="K67" i="25" s="1"/>
  <c r="I74" i="28"/>
  <c r="J59" i="25"/>
  <c r="K59" i="25" s="1"/>
  <c r="I103" i="28"/>
  <c r="J86" i="25"/>
  <c r="K86" i="25" s="1"/>
  <c r="I34" i="28"/>
  <c r="J17" i="25"/>
  <c r="K17" i="25" s="1"/>
  <c r="I69" i="28"/>
  <c r="J54" i="25"/>
  <c r="K54" i="25" s="1"/>
  <c r="I49" i="28"/>
  <c r="J34" i="25"/>
  <c r="K34" i="25" s="1"/>
  <c r="I93" i="28"/>
  <c r="J76" i="25"/>
  <c r="K76" i="25" s="1"/>
  <c r="I88" i="28"/>
  <c r="J73" i="25"/>
  <c r="K73" i="25" s="1"/>
  <c r="I72" i="28"/>
  <c r="J57" i="25"/>
  <c r="K57" i="25" s="1"/>
  <c r="I40" i="28"/>
  <c r="J24" i="25"/>
  <c r="K24" i="25" s="1"/>
  <c r="I55" i="28"/>
  <c r="J40" i="25"/>
  <c r="K40" i="25" s="1"/>
  <c r="I104" i="28"/>
  <c r="J87" i="25"/>
  <c r="K87" i="25" s="1"/>
  <c r="I96" i="28"/>
  <c r="J79" i="25"/>
  <c r="K79" i="25" s="1"/>
  <c r="I42" i="28"/>
  <c r="J26" i="25"/>
  <c r="K26" i="25" s="1"/>
  <c r="I65" i="28"/>
  <c r="J50" i="25"/>
  <c r="K50" i="25" s="1"/>
  <c r="I59" i="28"/>
  <c r="J44" i="25"/>
  <c r="K44" i="25" s="1"/>
  <c r="I107" i="28"/>
  <c r="J90" i="25"/>
  <c r="K90" i="25" s="1"/>
  <c r="I47" i="28"/>
  <c r="J32" i="25"/>
  <c r="K32" i="25" s="1"/>
  <c r="I53" i="28"/>
  <c r="J38" i="25"/>
  <c r="K38" i="25" s="1"/>
  <c r="I108" i="28"/>
  <c r="J91" i="25"/>
  <c r="K91" i="25" s="1"/>
  <c r="I112" i="28"/>
  <c r="J95" i="25"/>
  <c r="K95" i="25" s="1"/>
  <c r="I33" i="28"/>
  <c r="J16" i="25"/>
  <c r="K16" i="25" s="1"/>
  <c r="I80" i="28"/>
  <c r="J65" i="25"/>
  <c r="K65" i="25" s="1"/>
  <c r="I99" i="28"/>
  <c r="J82" i="25"/>
  <c r="K82" i="25" s="1"/>
  <c r="I32" i="28"/>
  <c r="J15" i="25"/>
  <c r="K15" i="25" s="1"/>
  <c r="I57" i="28"/>
  <c r="J42" i="25"/>
  <c r="K42" i="25" s="1"/>
  <c r="I45" i="28"/>
  <c r="J30" i="25"/>
  <c r="K30" i="25" s="1"/>
  <c r="I105" i="28"/>
  <c r="J88" i="25"/>
  <c r="K88" i="25" s="1"/>
  <c r="I97" i="28"/>
  <c r="J80" i="25"/>
  <c r="K80" i="25" s="1"/>
  <c r="I78" i="28"/>
  <c r="J63" i="25"/>
  <c r="K63" i="25" s="1"/>
  <c r="I77" i="28"/>
  <c r="J62" i="25"/>
  <c r="I70" i="28"/>
  <c r="J55" i="25"/>
  <c r="K55" i="25" s="1"/>
  <c r="I44" i="28" l="1"/>
  <c r="I117" i="28"/>
  <c r="I19" i="28"/>
  <c r="I25" i="28"/>
  <c r="I110" i="28"/>
  <c r="I38" i="28"/>
  <c r="I24" i="28" l="1"/>
  <c r="I115" i="28" s="1"/>
  <c r="I119" i="28" l="1"/>
  <c r="E4" i="25"/>
  <c r="K4" i="25" s="1"/>
  <c r="E66" i="25"/>
  <c r="K66" i="25" s="1"/>
  <c r="E64" i="25"/>
  <c r="K64" i="25" s="1"/>
  <c r="E62" i="25"/>
  <c r="K62" i="25" s="1"/>
  <c r="E52" i="25"/>
  <c r="K52" i="25" s="1"/>
  <c r="E39" i="25"/>
  <c r="K39" i="25" s="1"/>
  <c r="C16" i="26"/>
  <c r="K99" i="25" l="1"/>
  <c r="H96" i="25"/>
  <c r="L96" i="25" s="1"/>
  <c r="H33" i="25"/>
  <c r="L33" i="25" s="1"/>
  <c r="H37" i="25"/>
  <c r="L37" i="25" s="1"/>
  <c r="H95" i="25"/>
  <c r="L95" i="25" s="1"/>
  <c r="H79" i="25"/>
  <c r="L79" i="25" s="1"/>
  <c r="H94" i="25"/>
  <c r="L94" i="25" s="1"/>
  <c r="H83" i="25"/>
  <c r="L83" i="25" s="1"/>
  <c r="H40" i="25"/>
  <c r="L40" i="25" s="1"/>
  <c r="H89" i="25"/>
  <c r="L89" i="25" s="1"/>
  <c r="H86" i="25"/>
  <c r="L86" i="25" s="1"/>
  <c r="H84" i="25"/>
  <c r="L84" i="25" s="1"/>
  <c r="H48" i="25"/>
  <c r="L48" i="25" s="1"/>
  <c r="H78" i="25"/>
  <c r="L78" i="25" s="1"/>
  <c r="H91" i="25"/>
  <c r="L91" i="25" s="1"/>
  <c r="H52" i="25"/>
  <c r="L52" i="25" s="1"/>
  <c r="H41" i="25"/>
  <c r="L41" i="25" s="1"/>
  <c r="H85" i="25"/>
  <c r="L85" i="25" s="1"/>
  <c r="H77" i="25"/>
  <c r="L77" i="25" s="1"/>
  <c r="H81" i="25"/>
  <c r="L81" i="25" s="1"/>
  <c r="H43" i="25"/>
  <c r="L43" i="25" s="1"/>
  <c r="H74" i="25"/>
  <c r="L74" i="25" s="1"/>
  <c r="H80" i="25"/>
  <c r="L80" i="25" s="1"/>
  <c r="H82" i="25"/>
  <c r="L82" i="25" s="1"/>
  <c r="H88" i="25"/>
  <c r="L88" i="25" s="1"/>
  <c r="H90" i="25"/>
  <c r="L90" i="25" s="1"/>
  <c r="H87" i="25"/>
  <c r="L87" i="25" s="1"/>
  <c r="H71" i="25"/>
  <c r="L71" i="25" s="1"/>
  <c r="H35" i="25"/>
  <c r="L35" i="25" s="1"/>
  <c r="H76" i="25"/>
  <c r="L76" i="25" s="1"/>
  <c r="H49" i="25"/>
  <c r="L49" i="25" s="1"/>
  <c r="H42" i="25"/>
  <c r="L42" i="25" s="1"/>
  <c r="H51" i="25"/>
  <c r="L51" i="25" s="1"/>
  <c r="H56" i="25"/>
  <c r="L56" i="25" s="1"/>
  <c r="H57" i="25"/>
  <c r="L57" i="25" s="1"/>
  <c r="H38" i="25"/>
  <c r="L38" i="25" s="1"/>
  <c r="H60" i="25"/>
  <c r="L60" i="25" s="1"/>
  <c r="H36" i="25"/>
  <c r="L36" i="25" s="1"/>
  <c r="H39" i="25"/>
  <c r="L39" i="25" s="1"/>
  <c r="H46" i="25"/>
  <c r="L46" i="25" s="1"/>
  <c r="H54" i="25"/>
  <c r="L54" i="25" s="1"/>
  <c r="H34" i="25"/>
  <c r="L34" i="25" s="1"/>
  <c r="H59" i="25"/>
  <c r="L59" i="25" s="1"/>
  <c r="H45" i="25"/>
  <c r="L45" i="25" s="1"/>
  <c r="H47" i="25"/>
  <c r="L47" i="25" s="1"/>
  <c r="H50" i="25"/>
  <c r="L50" i="25" s="1"/>
  <c r="H44" i="25"/>
  <c r="L44" i="25" s="1"/>
  <c r="H62" i="25"/>
  <c r="L62" i="25" s="1"/>
  <c r="H55" i="25"/>
  <c r="L55" i="25" s="1"/>
  <c r="H53" i="25"/>
  <c r="L53" i="25" s="1"/>
  <c r="H61" i="25"/>
  <c r="L61" i="25" s="1"/>
  <c r="H32" i="25"/>
  <c r="L32" i="25" s="1"/>
  <c r="H63" i="25"/>
  <c r="L63" i="25" s="1"/>
  <c r="H65" i="25"/>
  <c r="L65" i="25" s="1"/>
  <c r="H73" i="25"/>
  <c r="L73" i="25" s="1"/>
  <c r="H58" i="25"/>
  <c r="L58" i="25" s="1"/>
  <c r="H64" i="25"/>
  <c r="L64" i="25" s="1"/>
  <c r="H75" i="25"/>
  <c r="L75" i="25" s="1"/>
  <c r="H72" i="25"/>
  <c r="L72" i="25" s="1"/>
  <c r="H69" i="25"/>
  <c r="L69" i="25" s="1"/>
  <c r="H31" i="25"/>
  <c r="L31" i="25" s="1"/>
  <c r="H19" i="25"/>
  <c r="L19" i="25" s="1"/>
  <c r="H66" i="25"/>
  <c r="L66" i="25" s="1"/>
  <c r="H67" i="25"/>
  <c r="L67" i="25" s="1"/>
  <c r="H70" i="25"/>
  <c r="L70" i="25" s="1"/>
  <c r="H25" i="25"/>
  <c r="L25" i="25" s="1"/>
  <c r="H26" i="25"/>
  <c r="L26" i="25" s="1"/>
  <c r="H24" i="25"/>
  <c r="L24" i="25" s="1"/>
  <c r="H15" i="25"/>
  <c r="L15" i="25" s="1"/>
  <c r="D58" i="26"/>
  <c r="D59" i="26" s="1"/>
  <c r="F55" i="26"/>
  <c r="F54" i="26"/>
  <c r="F53" i="26"/>
  <c r="F52" i="26"/>
  <c r="F51" i="26"/>
  <c r="G48" i="26"/>
  <c r="C47" i="26"/>
  <c r="G47" i="26" s="1"/>
  <c r="C46" i="26"/>
  <c r="G46" i="26" s="1"/>
  <c r="G45" i="26"/>
  <c r="G44" i="26"/>
  <c r="C43" i="26"/>
  <c r="G43" i="26" s="1"/>
  <c r="F40" i="26"/>
  <c r="F39" i="26"/>
  <c r="F38" i="26"/>
  <c r="F37" i="26"/>
  <c r="F36" i="26"/>
  <c r="C35" i="26"/>
  <c r="F35" i="26" s="1"/>
  <c r="F34" i="26"/>
  <c r="F33" i="26"/>
  <c r="F32" i="26"/>
  <c r="F31" i="26"/>
  <c r="F30" i="26"/>
  <c r="F29" i="26"/>
  <c r="F28" i="26"/>
  <c r="F27" i="26"/>
  <c r="F26" i="26"/>
  <c r="F25" i="26"/>
  <c r="F23" i="26" s="1"/>
  <c r="F41" i="26" s="1"/>
  <c r="F49" i="26" s="1"/>
  <c r="C25" i="26"/>
  <c r="F21" i="26"/>
  <c r="G21" i="26" s="1"/>
  <c r="F20" i="26"/>
  <c r="F19" i="26"/>
  <c r="G19" i="26" s="1"/>
  <c r="F18" i="26"/>
  <c r="D16" i="26"/>
  <c r="F15" i="26"/>
  <c r="G15" i="26" s="1"/>
  <c r="F14" i="26"/>
  <c r="F13" i="26"/>
  <c r="G13" i="26" s="1"/>
  <c r="L12" i="26"/>
  <c r="F12" i="26"/>
  <c r="D10" i="26"/>
  <c r="G10" i="26" s="1"/>
  <c r="F9" i="26"/>
  <c r="G9" i="26" s="1"/>
  <c r="G12" i="26" s="1"/>
  <c r="F8" i="26"/>
  <c r="F7" i="26"/>
  <c r="G7" i="26" s="1"/>
  <c r="G8" i="26" s="1"/>
  <c r="G6" i="26"/>
  <c r="D4" i="26"/>
  <c r="G4" i="26" s="1"/>
  <c r="H23" i="25" l="1"/>
  <c r="A23" i="25" s="1"/>
  <c r="H97" i="25"/>
  <c r="H20" i="25"/>
  <c r="L20" i="25" s="1"/>
  <c r="H30" i="25"/>
  <c r="L30" i="25" s="1"/>
  <c r="G42" i="26"/>
  <c r="G16" i="26"/>
  <c r="F16" i="26"/>
  <c r="G14" i="26"/>
  <c r="G22" i="26" s="1"/>
  <c r="G18" i="26"/>
  <c r="G20" i="26" s="1"/>
  <c r="F4" i="26"/>
  <c r="F10" i="26"/>
  <c r="G58" i="26"/>
  <c r="G32" i="26" l="1"/>
  <c r="G28" i="26"/>
  <c r="G26" i="26"/>
  <c r="G37" i="26"/>
  <c r="G40" i="26"/>
  <c r="G36" i="26"/>
  <c r="G39" i="26"/>
  <c r="G35" i="26"/>
  <c r="G31" i="26"/>
  <c r="G27" i="26"/>
  <c r="G30" i="26"/>
  <c r="G38" i="26"/>
  <c r="G34" i="26"/>
  <c r="G33" i="26"/>
  <c r="G29" i="26"/>
  <c r="G25" i="26" l="1"/>
  <c r="G23" i="26" s="1"/>
  <c r="G41" i="26" s="1"/>
  <c r="G49" i="26" s="1"/>
  <c r="G54" i="26" l="1"/>
  <c r="G56" i="26"/>
  <c r="G55" i="26"/>
  <c r="G53" i="26"/>
  <c r="G57" i="26"/>
  <c r="G51" i="26"/>
  <c r="G52" i="26"/>
  <c r="G50" i="26" l="1"/>
  <c r="G60" i="26" s="1"/>
  <c r="G62" i="26" s="1"/>
  <c r="H68" i="25" l="1"/>
  <c r="H92" i="25" l="1"/>
  <c r="L68" i="25"/>
  <c r="H10" i="25"/>
  <c r="L10" i="25" s="1"/>
  <c r="H12" i="25"/>
  <c r="L12" i="25" s="1"/>
  <c r="H11" i="25"/>
  <c r="L11" i="25" s="1"/>
  <c r="H18" i="25"/>
  <c r="L18" i="25" s="1"/>
  <c r="H17" i="25"/>
  <c r="L17" i="25" s="1"/>
  <c r="H27" i="25"/>
  <c r="L27" i="25" s="1"/>
  <c r="H13" i="25"/>
  <c r="L13" i="25" s="1"/>
  <c r="H9" i="25"/>
  <c r="L9" i="25" s="1"/>
  <c r="H16" i="25"/>
  <c r="L16" i="25" s="1"/>
  <c r="H14" i="25"/>
  <c r="L14" i="25" s="1"/>
  <c r="H28" i="25" l="1"/>
  <c r="H21" i="25"/>
  <c r="H103" i="25"/>
  <c r="H6" i="25"/>
  <c r="H5" i="25"/>
  <c r="H4" i="25"/>
  <c r="H7" i="25" l="1"/>
  <c r="H104" i="25" s="1"/>
  <c r="H106" i="25" s="1"/>
</calcChain>
</file>

<file path=xl/sharedStrings.xml><?xml version="1.0" encoding="utf-8"?>
<sst xmlns="http://schemas.openxmlformats.org/spreadsheetml/2006/main" count="729" uniqueCount="423">
  <si>
    <t>ITEM</t>
  </si>
  <si>
    <t>DESCRIÇÃO</t>
  </si>
  <si>
    <t>QTD</t>
  </si>
  <si>
    <t>MARCA</t>
  </si>
  <si>
    <t>un</t>
  </si>
  <si>
    <t>VL. TOTAL R$</t>
  </si>
  <si>
    <t>UND</t>
  </si>
  <si>
    <t>1.1</t>
  </si>
  <si>
    <t>1.2</t>
  </si>
  <si>
    <t>1.3</t>
  </si>
  <si>
    <t>SUBTOTAL 1.0</t>
  </si>
  <si>
    <t>VL. UNIT. R$</t>
  </si>
  <si>
    <t>2.1</t>
  </si>
  <si>
    <t>2.2</t>
  </si>
  <si>
    <t>OUTROS</t>
  </si>
  <si>
    <t>SUBTOTAL 2.0</t>
  </si>
  <si>
    <t>AUSEC</t>
  </si>
  <si>
    <t>mês</t>
  </si>
  <si>
    <t>3.1</t>
  </si>
  <si>
    <t>3.2</t>
  </si>
  <si>
    <t>SUBTOTAL 3.0</t>
  </si>
  <si>
    <t>TOTAL</t>
  </si>
  <si>
    <t>PLANILHA ORÇAMENTÁRIA - ANEXO 1</t>
  </si>
  <si>
    <t>CUSTO MENSAL</t>
  </si>
  <si>
    <t>SALÁRIOS</t>
  </si>
  <si>
    <t>VL. HR.</t>
  </si>
  <si>
    <t>HR/MÊS</t>
  </si>
  <si>
    <t>A</t>
  </si>
  <si>
    <t>MÃO-DE-OBRA</t>
  </si>
  <si>
    <t xml:space="preserve"> Supervisor</t>
  </si>
  <si>
    <t xml:space="preserve"> Sobreaviso 33,33%</t>
  </si>
  <si>
    <t xml:space="preserve"> Horas Extras 60% - Analista I (1) - média</t>
  </si>
  <si>
    <t>das 18hs às 00hs</t>
  </si>
  <si>
    <t xml:space="preserve"> Horas Extras 100% -  Analista I (1) - média</t>
  </si>
  <si>
    <t>domingos e feriados</t>
  </si>
  <si>
    <t xml:space="preserve"> Descanso Semanal Remunerado - DSR - Técnico I (1) - Analista</t>
  </si>
  <si>
    <t>das 22hs às 05hs</t>
  </si>
  <si>
    <t>10*3</t>
  </si>
  <si>
    <t xml:space="preserve"> Ad. Noturno 25% - Técnico I (1) - média</t>
  </si>
  <si>
    <t xml:space="preserve"> Líder</t>
  </si>
  <si>
    <t xml:space="preserve"> Técnico</t>
  </si>
  <si>
    <t xml:space="preserve"> Total (1+....+5)</t>
  </si>
  <si>
    <t>B</t>
  </si>
  <si>
    <t>ENCARGOS SOCIAL</t>
  </si>
  <si>
    <t>INDICE %</t>
  </si>
  <si>
    <t> </t>
  </si>
  <si>
    <t>GRUPO A</t>
  </si>
  <si>
    <t>INSS</t>
  </si>
  <si>
    <t>SEGURO ACIDENTE DE TRABALHO - SAT/RAT</t>
  </si>
  <si>
    <t>SALÁRIO EDUCAÇÃO</t>
  </si>
  <si>
    <t>SESI OU SESC</t>
  </si>
  <si>
    <t>SENAI OU SENAC</t>
  </si>
  <si>
    <t>SEBRAE</t>
  </si>
  <si>
    <t>INCRA</t>
  </si>
  <si>
    <t>FGTS</t>
  </si>
  <si>
    <t xml:space="preserve">Multa FGTS 50% </t>
  </si>
  <si>
    <t>GRUPO B</t>
  </si>
  <si>
    <t>Férias 1/12 avos</t>
  </si>
  <si>
    <t>1/3 s/Férias</t>
  </si>
  <si>
    <t>13º Salario 1/12 avos</t>
  </si>
  <si>
    <t>Encargos Sociais s/Férias e 13º Salario (36,80%)</t>
  </si>
  <si>
    <t>Rescisão</t>
  </si>
  <si>
    <t>TOTAL (A+B) REMUNERAÇÃO + ENC. SOCIAIS</t>
  </si>
  <si>
    <t>C</t>
  </si>
  <si>
    <t>OUTROS CUSTOS</t>
  </si>
  <si>
    <r>
      <t>Uniformes (Camisa: 5x R$ 22,50 + Calça: 3x R$ 36,50)</t>
    </r>
    <r>
      <rPr>
        <b/>
        <sz val="10"/>
        <rFont val="Arial"/>
        <family val="2"/>
      </rPr>
      <t xml:space="preserve"> </t>
    </r>
  </si>
  <si>
    <t>dias</t>
  </si>
  <si>
    <t>Vale Transporte (R$ 7,20 x 21 dias)</t>
  </si>
  <si>
    <t>Vale Refeição (R$ 18,00 x 21 dias)</t>
  </si>
  <si>
    <t>Plano de Saúde 50%</t>
  </si>
  <si>
    <t>Seguro de Vida em Grupo</t>
  </si>
  <si>
    <t>Deslocamento</t>
  </si>
  <si>
    <t>km</t>
  </si>
  <si>
    <t>TOTAL (A+B+C) REM.+ ENC. SOCIAIS+O.CUSTOS</t>
  </si>
  <si>
    <t>D</t>
  </si>
  <si>
    <t>IMPOSTOS E ML</t>
  </si>
  <si>
    <t>IRPJ 4,80%</t>
  </si>
  <si>
    <t>ADIC. IRPJ 2,50% (previsão)</t>
  </si>
  <si>
    <t>CSSLL 2,88%</t>
  </si>
  <si>
    <t>ISSQN 5,00%</t>
  </si>
  <si>
    <t>PIS/COFINS 3,65%</t>
  </si>
  <si>
    <t>Taxa de Administração 10%</t>
  </si>
  <si>
    <t>Margem de Lucro 20%</t>
  </si>
  <si>
    <t>TOTALIZADOR TIPO SIMPLES OU LP</t>
  </si>
  <si>
    <t>MARK UP</t>
  </si>
  <si>
    <t>TOTAL FINAL DE VENDA</t>
  </si>
  <si>
    <t>MATERIAL</t>
  </si>
  <si>
    <t>TOTAL CFTV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</si>
  <si>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</si>
  <si>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</si>
  <si>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</si>
  <si>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</si>
  <si>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</si>
  <si>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</si>
  <si>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</si>
  <si>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</si>
  <si>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</si>
  <si>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</si>
  <si>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Câmera IP - POE - Lente 2.7mm</t>
  </si>
  <si>
    <t>Câmera IP - POE - Lente 2.8mm</t>
  </si>
  <si>
    <t>3.3</t>
  </si>
  <si>
    <t>3.4</t>
  </si>
  <si>
    <t>3.5</t>
  </si>
  <si>
    <t>DAHUA</t>
  </si>
  <si>
    <t xml:space="preserve">Reaterro Manual Apiloado com Soquete. </t>
  </si>
  <si>
    <t xml:space="preserve">Rasgo em Contrapiso para Ramais/ Distribuição com Diâmetros Menores ou Iguais A 40 mm. </t>
  </si>
  <si>
    <t xml:space="preserve">Rasgo em Contrapiso para Ramais/ Distribuição com Diâmetros Maiores que 40 mm e Menores ou Iguais A 75 mm. </t>
  </si>
  <si>
    <t xml:space="preserve">Chumbamento Linear em Contrapiso para Ramais/Distribuição com Diâmetros Menores ou Iguais a 40 mm. </t>
  </si>
  <si>
    <t xml:space="preserve">Chumbamento Linear em Contrapiso para Ramais/Distribuição com Diâmetros Maiores Que 40 mm e Menores ou Iguais a 75 mm. </t>
  </si>
  <si>
    <t xml:space="preserve">Furo em Alvenaria para Diâmetros Maiores que 75 mm. </t>
  </si>
  <si>
    <t>Unidut 3/4" m - Fornecimento e Instalação</t>
  </si>
  <si>
    <t>m</t>
  </si>
  <si>
    <t>br</t>
  </si>
  <si>
    <t>2  . 0  -  CABEAMENTO - RACK</t>
  </si>
  <si>
    <t>3  . 0  -  CFTV</t>
  </si>
  <si>
    <t>4 . 0  -  INSTALAÇÕES ELÉTRICAS/LÓGICAS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</si>
  <si>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</si>
  <si>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</si>
  <si>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</si>
  <si>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</si>
  <si>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</si>
  <si>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</si>
  <si>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</si>
  <si>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</si>
  <si>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</si>
  <si>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</si>
  <si>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</si>
  <si>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</si>
  <si>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</si>
  <si>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</si>
  <si>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</si>
  <si>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</si>
  <si>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</si>
  <si>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</si>
  <si>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</si>
  <si>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</si>
  <si>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</si>
  <si>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</si>
  <si>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</si>
  <si>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</si>
  <si>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</si>
  <si>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</si>
  <si>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</si>
  <si>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</si>
  <si>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</si>
  <si>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</si>
  <si>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</si>
  <si>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</si>
  <si>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</si>
  <si>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</si>
  <si>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</si>
  <si>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</si>
  <si>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</si>
  <si>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</si>
  <si>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</si>
  <si>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</si>
  <si>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</si>
  <si>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</si>
  <si>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</si>
  <si>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</si>
  <si>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</si>
  <si>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4.46</t>
  </si>
  <si>
    <t>4.47</t>
  </si>
  <si>
    <t>4.48</t>
  </si>
  <si>
    <t>4.49</t>
  </si>
  <si>
    <t>4.50</t>
  </si>
  <si>
    <t>4.51</t>
  </si>
  <si>
    <t>4.52</t>
  </si>
  <si>
    <t>4.53</t>
  </si>
  <si>
    <t>4.54</t>
  </si>
  <si>
    <t>4.55</t>
  </si>
  <si>
    <t>4.56</t>
  </si>
  <si>
    <t>4.57</t>
  </si>
  <si>
    <t>4.58</t>
  </si>
  <si>
    <t>4.59</t>
  </si>
  <si>
    <t>4.60</t>
  </si>
  <si>
    <t>4.61</t>
  </si>
  <si>
    <t>SUBTOTAL 4.0</t>
  </si>
  <si>
    <t>SUBTOTAL 5.0</t>
  </si>
  <si>
    <t>5 . 0  -  INSTALAÇÕES ELÉTRICAS/LÓGICAS</t>
  </si>
  <si>
    <t>5.1</t>
  </si>
  <si>
    <t>5.2</t>
  </si>
  <si>
    <t>5.3</t>
  </si>
  <si>
    <t>M³</t>
  </si>
  <si>
    <t>M</t>
  </si>
  <si>
    <t>UN</t>
  </si>
  <si>
    <t>m³</t>
  </si>
  <si>
    <t xml:space="preserve"> un </t>
  </si>
  <si>
    <t xml:space="preserve">un </t>
  </si>
  <si>
    <t>m²</t>
  </si>
  <si>
    <t>m2</t>
  </si>
  <si>
    <t>https://www.yakao.com.br/informatica-redes-e-wireless/rack-para-servidor-de-piso/rack-para-servidor-piso-24u-770mm-19pol-preto-fibra-tellecom-76/p</t>
  </si>
  <si>
    <t>Guia de Cabos Fechado Horizontal 19"X1U Preto - Fornecimento e Instalação</t>
  </si>
  <si>
    <t>Régua de Tomadas com 10 Tomadas Padrão Brasileiro Preta - Fornecimento e Instalação</t>
  </si>
  <si>
    <t>FURUKAWA</t>
  </si>
  <si>
    <t>https://loja.plugmais.com.br/produtos/p.asp?id=2057&amp;produto=distrib-optico-19pol-x-2u-48fo-sc-apc-sm-090-125-completo</t>
  </si>
  <si>
    <t>FIBRACEM</t>
  </si>
  <si>
    <t>4.62</t>
  </si>
  <si>
    <t>https://www.yakao.com.br/informatica-equipamentos/monitor/monitor-goldentec-gt19-tela-19-led-preto-vga-hdmi/p</t>
  </si>
  <si>
    <t>NEXANS</t>
  </si>
  <si>
    <t>https://loja.plugmais.com.br/produtos/p.asp?id=1566&amp;produto=cabo-optico-06f-sm-090-as-80-frp-nr-cfoa-sm-as80-mini-ra</t>
  </si>
  <si>
    <t>PRYSMIAN</t>
  </si>
  <si>
    <t>VL. EDITAL</t>
  </si>
  <si>
    <t>M.O</t>
  </si>
  <si>
    <t xml:space="preserve">Patch Panel 24 Portas, Categoria 6 - Fornecimento e Instalação. </t>
  </si>
  <si>
    <t>Rack de Parede 19" 16U X 570mm Fechado, Porta Acrílico - Fornecimento e Instalação</t>
  </si>
  <si>
    <t>Gravador de Vídeo NVR 32 Canais - Resolução de Gravação 8MP(4k) - 8HD'S - Fornecimento e Instalação</t>
  </si>
  <si>
    <t>Patch Cord, Categoria 6, Extensão de 2,50 m - Fornecimento e Instalação</t>
  </si>
  <si>
    <t>Fibra Óptica - 6FO - Monomodo - Fornecimento e Instalação</t>
  </si>
  <si>
    <t>Fibra Óptica - 48FO - Monomodo - Fornecimento e Instalação</t>
  </si>
  <si>
    <t>Pigtail - Conector SC - 1,5m - Fornecimento e Instalação</t>
  </si>
  <si>
    <t>Tala Plana Perfurada 38mm - Fornecimento e Instalação</t>
  </si>
  <si>
    <t>Terminal 38x38mm - Fornecimento e Instalação</t>
  </si>
  <si>
    <t>Eletrocalha Metálica Perfurada Tipo U 100x50mm - Fornecimento e Instalação</t>
  </si>
  <si>
    <t>Eletrocalha Metálica Perfurada Tipo U 200x50mm - Fornecimento e Instalação</t>
  </si>
  <si>
    <t>Tala Plana Perfurada 50mm - Fornecimento e Instalação</t>
  </si>
  <si>
    <t>Tala Plana Perfurada 10mm - Fornecimento e Instalação</t>
  </si>
  <si>
    <t>"T" Vertical Subida 90° - 200x50mm - Fornecimento e Instalação</t>
  </si>
  <si>
    <t>"T" Vertical Descida 90° - 200x50mm - Fornecimento e Instalação</t>
  </si>
  <si>
    <t>Curva 90° Horizontal Eletrocalha 100x50mm - Fornecimento e Instalação</t>
  </si>
  <si>
    <t>Curva 90° Horizontal Eletrocalha 200x50mm - Fornecimento e Instalação</t>
  </si>
  <si>
    <t>Curva Vertical Externa 90° - 200x50mm - Fornecimento e Instalação</t>
  </si>
  <si>
    <t>Curva Vertical Externa 90° - 200x100mm - Fornecimento e Instalação</t>
  </si>
  <si>
    <t>Acoplamento Lateral Simples Eletrocalha P/ Perfilado 38x38mm - Fornecimento e Instalação</t>
  </si>
  <si>
    <t>Canaleta de Alumínio Com Tampa - 73x25mm - Fornecimento e Instalação</t>
  </si>
  <si>
    <t>deSCRIÇÃO</t>
  </si>
  <si>
    <t>1  . 0  -  SERVIÇOS PRELIMINARES/ADMINISTRAÇÃO de OBRA</t>
  </si>
  <si>
    <t>ART de Execução (Resolução 1.066, de 25/09/2015 (Pl 1544/2019)). Eng. Eletricista</t>
  </si>
  <si>
    <t>Administração de Obras</t>
  </si>
  <si>
    <t xml:space="preserve">Escavação Manual de Vala Com Profundidade Menor ou Igual A 1,30 m. </t>
  </si>
  <si>
    <t xml:space="preserve">Rasgo em Alvenaria para Ramais/ Distribuição com Diametros Menores ou Iguais a 40 mm. </t>
  </si>
  <si>
    <t>Gancho Curto para Perfilado 44x32mm - Fornecimento e Instalação</t>
  </si>
  <si>
    <t>Curva 90° Horizontal para Perfilado 38x38mm - Fornecimento e Instalação</t>
  </si>
  <si>
    <t>Curva 90° Vertical Interna para Perfilado 38x38mm - Fornecimento e Instalação</t>
  </si>
  <si>
    <t>Curva 90° Vertical Externa para Perfilado 38x38mm - Fornecimento e Instalação</t>
  </si>
  <si>
    <t>Saída Perfilado para Eletroduto 3/4" - Fornecimento e Instalação</t>
  </si>
  <si>
    <t>Saída Eletrocalha para Eletroduto  3/4" - Fornecimento e Instalação</t>
  </si>
  <si>
    <t>Curva Horizontal 90° para Canaleta de Alumínio 73x25mm - Fornecimento e Instalação</t>
  </si>
  <si>
    <t>Curva Vertical Interna  90° para Canaleta de Alumínio 73x25mm - Fornecimento e Instalação</t>
  </si>
  <si>
    <t>Adaptador Canaleta de Alumínio 73x25mm para Eletroduto - Fornecimento e Instalação</t>
  </si>
  <si>
    <t>Caixa de derivação para Canaleta 73x25mm - Fornecimento e Instalação</t>
  </si>
  <si>
    <t xml:space="preserve">Condulete de Alumínio, Tipo X, para Eletroduto de Aço Galvanizado Dn 20 Mm (3/4''), Aparente, Com Tampa Cega - Fornecimento e Instalação. </t>
  </si>
  <si>
    <t>Rack de Piso 19" - Porta Acrílico - 22U X 670mm - Fornecimento e Instalação</t>
  </si>
  <si>
    <t>Rack de Piso 19" - Porta Acrílico - 44U X 670mm - Fornecimento e Instalação</t>
  </si>
  <si>
    <t>Rack de Piso 19" - Aberto - 44U X 450mm - Fornecimento e Instalação</t>
  </si>
  <si>
    <t>Bandeja Estendida - 1U - Gabinete Padrão 19" - Fornecimento e Instalação</t>
  </si>
  <si>
    <t>Perfilado Galvanizado à Fogo 38x38x6000mm - Fornecimento e Instalação</t>
  </si>
  <si>
    <t>Conector Macho RJ - 45, Categoria 6 - Fornecimento e Instalação</t>
  </si>
  <si>
    <t>ITem</t>
  </si>
  <si>
    <t>Placa de Obra em Chapa de Aco Galvanizado (1,50 X 1,50 M)</t>
  </si>
  <si>
    <t xml:space="preserve">Cabo Eletrônico Categoria 6, Instalado em Edificação Institucional - Fornecimento e Instalação. </t>
  </si>
  <si>
    <t xml:space="preserve">Eletroduto Flexível Corrugado, PVC, Dn 25 Mm (3/4"), para Circuitos Terminais, Instalado em Forro - Fornecimento e Instalação. </t>
  </si>
  <si>
    <t xml:space="preserve">Eletroduto de Aço Galvanizado, Classe Leve, Dn 20 Mm (3/4), Aparente , Instalado em Parede - Fornecimento e Instalação. </t>
  </si>
  <si>
    <t xml:space="preserve">Eletroduto de Aço Galvanizado, Classe Leve, Dn 25 Mm (1), Aparente, Instalado em Parede - Fornecimento e Instalação. </t>
  </si>
  <si>
    <t>Curva 90 Graus para Eletroduto, Ferro Galvanizado, Dn 25 mm (3/4"), para Circuitos Terminais, Instalada em Parede - Fornecimento e Instalação.</t>
  </si>
  <si>
    <t>Curva 90 Graus para Eletroduto, Ferro Galvanizado, Dn 25 mm (1"), para Circuitos Terminais, Instalada em Parede - Fornecimento e Instalação</t>
  </si>
  <si>
    <t xml:space="preserve">Caixa Enterrada Elétrica Retangular, em Alvenaria Com Tijolos Cerâmicos Maciços, Fundo Com Brita, Dimensões Internas: 0,4x0,4x0,4 M. </t>
  </si>
  <si>
    <t>Placa Cega - para Caixa de embutir 4x2" - Fornecimento e Instalação</t>
  </si>
  <si>
    <t>Monitor LED 18,5", HD, Widescreen - Com Entrada HDMI - Fornecimento e Instalação</t>
  </si>
  <si>
    <t>HD de 4TB - Compatível Com NVR - Ref. Seagate St4000vx000 - Fornecimento e Instalação</t>
  </si>
  <si>
    <t>Dio 19" 48FO Mínimo - Monomodo - com Conector SC - Fornecimento e Instalação</t>
  </si>
  <si>
    <t>Placa com 1 Módulo - RJ45 - para Porta Equipamento da Canaleta de Alumínio - Fornecimento e Instalação</t>
  </si>
  <si>
    <t>Placa com 2 Módulos - RJ45 - para Porta Equipamento da Canaleta de Alumínio - Fornecimento e Instalação</t>
  </si>
  <si>
    <t>Porta equipamentos para 3 RJ45 - para Canaleta de Alumínio - Fornecimento e Instalação</t>
  </si>
  <si>
    <t>Tomada de Rede com 1 Módulo - RJ45 - para Condulete de Alumínio 3/4" - Fornecimento e Instalação</t>
  </si>
  <si>
    <t>"T" Horizontal  200x50mm para Eletrocalha - Fornecimento e Instalação</t>
  </si>
  <si>
    <t>"T" Horizontal  200x100mm para Eletrocalha - Fornecimento e Instalação</t>
  </si>
  <si>
    <t>Fixação de Eletrocalha 200x100, em Laje, com Barra Roscada - Fornecimento e Instalação</t>
  </si>
  <si>
    <t>Fixação de Eletrocalha 200x50, em Laje, com Barra Roscada - Fornecimento e Instalação</t>
  </si>
  <si>
    <t>Fixação de Eletrocalha 100x50, em Laje, com Barra Roscada - Fornecimento e Instalação</t>
  </si>
  <si>
    <t>Fixação de Perfilado 38x38, em Laje, com Barra Roscada - Fornecimento e Instalação</t>
  </si>
  <si>
    <t>Tomada de Rede com 1 Módulo - RJ45 - para Caixa de Embutir 4x2" - Fornecimento e Instalação</t>
  </si>
  <si>
    <t>Eletrocalha Metálica Perfurada Tipo U 200x100mm - Fornecimento e Instalação</t>
  </si>
  <si>
    <t>Eletroduto Flexível Corrugado, PVC, Dn 32 Mm (1"), para Circuitos Terminais, Instalado em Forro - Fornecimento e Instalação</t>
  </si>
  <si>
    <t xml:space="preserve">Eletroduto Flexível Corrugado, PEAD, Dn 50 (1 ½)  - Fornecimento e Instalação. </t>
  </si>
  <si>
    <t>Limpeza de Piso Cerâmico ou Porcelanato com Vassoura a Seco.</t>
  </si>
  <si>
    <t>Fusão e Certificação de Fibra Óptica</t>
  </si>
  <si>
    <t xml:space="preserve">Conectorização, Fechamento de Rack E Certificação De Pontos De Lógica </t>
  </si>
  <si>
    <t>ENGEDUTO</t>
  </si>
  <si>
    <t>https://loja.deltacable.com.br/modulo-mini-gbic-sfp-1000-base-t---dn-sfp-1000-base-t---d-net---51150100</t>
  </si>
  <si>
    <t>Placa de Fechamento Cega - 1U - Gabinete Padrão 19" - Fornecimento e Instalação</t>
  </si>
  <si>
    <t>DIO 19" 6FO Mínimo - Monomodo - com Conector SC - Fornecimento e Instalação</t>
  </si>
  <si>
    <t>DIFERENÇA</t>
  </si>
  <si>
    <t>ORÇAMENTO SINTÉTICO</t>
  </si>
  <si>
    <t>REF.</t>
  </si>
  <si>
    <t>CÓD.</t>
  </si>
  <si>
    <t>QUANT.</t>
  </si>
  <si>
    <t>P. UNIT.</t>
  </si>
  <si>
    <t>P. UNIT. COM BDI</t>
  </si>
  <si>
    <t>P. TOTAL</t>
  </si>
  <si>
    <t>SERVIÇOS PRELIMINARES/ADMINISTRAÇÃO DE OBRA</t>
  </si>
  <si>
    <t>CUSTO TOTAL DO ITEM</t>
  </si>
  <si>
    <t>SINAPI-MT</t>
  </si>
  <si>
    <t>M²</t>
  </si>
  <si>
    <t>CREA-MT</t>
  </si>
  <si>
    <t>-</t>
  </si>
  <si>
    <t>ART DE EXECUÇÃO (RESOLUÇÃO 1.066, DE 25/09/2015 (PL 1544/2019)). ENG. ELETRICISTA</t>
  </si>
  <si>
    <t>MÊS</t>
  </si>
  <si>
    <t>CABEAMENTO</t>
  </si>
  <si>
    <t>RACK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</si>
  <si>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</si>
  <si>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</si>
  <si>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</si>
  <si>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</si>
  <si>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</si>
  <si>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</si>
  <si>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</si>
  <si>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</si>
  <si>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</si>
  <si>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98302</t>
  </si>
  <si>
    <t>PATCH PANEL 24 PORTAS, CATEGORIA 6 - FORNECIMENTO E INSTALAÇÃO. AF_11/2019</t>
  </si>
  <si>
    <t>2.1.10</t>
  </si>
  <si>
    <t>2.1.11</t>
  </si>
  <si>
    <t>2.1.12</t>
  </si>
  <si>
    <t>CFTV</t>
  </si>
  <si>
    <t>2.2.1</t>
  </si>
  <si>
    <t>2.2.2</t>
  </si>
  <si>
    <t>2.2.3</t>
  </si>
  <si>
    <t>2.2.4</t>
  </si>
  <si>
    <t>2.2.5</t>
  </si>
  <si>
    <t>INSTALAÇÕES ELÉTRICAS/LÓGICAS</t>
  </si>
  <si>
    <t>2.3.1</t>
  </si>
  <si>
    <t>93358</t>
  </si>
  <si>
    <t>ESCAVAÇÃO MANUAL DE VALA COM PROFUNDIDADE MENOR OU IGUAL A 1,30 M. AF_02/2021</t>
  </si>
  <si>
    <t>2.3.2</t>
  </si>
  <si>
    <t>96995</t>
  </si>
  <si>
    <t>REATERRO MANUAL APILOADO COM SOQUETE. AF_10/2017</t>
  </si>
  <si>
    <t>2.3.3</t>
  </si>
  <si>
    <t>90444</t>
  </si>
  <si>
    <t>RASGO EM CONTRAPISO PARA RAMAIS/ DISTRIBUIÇÃO COM DIÂMETROS MENORES OU IGUAIS A 40 MM. AF_05/2015</t>
  </si>
  <si>
    <t>2.3.4</t>
  </si>
  <si>
    <t>90443</t>
  </si>
  <si>
    <t>RASGO EM ALVENARIA PARA RAMAIS/ DISTRIBUIÇÃO COM DIAMETROS MENORES OU IGUAIS A 40 MM. AF_05/2015</t>
  </si>
  <si>
    <t>2.3.5</t>
  </si>
  <si>
    <t>90445</t>
  </si>
  <si>
    <t>RASGO EM CONTRAPISO PARA RAMAIS/ DISTRIBUIÇÃO COM DIÂMETROS MAIORES QUE 40 MM E MENORES OU IGUAIS A 75 MM. AF_05/2015</t>
  </si>
  <si>
    <t>2.3.6</t>
  </si>
  <si>
    <t xml:space="preserve">90468 </t>
  </si>
  <si>
    <t>CHUMBAMENTO LINEAR EM CONTRAPISO PARA RAMAIS/DISTRIBUIÇÃO COM DIÂMETROS MENORES OU IGUAIS A 40 MM. AF_05/2015</t>
  </si>
  <si>
    <t>2.3.7</t>
  </si>
  <si>
    <t xml:space="preserve">90469 </t>
  </si>
  <si>
    <t>CHUMBAMENTO LINEAR EM CONTRAPISO PARA RAMAIS/DISTRIBUIÇÃO COM DIÂMETROS MAIORES QUE 40 MM E MENORES OU IGUAIS A 75 MM. AF_05/2015</t>
  </si>
  <si>
    <t>2.3.8</t>
  </si>
  <si>
    <t xml:space="preserve">90438 </t>
  </si>
  <si>
    <t>FURO EM ALVENARIA PARA DIÂMETROS MAIORES QUE 75 MM. AF_05/2015</t>
  </si>
  <si>
    <t>2.3.9</t>
  </si>
  <si>
    <t>98297</t>
  </si>
  <si>
    <t>CABO ELETRÔNICO CATEGORIA 6, INSTALADO EM EDIFICAÇÃO INSTITUCIONAL - FORNECIMENTO E INSTALAÇÃO. AF_11/2019</t>
  </si>
  <si>
    <t>2.3.10</t>
  </si>
  <si>
    <t>2.3.11</t>
  </si>
  <si>
    <t>2.3.12</t>
  </si>
  <si>
    <t>2.3.13</t>
  </si>
  <si>
    <t>2.3.14</t>
  </si>
  <si>
    <t>2.3.15</t>
  </si>
  <si>
    <t>91834</t>
  </si>
  <si>
    <t>ELETRODUTO FLEXÍVEL CORRUGADO, PVC, DN 25 MM (3/4"), PARA CIRCUITOS TERMINAIS, INSTALADO EM FORRO - FORNECIMENTO E INSTALAÇÃO. AF_12/2015</t>
  </si>
  <si>
    <t>2.3.16</t>
  </si>
  <si>
    <t>91836</t>
  </si>
  <si>
    <t>ELETRODUTO FLEXÍVEL CORRUGADO, PVC, DN 32 MM (1"), PARA CIRCUITOS TERMINAIS, INSTALADO EM FORRO - FORNECIMENTO E INSTALAÇÃO. AF_12/2015</t>
  </si>
  <si>
    <t>2.3.17</t>
  </si>
  <si>
    <t>97667</t>
  </si>
  <si>
    <t>ELETRODUTO FLEXÍVEL CORRUGADO, PEAD, DN 50 (1 ½)  - FORNECIMENTO E INSTALAÇÃO. AF_04/2016</t>
  </si>
  <si>
    <t>2.3.18</t>
  </si>
  <si>
    <t>95749</t>
  </si>
  <si>
    <t>ELETRODUTO DE AÇO GALVANIZADO, CLASSE LEVE, DN 20 MM (3/4), APARENTE , INSTALADO EM PAREDE - FORNECIMENTO E INSTALAÇÃO. AF_11/2016_P</t>
  </si>
  <si>
    <t>2.3.19</t>
  </si>
  <si>
    <t>95750</t>
  </si>
  <si>
    <t>ELETRODUTO DE AÇO GALVANIZADO, CLASSE LEVE, DN 25 MM (1), APARENTE, INSTALADO EM PAREDE - FORNECIMENTO E INSTALAÇÃO. AF_11/2016_P</t>
  </si>
  <si>
    <t>2.3.20</t>
  </si>
  <si>
    <t>2.3.21</t>
  </si>
  <si>
    <t>2.3.22</t>
  </si>
  <si>
    <t>97887</t>
  </si>
  <si>
    <t>CAIXA ENTERRADA ELÉTRICA RETANGULAR, EM ALVENARIA COM TIJOLOS CERÂMICOS MACIÇOS, FUNDO COM BRITA, DIMENSÕES INTERNAS: 0,4X0,4X0,4 M. AF_12/2020</t>
  </si>
  <si>
    <t>2.3.23</t>
  </si>
  <si>
    <t>BR</t>
  </si>
  <si>
    <t>2.3.24</t>
  </si>
  <si>
    <t>2.3.25</t>
  </si>
  <si>
    <t>2.3.26</t>
  </si>
  <si>
    <t>2.3.27</t>
  </si>
  <si>
    <t>2.3.28</t>
  </si>
  <si>
    <t>2.3.29</t>
  </si>
  <si>
    <t>2.3.30</t>
  </si>
  <si>
    <t>2.3.31</t>
  </si>
  <si>
    <t>2.3.32</t>
  </si>
  <si>
    <t>2.3.33</t>
  </si>
  <si>
    <t>2.3.34</t>
  </si>
  <si>
    <t>2.3.35</t>
  </si>
  <si>
    <t>2.3.36</t>
  </si>
  <si>
    <t>2.3.37</t>
  </si>
  <si>
    <t>2.3.38</t>
  </si>
  <si>
    <t>2.3.39</t>
  </si>
  <si>
    <t>2.3.40</t>
  </si>
  <si>
    <t>2.3.41</t>
  </si>
  <si>
    <t>2.3.42</t>
  </si>
  <si>
    <t>2.3.43</t>
  </si>
  <si>
    <t>2.3.44</t>
  </si>
  <si>
    <t>2.3.45</t>
  </si>
  <si>
    <t>2.3.46</t>
  </si>
  <si>
    <t>2.3.47</t>
  </si>
  <si>
    <t>2.3.48</t>
  </si>
  <si>
    <t>2.3.49</t>
  </si>
  <si>
    <t>2.3.50</t>
  </si>
  <si>
    <t>2.3.51</t>
  </si>
  <si>
    <t>2.3.52</t>
  </si>
  <si>
    <t>2.3.53</t>
  </si>
  <si>
    <t>2.3.54</t>
  </si>
  <si>
    <t>2.3.55</t>
  </si>
  <si>
    <t>2.3.56</t>
  </si>
  <si>
    <t>2.3.57</t>
  </si>
  <si>
    <t>2.3.58</t>
  </si>
  <si>
    <t>2.3.59</t>
  </si>
  <si>
    <t>2.3.60</t>
  </si>
  <si>
    <t>2.3.61</t>
  </si>
  <si>
    <t>2.3.62</t>
  </si>
  <si>
    <t>COMPLEMENTAÇÃO DA OBRA</t>
  </si>
  <si>
    <t>LIMPEZA DE PISO CERÂMICO OU PORCELANATO COM VASSOURA A SECO. AF_04/2019</t>
  </si>
  <si>
    <t>M2</t>
  </si>
  <si>
    <t>BDI (SERVIÇOS)</t>
  </si>
  <si>
    <t>BDI (EQUIPAMENTOS)</t>
  </si>
  <si>
    <t>TOTAL GERAL COM BDI</t>
  </si>
  <si>
    <t>Módulo GBIC SFP - Bi-Direcional - Fornecimento e Instalação</t>
  </si>
  <si>
    <t>VALORES DO EDITAL</t>
  </si>
  <si>
    <t>UNITÁRIO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</si>
</sst>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.00_);_(* \(#,##0.00\);_(* \-??_);_(@_)"/>
    <numFmt numFmtId="167" formatCode="_(* #,##0.0000_);_(* \(#,##0.00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9.5"/>
      <color theme="1"/>
      <name val="Calibri"/>
      <family val="2"/>
      <scheme val="minor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9.5"/>
      <color rgb="FF000000"/>
      <name val="Calibri"/>
      <family val="2"/>
      <scheme val="minor"/>
    </font>
    <font>
      <b/>
      <sz val="16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theme="0" tint="-0.249977111117893"/>
      <name val="Arial"/>
      <family val="2"/>
    </font>
    <font>
      <b/>
      <sz val="10"/>
      <color rgb="FF0000CC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0"/>
      <color indexed="12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9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03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165" fontId="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165" fontId="5" fillId="0" borderId="0" applyFont="0" applyFill="0" applyBorder="0" applyAlignment="0" applyProtection="0"/>
    <xf numFmtId="166" fontId="2" fillId="0" borderId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5">
    <xf numFmtId="0" fontId="0" fillId="0" borderId="0" xfId="0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4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/>
    </xf>
    <xf numFmtId="43" fontId="14" fillId="2" borderId="5" xfId="0" applyNumberFormat="1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44" fontId="15" fillId="3" borderId="2" xfId="408" applyFont="1" applyFill="1" applyBorder="1" applyAlignment="1">
      <alignment vertical="center"/>
    </xf>
    <xf numFmtId="0" fontId="13" fillId="0" borderId="0" xfId="0" applyFont="1" applyAlignment="1">
      <alignment vertical="center"/>
    </xf>
    <xf numFmtId="44" fontId="15" fillId="3" borderId="2" xfId="408" applyFont="1" applyFill="1" applyBorder="1" applyAlignment="1">
      <alignment horizontal="right" vertical="center"/>
    </xf>
    <xf numFmtId="0" fontId="16" fillId="3" borderId="5" xfId="0" applyFont="1" applyFill="1" applyBorder="1" applyAlignment="1">
      <alignment horizontal="center" vertical="center"/>
    </xf>
    <xf numFmtId="44" fontId="17" fillId="3" borderId="5" xfId="0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6" borderId="11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 wrapText="1"/>
    </xf>
    <xf numFmtId="0" fontId="21" fillId="6" borderId="14" xfId="0" applyFont="1" applyFill="1" applyBorder="1" applyAlignment="1">
      <alignment horizontal="center" vertical="center"/>
    </xf>
    <xf numFmtId="0" fontId="21" fillId="7" borderId="15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21" fillId="7" borderId="16" xfId="0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3" fillId="6" borderId="1" xfId="0" applyFont="1" applyFill="1" applyBorder="1" applyAlignment="1">
      <alignment vertical="center"/>
    </xf>
    <xf numFmtId="165" fontId="2" fillId="6" borderId="1" xfId="26" applyFont="1" applyFill="1" applyBorder="1" applyAlignment="1">
      <alignment vertical="center"/>
    </xf>
    <xf numFmtId="165" fontId="0" fillId="6" borderId="1" xfId="0" applyNumberFormat="1" applyFill="1" applyBorder="1" applyAlignment="1">
      <alignment vertical="center"/>
    </xf>
    <xf numFmtId="165" fontId="2" fillId="6" borderId="3" xfId="0" applyNumberFormat="1" applyFont="1" applyFill="1" applyBorder="1" applyAlignment="1">
      <alignment vertical="center"/>
    </xf>
    <xf numFmtId="165" fontId="2" fillId="6" borderId="16" xfId="0" applyNumberFormat="1" applyFont="1" applyFill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165" fontId="0" fillId="0" borderId="1" xfId="26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2" fillId="2" borderId="3" xfId="0" applyNumberFormat="1" applyFont="1" applyFill="1" applyBorder="1" applyAlignment="1">
      <alignment vertical="center"/>
    </xf>
    <xf numFmtId="165" fontId="2" fillId="2" borderId="16" xfId="0" applyNumberFormat="1" applyFont="1" applyFill="1" applyBorder="1" applyAlignment="1">
      <alignment vertical="center"/>
    </xf>
    <xf numFmtId="165" fontId="25" fillId="0" borderId="0" xfId="26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43" fontId="0" fillId="0" borderId="0" xfId="0" applyNumberFormat="1" applyAlignment="1">
      <alignment vertical="center"/>
    </xf>
    <xf numFmtId="0" fontId="2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165" fontId="0" fillId="0" borderId="16" xfId="0" applyNumberFormat="1" applyBorder="1" applyAlignment="1">
      <alignment vertical="center"/>
    </xf>
    <xf numFmtId="165" fontId="21" fillId="0" borderId="16" xfId="0" applyNumberFormat="1" applyFont="1" applyBorder="1" applyAlignment="1">
      <alignment vertical="center"/>
    </xf>
    <xf numFmtId="165" fontId="21" fillId="7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8" borderId="15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0" fontId="0" fillId="8" borderId="1" xfId="0" applyNumberFormat="1" applyFill="1" applyBorder="1" applyAlignment="1">
      <alignment horizontal="center" vertical="center"/>
    </xf>
    <xf numFmtId="165" fontId="0" fillId="8" borderId="1" xfId="0" applyNumberFormat="1" applyFill="1" applyBorder="1" applyAlignment="1">
      <alignment horizontal="center" vertical="center"/>
    </xf>
    <xf numFmtId="165" fontId="0" fillId="8" borderId="3" xfId="0" applyNumberFormat="1" applyFill="1" applyBorder="1" applyAlignment="1">
      <alignment horizontal="center" vertical="center"/>
    </xf>
    <xf numFmtId="165" fontId="0" fillId="8" borderId="16" xfId="0" applyNumberForma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9" fontId="0" fillId="0" borderId="0" xfId="14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10" fontId="0" fillId="0" borderId="0" xfId="0" applyNumberFormat="1" applyAlignment="1">
      <alignment vertical="center"/>
    </xf>
    <xf numFmtId="10" fontId="0" fillId="0" borderId="0" xfId="14" applyNumberFormat="1" applyFont="1" applyAlignment="1">
      <alignment vertical="center"/>
    </xf>
    <xf numFmtId="10" fontId="2" fillId="8" borderId="1" xfId="0" applyNumberFormat="1" applyFont="1" applyFill="1" applyBorder="1" applyAlignment="1">
      <alignment horizontal="center" vertical="center"/>
    </xf>
    <xf numFmtId="0" fontId="28" fillId="5" borderId="15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vertical="center"/>
    </xf>
    <xf numFmtId="0" fontId="28" fillId="5" borderId="3" xfId="0" applyFont="1" applyFill="1" applyBorder="1" applyAlignment="1">
      <alignment vertical="center"/>
    </xf>
    <xf numFmtId="165" fontId="28" fillId="5" borderId="16" xfId="0" applyNumberFormat="1" applyFont="1" applyFill="1" applyBorder="1" applyAlignment="1">
      <alignment vertical="center"/>
    </xf>
    <xf numFmtId="165" fontId="21" fillId="7" borderId="16" xfId="26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165" fontId="30" fillId="0" borderId="1" xfId="26" applyFont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43" fontId="30" fillId="0" borderId="3" xfId="0" applyNumberFormat="1" applyFont="1" applyBorder="1" applyAlignment="1">
      <alignment horizontal="center" vertical="center"/>
    </xf>
    <xf numFmtId="165" fontId="30" fillId="0" borderId="16" xfId="26" applyFont="1" applyBorder="1" applyAlignment="1">
      <alignment vertical="center"/>
    </xf>
    <xf numFmtId="165" fontId="30" fillId="0" borderId="16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165" fontId="24" fillId="0" borderId="0" xfId="26" applyFont="1" applyAlignment="1">
      <alignment horizontal="left" vertical="center"/>
    </xf>
    <xf numFmtId="165" fontId="2" fillId="0" borderId="1" xfId="26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5" fontId="0" fillId="0" borderId="0" xfId="26" applyFont="1" applyAlignment="1">
      <alignment horizontal="left" vertical="center"/>
    </xf>
    <xf numFmtId="0" fontId="28" fillId="5" borderId="17" xfId="0" applyFont="1" applyFill="1" applyBorder="1" applyAlignment="1">
      <alignment horizontal="center" vertical="center"/>
    </xf>
    <xf numFmtId="0" fontId="28" fillId="5" borderId="18" xfId="0" applyFont="1" applyFill="1" applyBorder="1" applyAlignment="1">
      <alignment vertical="center"/>
    </xf>
    <xf numFmtId="0" fontId="28" fillId="5" borderId="19" xfId="0" applyFont="1" applyFill="1" applyBorder="1" applyAlignment="1">
      <alignment vertical="center"/>
    </xf>
    <xf numFmtId="165" fontId="28" fillId="5" borderId="20" xfId="0" applyNumberFormat="1" applyFont="1" applyFill="1" applyBorder="1" applyAlignment="1">
      <alignment vertical="center"/>
    </xf>
    <xf numFmtId="165" fontId="31" fillId="5" borderId="20" xfId="0" applyNumberFormat="1" applyFont="1" applyFill="1" applyBorder="1" applyAlignment="1">
      <alignment vertical="center"/>
    </xf>
    <xf numFmtId="43" fontId="20" fillId="0" borderId="0" xfId="0" applyNumberFormat="1" applyFont="1" applyAlignment="1">
      <alignment vertical="center"/>
    </xf>
    <xf numFmtId="167" fontId="0" fillId="0" borderId="1" xfId="26" applyNumberFormat="1" applyFont="1" applyBorder="1" applyAlignment="1">
      <alignment vertical="center"/>
    </xf>
    <xf numFmtId="165" fontId="0" fillId="0" borderId="3" xfId="26" applyFont="1" applyBorder="1" applyAlignment="1">
      <alignment vertical="center"/>
    </xf>
    <xf numFmtId="165" fontId="0" fillId="0" borderId="16" xfId="26" applyFont="1" applyBorder="1" applyAlignment="1">
      <alignment vertical="center"/>
    </xf>
    <xf numFmtId="0" fontId="0" fillId="0" borderId="21" xfId="0" applyBorder="1" applyAlignment="1">
      <alignment vertical="center"/>
    </xf>
    <xf numFmtId="167" fontId="0" fillId="0" borderId="21" xfId="26" applyNumberFormat="1" applyFont="1" applyBorder="1" applyAlignment="1">
      <alignment vertical="center"/>
    </xf>
    <xf numFmtId="167" fontId="0" fillId="0" borderId="22" xfId="26" applyNumberFormat="1" applyFont="1" applyBorder="1" applyAlignment="1">
      <alignment vertical="center"/>
    </xf>
    <xf numFmtId="165" fontId="0" fillId="0" borderId="23" xfId="26" applyFont="1" applyBorder="1" applyAlignment="1">
      <alignment vertical="center"/>
    </xf>
    <xf numFmtId="0" fontId="0" fillId="0" borderId="0" xfId="0" applyAlignment="1">
      <alignment horizontal="center" vertical="center"/>
    </xf>
    <xf numFmtId="43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43" fontId="21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9" fontId="16" fillId="0" borderId="0" xfId="0" applyNumberFormat="1" applyFont="1" applyAlignment="1">
      <alignment vertical="center"/>
    </xf>
    <xf numFmtId="44" fontId="13" fillId="0" borderId="0" xfId="0" applyNumberFormat="1" applyFont="1" applyAlignment="1">
      <alignment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5" fillId="3" borderId="3" xfId="94" applyFont="1" applyFill="1" applyBorder="1" applyAlignment="1">
      <alignment horizontal="center" vertical="center" wrapText="1"/>
    </xf>
    <xf numFmtId="0" fontId="15" fillId="3" borderId="5" xfId="94" applyFont="1" applyFill="1" applyBorder="1" applyAlignment="1">
      <alignment horizontal="center" vertical="center" wrapText="1"/>
    </xf>
    <xf numFmtId="0" fontId="15" fillId="3" borderId="2" xfId="94" applyFont="1" applyFill="1" applyBorder="1" applyAlignment="1">
      <alignment horizontal="center" vertical="center" wrapText="1"/>
    </xf>
    <xf numFmtId="0" fontId="8" fillId="0" borderId="0" xfId="0" applyFont="1"/>
    <xf numFmtId="2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0" borderId="24" xfId="0" applyNumberFormat="1" applyFont="1" applyBorder="1" applyAlignment="1">
      <alignment horizontal="center" vertical="center"/>
    </xf>
    <xf numFmtId="44" fontId="9" fillId="0" borderId="1" xfId="408" applyFont="1" applyBorder="1" applyAlignment="1">
      <alignment vertical="center"/>
    </xf>
    <xf numFmtId="44" fontId="9" fillId="0" borderId="18" xfId="408" applyFont="1" applyBorder="1" applyAlignment="1">
      <alignment vertical="center"/>
    </xf>
    <xf numFmtId="2" fontId="9" fillId="0" borderId="18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44" fontId="17" fillId="0" borderId="0" xfId="408" applyFont="1" applyAlignment="1">
      <alignment vertical="center"/>
    </xf>
    <xf numFmtId="44" fontId="17" fillId="0" borderId="0" xfId="0" applyNumberFormat="1" applyFont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44" fontId="9" fillId="0" borderId="26" xfId="408" applyFont="1" applyBorder="1" applyAlignment="1">
      <alignment vertical="center"/>
    </xf>
    <xf numFmtId="44" fontId="9" fillId="0" borderId="27" xfId="408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44" fontId="9" fillId="0" borderId="0" xfId="408" applyFont="1" applyBorder="1" applyAlignment="1">
      <alignment vertical="center"/>
    </xf>
    <xf numFmtId="44" fontId="9" fillId="0" borderId="29" xfId="408" applyFont="1" applyBorder="1" applyAlignment="1">
      <alignment vertical="center"/>
    </xf>
    <xf numFmtId="0" fontId="32" fillId="0" borderId="25" xfId="0" applyFont="1" applyBorder="1" applyAlignment="1">
      <alignment horizontal="right" vertical="center"/>
    </xf>
    <xf numFmtId="0" fontId="32" fillId="0" borderId="26" xfId="0" applyFont="1" applyBorder="1" applyAlignment="1">
      <alignment horizontal="right" vertical="center"/>
    </xf>
    <xf numFmtId="10" fontId="8" fillId="0" borderId="26" xfId="53" applyNumberFormat="1" applyFont="1" applyBorder="1" applyAlignment="1">
      <alignment horizontal="left" vertical="center"/>
    </xf>
    <xf numFmtId="0" fontId="8" fillId="0" borderId="26" xfId="52" applyNumberFormat="1" applyFont="1" applyBorder="1" applyAlignment="1">
      <alignment horizontal="right" vertical="center"/>
    </xf>
    <xf numFmtId="0" fontId="32" fillId="0" borderId="26" xfId="52" applyNumberFormat="1" applyFont="1" applyBorder="1" applyAlignment="1">
      <alignment horizontal="right" vertical="center"/>
    </xf>
    <xf numFmtId="0" fontId="8" fillId="0" borderId="27" xfId="52" applyNumberFormat="1" applyFont="1" applyBorder="1" applyAlignment="1">
      <alignment horizontal="left" vertical="center"/>
    </xf>
    <xf numFmtId="0" fontId="32" fillId="0" borderId="28" xfId="0" applyFont="1" applyBorder="1" applyAlignment="1">
      <alignment horizontal="right" vertical="center"/>
    </xf>
    <xf numFmtId="0" fontId="32" fillId="0" borderId="0" xfId="0" applyFont="1" applyAlignment="1">
      <alignment horizontal="right" vertical="center"/>
    </xf>
    <xf numFmtId="10" fontId="8" fillId="0" borderId="0" xfId="53" applyNumberFormat="1" applyFont="1" applyBorder="1" applyAlignment="1">
      <alignment horizontal="left" vertical="center"/>
    </xf>
    <xf numFmtId="0" fontId="8" fillId="0" borderId="0" xfId="52" applyNumberFormat="1" applyFont="1" applyBorder="1" applyAlignment="1">
      <alignment horizontal="right" vertical="center"/>
    </xf>
    <xf numFmtId="0" fontId="32" fillId="0" borderId="0" xfId="52" applyNumberFormat="1" applyFont="1" applyBorder="1" applyAlignment="1">
      <alignment horizontal="right" vertical="center"/>
    </xf>
    <xf numFmtId="49" fontId="8" fillId="0" borderId="29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29" xfId="52" applyNumberFormat="1" applyFont="1" applyBorder="1" applyAlignment="1">
      <alignment horizontal="left" vertical="center"/>
    </xf>
    <xf numFmtId="17" fontId="8" fillId="0" borderId="0" xfId="52" applyNumberFormat="1" applyFont="1" applyBorder="1" applyAlignment="1">
      <alignment horizontal="left" vertical="center"/>
    </xf>
    <xf numFmtId="0" fontId="33" fillId="0" borderId="28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44" fontId="10" fillId="9" borderId="12" xfId="408" applyFont="1" applyFill="1" applyBorder="1" applyAlignment="1">
      <alignment horizontal="center" vertical="center" wrapText="1"/>
    </xf>
    <xf numFmtId="44" fontId="10" fillId="9" borderId="14" xfId="408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10" fillId="0" borderId="0" xfId="408" applyFont="1" applyBorder="1" applyAlignment="1">
      <alignment horizontal="center" vertical="center" wrapText="1"/>
    </xf>
    <xf numFmtId="44" fontId="10" fillId="0" borderId="29" xfId="408" applyFont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44" fontId="10" fillId="10" borderId="14" xfId="408" applyFont="1" applyFill="1" applyBorder="1" applyAlignment="1">
      <alignment horizontal="center" vertical="center"/>
    </xf>
    <xf numFmtId="0" fontId="9" fillId="0" borderId="15" xfId="10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>
      <alignment horizontal="center" vertical="center"/>
    </xf>
    <xf numFmtId="1" fontId="9" fillId="0" borderId="1" xfId="10" applyNumberFormat="1" applyFont="1" applyBorder="1" applyAlignment="1" applyProtection="1">
      <alignment horizontal="left" vertical="center" wrapText="1"/>
      <protection locked="0"/>
    </xf>
    <xf numFmtId="44" fontId="9" fillId="0" borderId="1" xfId="408" applyFont="1" applyFill="1" applyBorder="1" applyAlignment="1">
      <alignment vertical="center"/>
    </xf>
    <xf numFmtId="44" fontId="9" fillId="0" borderId="16" xfId="408" applyFont="1" applyBorder="1" applyAlignment="1">
      <alignment vertical="center"/>
    </xf>
    <xf numFmtId="0" fontId="9" fillId="0" borderId="17" xfId="1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>
      <alignment horizontal="center" vertical="center"/>
    </xf>
    <xf numFmtId="1" fontId="9" fillId="0" borderId="18" xfId="10" applyNumberFormat="1" applyFont="1" applyBorder="1" applyAlignment="1" applyProtection="1">
      <alignment horizontal="left" vertical="center" wrapText="1"/>
      <protection locked="0"/>
    </xf>
    <xf numFmtId="44" fontId="9" fillId="0" borderId="18" xfId="408" applyFont="1" applyFill="1" applyBorder="1" applyAlignment="1">
      <alignment vertical="center"/>
    </xf>
    <xf numFmtId="44" fontId="9" fillId="0" borderId="20" xfId="408" applyFont="1" applyBorder="1" applyAlignment="1">
      <alignment vertical="center"/>
    </xf>
    <xf numFmtId="0" fontId="9" fillId="0" borderId="28" xfId="10" applyFont="1" applyBorder="1" applyAlignment="1" applyProtection="1">
      <alignment horizontal="center" vertical="center" wrapText="1"/>
      <protection locked="0"/>
    </xf>
    <xf numFmtId="1" fontId="9" fillId="0" borderId="0" xfId="0" applyNumberFormat="1" applyFont="1" applyAlignment="1">
      <alignment horizontal="center" vertical="center"/>
    </xf>
    <xf numFmtId="1" fontId="9" fillId="0" borderId="0" xfId="10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44" fontId="9" fillId="0" borderId="0" xfId="408" applyFont="1" applyFill="1" applyBorder="1" applyAlignment="1">
      <alignment vertical="center"/>
    </xf>
    <xf numFmtId="0" fontId="10" fillId="10" borderId="12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44" fontId="10" fillId="9" borderId="16" xfId="408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1" fontId="9" fillId="0" borderId="1" xfId="10" applyNumberFormat="1" applyFont="1" applyBorder="1" applyAlignment="1" applyProtection="1">
      <alignment horizontal="left" vertical="top"/>
      <protection locked="0"/>
    </xf>
    <xf numFmtId="44" fontId="9" fillId="0" borderId="1" xfId="408" applyFont="1" applyFill="1" applyBorder="1" applyAlignment="1">
      <alignment vertical="top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/>
    </xf>
    <xf numFmtId="44" fontId="9" fillId="0" borderId="1" xfId="408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" fontId="9" fillId="0" borderId="1" xfId="10" applyNumberFormat="1" applyFont="1" applyBorder="1" applyAlignment="1" applyProtection="1">
      <alignment horizontal="left" vertical="center"/>
      <protection locked="0"/>
    </xf>
    <xf numFmtId="1" fontId="9" fillId="0" borderId="21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" fontId="9" fillId="0" borderId="21" xfId="10" applyNumberFormat="1" applyFont="1" applyBorder="1" applyAlignment="1" applyProtection="1">
      <alignment horizontal="left" vertical="center" wrapText="1"/>
      <protection locked="0"/>
    </xf>
    <xf numFmtId="44" fontId="9" fillId="0" borderId="21" xfId="408" applyFont="1" applyBorder="1" applyAlignment="1">
      <alignment vertical="center"/>
    </xf>
    <xf numFmtId="44" fontId="9" fillId="0" borderId="33" xfId="408" applyFont="1" applyBorder="1" applyAlignment="1">
      <alignment vertical="center"/>
    </xf>
    <xf numFmtId="1" fontId="9" fillId="0" borderId="1" xfId="10" applyNumberFormat="1" applyFont="1" applyBorder="1" applyAlignment="1" applyProtection="1">
      <alignment horizontal="left" vertical="top" wrapText="1"/>
      <protection locked="0"/>
    </xf>
    <xf numFmtId="1" fontId="9" fillId="0" borderId="15" xfId="0" applyNumberFormat="1" applyFont="1" applyBorder="1" applyAlignment="1">
      <alignment horizontal="center" vertical="center"/>
    </xf>
    <xf numFmtId="44" fontId="9" fillId="0" borderId="0" xfId="0" applyNumberFormat="1" applyFont="1" applyAlignment="1">
      <alignment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9" fillId="0" borderId="24" xfId="10" applyNumberFormat="1" applyFont="1" applyBorder="1" applyAlignment="1" applyProtection="1">
      <alignment horizontal="left" vertical="center" wrapText="1"/>
      <protection locked="0"/>
    </xf>
    <xf numFmtId="44" fontId="9" fillId="0" borderId="24" xfId="408" applyFont="1" applyFill="1" applyBorder="1" applyAlignment="1">
      <alignment vertical="center"/>
    </xf>
    <xf numFmtId="44" fontId="9" fillId="0" borderId="24" xfId="408" applyFont="1" applyBorder="1" applyAlignment="1">
      <alignment vertical="center"/>
    </xf>
    <xf numFmtId="44" fontId="9" fillId="0" borderId="35" xfId="408" applyFont="1" applyBorder="1" applyAlignment="1">
      <alignment vertical="center"/>
    </xf>
    <xf numFmtId="0" fontId="10" fillId="10" borderId="30" xfId="0" applyFont="1" applyFill="1" applyBorder="1" applyAlignment="1">
      <alignment horizontal="center" vertical="center"/>
    </xf>
    <xf numFmtId="0" fontId="10" fillId="10" borderId="31" xfId="0" applyFont="1" applyFill="1" applyBorder="1" applyAlignment="1">
      <alignment horizontal="center" vertical="center"/>
    </xf>
    <xf numFmtId="0" fontId="10" fillId="10" borderId="31" xfId="0" applyFont="1" applyFill="1" applyBorder="1" applyAlignment="1">
      <alignment horizontal="center" vertical="center" wrapText="1"/>
    </xf>
    <xf numFmtId="44" fontId="10" fillId="10" borderId="32" xfId="408" applyFont="1" applyFill="1" applyBorder="1" applyAlignment="1">
      <alignment horizontal="center" vertical="center"/>
    </xf>
    <xf numFmtId="44" fontId="9" fillId="0" borderId="0" xfId="408" applyFont="1" applyAlignment="1">
      <alignment vertical="center"/>
    </xf>
    <xf numFmtId="0" fontId="15" fillId="4" borderId="1" xfId="94" applyFont="1" applyFill="1" applyBorder="1" applyAlignment="1">
      <alignment horizontal="center" vertical="center" wrapText="1"/>
    </xf>
    <xf numFmtId="0" fontId="1" fillId="0" borderId="36" xfId="0" applyFont="1" applyBorder="1" applyAlignment="1">
      <alignment vertical="center"/>
    </xf>
    <xf numFmtId="0" fontId="0" fillId="0" borderId="36" xfId="0" applyBorder="1" applyAlignment="1">
      <alignment vertical="center"/>
    </xf>
    <xf numFmtId="43" fontId="14" fillId="2" borderId="36" xfId="0" applyNumberFormat="1" applyFont="1" applyFill="1" applyBorder="1" applyAlignment="1">
      <alignment horizontal="right" vertical="center" wrapText="1"/>
    </xf>
    <xf numFmtId="43" fontId="1" fillId="0" borderId="36" xfId="0" applyNumberFormat="1" applyFont="1" applyBorder="1" applyAlignment="1">
      <alignment vertical="center"/>
    </xf>
    <xf numFmtId="43" fontId="14" fillId="2" borderId="37" xfId="0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vertical="center"/>
    </xf>
    <xf numFmtId="0" fontId="34" fillId="2" borderId="0" xfId="0" applyFont="1" applyFill="1" applyAlignment="1">
      <alignment vertical="center"/>
    </xf>
    <xf numFmtId="43" fontId="14" fillId="11" borderId="36" xfId="0" applyNumberFormat="1" applyFont="1" applyFill="1" applyBorder="1" applyAlignment="1">
      <alignment horizontal="right" vertical="center" wrapText="1"/>
    </xf>
    <xf numFmtId="44" fontId="10" fillId="9" borderId="38" xfId="408" applyFont="1" applyFill="1" applyBorder="1" applyAlignment="1">
      <alignment horizontal="center" vertical="center"/>
    </xf>
    <xf numFmtId="0" fontId="15" fillId="3" borderId="3" xfId="94" applyFont="1" applyFill="1" applyBorder="1" applyAlignment="1">
      <alignment horizontal="center" vertical="center" wrapText="1"/>
    </xf>
    <xf numFmtId="0" fontId="15" fillId="3" borderId="5" xfId="94" applyFont="1" applyFill="1" applyBorder="1" applyAlignment="1">
      <alignment horizontal="center" vertical="center" wrapText="1"/>
    </xf>
    <xf numFmtId="0" fontId="15" fillId="3" borderId="2" xfId="94" applyFont="1" applyFill="1" applyBorder="1" applyAlignment="1">
      <alignment horizontal="center" vertical="center" wrapText="1"/>
    </xf>
    <xf numFmtId="0" fontId="15" fillId="3" borderId="5" xfId="38" applyFont="1" applyFill="1" applyBorder="1" applyAlignment="1">
      <alignment horizontal="center" vertical="center"/>
    </xf>
    <xf numFmtId="0" fontId="15" fillId="4" borderId="3" xfId="94" applyFont="1" applyFill="1" applyBorder="1" applyAlignment="1">
      <alignment horizontal="center" vertical="center" wrapText="1"/>
    </xf>
    <xf numFmtId="0" fontId="15" fillId="4" borderId="2" xfId="94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33" fillId="9" borderId="30" xfId="0" applyFont="1" applyFill="1" applyBorder="1" applyAlignment="1">
      <alignment horizontal="center" vertical="center"/>
    </xf>
    <xf numFmtId="0" fontId="33" fillId="9" borderId="31" xfId="0" applyFont="1" applyFill="1" applyBorder="1" applyAlignment="1">
      <alignment horizontal="center" vertical="center"/>
    </xf>
    <xf numFmtId="0" fontId="33" fillId="9" borderId="32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/>
    </xf>
    <xf numFmtId="0" fontId="10" fillId="10" borderId="31" xfId="0" applyFont="1" applyFill="1" applyBorder="1" applyAlignment="1">
      <alignment horizontal="center" vertical="center" wrapText="1"/>
    </xf>
    <xf numFmtId="44" fontId="10" fillId="9" borderId="12" xfId="408" applyFont="1" applyFill="1" applyBorder="1" applyAlignment="1">
      <alignment horizontal="center" vertical="center" wrapText="1"/>
    </xf>
    <xf numFmtId="44" fontId="10" fillId="9" borderId="18" xfId="408" applyFont="1" applyFill="1" applyBorder="1" applyAlignment="1">
      <alignment horizontal="center" vertical="center" wrapText="1"/>
    </xf>
    <xf numFmtId="44" fontId="10" fillId="9" borderId="14" xfId="408" applyFont="1" applyFill="1" applyBorder="1" applyAlignment="1">
      <alignment horizontal="center" vertical="center"/>
    </xf>
    <xf numFmtId="44" fontId="10" fillId="9" borderId="20" xfId="408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</cellXfs>
  <cellStyles count="8037">
    <cellStyle name="Hiperlink 2" xfId="42" xr:uid="{00000000-0005-0000-0000-000001000000}"/>
    <cellStyle name="Hyperlink 2" xfId="3" xr:uid="{00000000-0005-0000-0000-000002000000}"/>
    <cellStyle name="Moeda" xfId="408" builtinId="4"/>
    <cellStyle name="Moeda 10" xfId="161" xr:uid="{A75BBE4B-3233-4438-908B-BC9E92EB720C}"/>
    <cellStyle name="Moeda 10 2" xfId="801" xr:uid="{1A336104-9561-4853-AF8D-D93AEE173D7D}"/>
    <cellStyle name="Moeda 10 2 2" xfId="1251" xr:uid="{49A21A90-E8FD-47D6-A3A8-DD7F33D53890}"/>
    <cellStyle name="Moeda 10 2 2 2" xfId="2243" xr:uid="{FD2E8A6E-6939-455F-ADC7-67AE0CD7F290}"/>
    <cellStyle name="Moeda 10 2 2 2 2" xfId="4374" xr:uid="{1C5621B6-F93C-459C-B429-11409DA2BF30}"/>
    <cellStyle name="Moeda 10 2 2 3" xfId="3382" xr:uid="{07CBE338-20C4-4628-BE89-4A9E0BF1B198}"/>
    <cellStyle name="Moeda 10 2 3" xfId="1797" xr:uid="{15CBCBDA-82FC-408B-B661-28448264B5EE}"/>
    <cellStyle name="Moeda 10 2 3 2" xfId="3928" xr:uid="{8A4CF323-2B02-4B9E-BCCA-ED5BC49A93B8}"/>
    <cellStyle name="Moeda 10 2 4" xfId="2936" xr:uid="{83E536CF-92F5-4556-929C-FEEDD186BBFA}"/>
    <cellStyle name="Moeda 10 3" xfId="960" xr:uid="{F28B81B8-7495-4BCA-9EA3-86F229DA19FE}"/>
    <cellStyle name="Moeda 10 3 2" xfId="1952" xr:uid="{3DC19B85-C5E1-41FD-A319-733CED98054C}"/>
    <cellStyle name="Moeda 10 3 2 2" xfId="4083" xr:uid="{38A142BE-7F1F-421B-AD62-93433272B668}"/>
    <cellStyle name="Moeda 10 3 3" xfId="3091" xr:uid="{3AF75D65-BB61-49DA-95C0-E4A9104426B7}"/>
    <cellStyle name="Moeda 10 4" xfId="1351" xr:uid="{02EF1900-A8AE-4021-B188-2BF6A61CFA5C}"/>
    <cellStyle name="Moeda 10 4 2" xfId="3482" xr:uid="{BEFFD673-78DA-47EA-8A5B-780BA5D9E3AF}"/>
    <cellStyle name="Moeda 10 5" xfId="1506" xr:uid="{0C47A1E6-4363-41E9-AA81-DA5AA092F7C4}"/>
    <cellStyle name="Moeda 10 5 2" xfId="3637" xr:uid="{D9CF186E-422E-4DD1-B8C2-1167ACEAEC99}"/>
    <cellStyle name="Moeda 10 6" xfId="510" xr:uid="{3E845C1A-E403-47DF-9F5C-E3175FBF3073}"/>
    <cellStyle name="Moeda 10 7" xfId="2645" xr:uid="{D853460B-A47E-478C-8FB0-69DE5803B6F6}"/>
    <cellStyle name="Moeda 11" xfId="805" xr:uid="{7B20F1C2-2EA0-4F86-9C60-F12ADA44EB9E}"/>
    <cellStyle name="Moeda 11 2" xfId="1255" xr:uid="{44C3518B-0708-4991-85ED-2B04F0D7C190}"/>
    <cellStyle name="Moeda 11 2 2" xfId="2247" xr:uid="{C3F04BD7-383D-4CC3-90EC-42F7594D8E06}"/>
    <cellStyle name="Moeda 11 2 2 2" xfId="4378" xr:uid="{2DDF4BDE-B6D6-45C9-AC54-4601E70637F2}"/>
    <cellStyle name="Moeda 11 2 3" xfId="3386" xr:uid="{58DE1C09-247C-4C4F-9435-DBB828177751}"/>
    <cellStyle name="Moeda 11 3" xfId="1355" xr:uid="{3E124D50-294C-48CA-98D1-6634207B3621}"/>
    <cellStyle name="Moeda 11 3 2" xfId="3486" xr:uid="{60D62AB7-1803-4D00-B6F7-5D2CAD3123C7}"/>
    <cellStyle name="Moeda 11 4" xfId="1801" xr:uid="{B9F52FF6-C251-4D97-816E-8673DCA3951E}"/>
    <cellStyle name="Moeda 11 4 2" xfId="3932" xr:uid="{00E4283B-367F-4B9E-897C-99331AFA0A07}"/>
    <cellStyle name="Moeda 11 5" xfId="2940" xr:uid="{2DCB654E-97BE-49D3-AB32-0B97B5E31446}"/>
    <cellStyle name="Moeda 12" xfId="812" xr:uid="{B0F156F3-77B4-4DEA-B906-E2959FD77B85}"/>
    <cellStyle name="Moeda 12 2" xfId="1262" xr:uid="{261A1347-6B8C-4F6C-91A3-1F8913444922}"/>
    <cellStyle name="Moeda 12 2 2" xfId="2254" xr:uid="{1B72A7FF-425E-4822-BE81-043208101447}"/>
    <cellStyle name="Moeda 12 2 2 2" xfId="4385" xr:uid="{C8877F31-C1FA-4EAB-8E33-47610080BEB3}"/>
    <cellStyle name="Moeda 12 2 3" xfId="3393" xr:uid="{95476756-9A1A-4FAE-ABBF-3A40B1F89799}"/>
    <cellStyle name="Moeda 12 3" xfId="1362" xr:uid="{50578D92-EF4A-4FA7-9E40-206421DD378D}"/>
    <cellStyle name="Moeda 12 3 2" xfId="3493" xr:uid="{8CA30BD8-E9A4-4E29-A76C-49B1409AFBCB}"/>
    <cellStyle name="Moeda 12 4" xfId="1808" xr:uid="{5BB7DCBA-FC7E-4C69-AE20-5F228DEEF2AA}"/>
    <cellStyle name="Moeda 12 4 2" xfId="3939" xr:uid="{2D7C6C33-7B4D-4E87-977C-2C3F7B74601B}"/>
    <cellStyle name="Moeda 12 5" xfId="2947" xr:uid="{5DDDD33A-AFEC-4848-A403-998450BC7356}"/>
    <cellStyle name="Moeda 13" xfId="758" xr:uid="{4D6FF74C-2C50-4DB6-8772-F9903024B9C6}"/>
    <cellStyle name="Moeda 13 2" xfId="1208" xr:uid="{D0F53056-3DEB-4908-9370-CAE207102E2D}"/>
    <cellStyle name="Moeda 13 2 2" xfId="2200" xr:uid="{2224A7A0-5A49-49F0-B90A-2D8947D09A29}"/>
    <cellStyle name="Moeda 13 2 2 2" xfId="4331" xr:uid="{B10F0484-821A-47F3-A5BB-634C0C076BA3}"/>
    <cellStyle name="Moeda 13 2 3" xfId="3339" xr:uid="{CB604638-1353-4EA3-879F-68F256322C15}"/>
    <cellStyle name="Moeda 13 3" xfId="1754" xr:uid="{B05F28B9-6A73-4F33-8488-32D456B06B1D}"/>
    <cellStyle name="Moeda 13 3 2" xfId="3885" xr:uid="{13BCD8CD-554B-4E87-936F-5D4EBB28CCCB}"/>
    <cellStyle name="Moeda 13 4" xfId="2893" xr:uid="{B502C681-2D4A-4480-AB6A-4D7E5781CDD5}"/>
    <cellStyle name="Moeda 14" xfId="1204" xr:uid="{7C170B22-5BEE-4FE2-BB01-4D8271B920DC}"/>
    <cellStyle name="Moeda 14 2" xfId="2196" xr:uid="{84E22DA5-086A-4E55-8520-1A5C78CC7871}"/>
    <cellStyle name="Moeda 14 2 2" xfId="4327" xr:uid="{6798EAF8-1F01-42C8-BAE1-5C5FE785439A}"/>
    <cellStyle name="Moeda 14 3" xfId="3335" xr:uid="{BE942A6A-BD31-4941-9CA3-A7BE8AE32BEB}"/>
    <cellStyle name="Moeda 15" xfId="1308" xr:uid="{9147226E-E785-4BC8-A62D-E4FBA0110F4E}"/>
    <cellStyle name="Moeda 15 2" xfId="3439" xr:uid="{A24A4F6D-B4A2-4160-9D4A-82B20C6A91AD}"/>
    <cellStyle name="Moeda 16" xfId="1750" xr:uid="{C0EDEF26-54B2-4518-A0AF-FE7C78BAEB92}"/>
    <cellStyle name="Moeda 16 2" xfId="3881" xr:uid="{CD51AED6-985E-4EC0-915E-C355576EDBC0}"/>
    <cellStyle name="Moeda 17" xfId="2300" xr:uid="{A340269B-C571-459E-9175-BE870C2ECFFA}"/>
    <cellStyle name="Moeda 18" xfId="754" xr:uid="{3FC68C02-19E7-4529-AC65-D5DF68821981}"/>
    <cellStyle name="Moeda 19" xfId="2889" xr:uid="{052C5752-3F83-49BC-9A8C-6FFC9B037389}"/>
    <cellStyle name="Moeda 2" xfId="4" xr:uid="{00000000-0005-0000-0000-000004000000}"/>
    <cellStyle name="Moeda 2 2" xfId="5" xr:uid="{00000000-0005-0000-0000-000005000000}"/>
    <cellStyle name="Moeda 2 3" xfId="6" xr:uid="{00000000-0005-0000-0000-000006000000}"/>
    <cellStyle name="Moeda 3" xfId="1" xr:uid="{00000000-0005-0000-0000-000007000000}"/>
    <cellStyle name="Moeda 4" xfId="7" xr:uid="{00000000-0005-0000-0000-000008000000}"/>
    <cellStyle name="Moeda 4 10" xfId="158" xr:uid="{C5693FD7-BEEE-4B39-8A92-D23F8698E478}"/>
    <cellStyle name="Moeda 4 10 2" xfId="957" xr:uid="{19CFB3FC-977B-4A4F-AE72-474050772FE8}"/>
    <cellStyle name="Moeda 4 10 2 2" xfId="1949" xr:uid="{7052C7B6-998B-430C-A789-C3D0B619EE26}"/>
    <cellStyle name="Moeda 4 10 2 2 2" xfId="4080" xr:uid="{F3637495-5566-48A5-B66F-9A55CF3472A2}"/>
    <cellStyle name="Moeda 4 10 2 3" xfId="3088" xr:uid="{D18C36E5-E054-4643-97DD-069046135052}"/>
    <cellStyle name="Moeda 4 10 3" xfId="1503" xr:uid="{5DA9043C-5FE0-4451-B036-3906DE7EB23F}"/>
    <cellStyle name="Moeda 4 10 3 2" xfId="3634" xr:uid="{0F255F05-1AE6-4479-9ABF-33EFFD2D3DDE}"/>
    <cellStyle name="Moeda 4 10 4" xfId="507" xr:uid="{B26E327C-4B80-439A-B9B5-D90CAE8F5423}"/>
    <cellStyle name="Moeda 4 10 5" xfId="2642" xr:uid="{8D917CE0-A0CD-4B0F-BB90-BB4AA0F3243A}"/>
    <cellStyle name="Moeda 4 11" xfId="755" xr:uid="{072F1B6E-B3A2-41BB-BC57-1C6A6DF621FD}"/>
    <cellStyle name="Moeda 4 11 2" xfId="1205" xr:uid="{CFA0D253-2BF9-4C57-A924-5871199EB059}"/>
    <cellStyle name="Moeda 4 11 2 2" xfId="2197" xr:uid="{CB91F13A-1914-4C5C-B179-22337FAB0C11}"/>
    <cellStyle name="Moeda 4 11 2 2 2" xfId="4328" xr:uid="{46B920BF-4D87-4A82-B160-E4D12668F5C1}"/>
    <cellStyle name="Moeda 4 11 2 3" xfId="3336" xr:uid="{3434972A-6F4F-41A2-8BE5-E8607DCAFD43}"/>
    <cellStyle name="Moeda 4 11 3" xfId="1751" xr:uid="{E06F2586-BA15-4B81-941D-C1F0D0189DA3}"/>
    <cellStyle name="Moeda 4 11 3 2" xfId="3882" xr:uid="{FF87F5BD-E237-4B59-9B04-060EA77BAF47}"/>
    <cellStyle name="Moeda 4 11 4" xfId="2890" xr:uid="{0E8A3B18-66EC-48F6-A27A-771FDA69AD5C}"/>
    <cellStyle name="Moeda 4 12" xfId="859" xr:uid="{292D0209-55BE-4760-86CC-A75F78C399B3}"/>
    <cellStyle name="Moeda 4 12 2" xfId="1851" xr:uid="{CB2FFADC-1DE6-4914-AC96-FD52AF9FF744}"/>
    <cellStyle name="Moeda 4 12 2 2" xfId="3982" xr:uid="{541499DE-EB06-49A6-AB28-50A96D74821C}"/>
    <cellStyle name="Moeda 4 12 3" xfId="2990" xr:uid="{05FE7455-D10D-49DA-807E-7D2C8AC55332}"/>
    <cellStyle name="Moeda 4 13" xfId="1305" xr:uid="{F35D5FD0-66C7-48A4-B3CD-714682F57937}"/>
    <cellStyle name="Moeda 4 13 2" xfId="3436" xr:uid="{00FC929D-BA1D-4059-98B4-143BE610762F}"/>
    <cellStyle name="Moeda 4 14" xfId="1405" xr:uid="{E82A8577-6A7E-497F-8E02-352E7BA9583F}"/>
    <cellStyle name="Moeda 4 14 2" xfId="3536" xr:uid="{99459100-B51A-4A2B-BC53-C960EDAB5864}"/>
    <cellStyle name="Moeda 4 15" xfId="2297" xr:uid="{DF803F48-1F1D-4B4C-82BF-1F2D032E2841}"/>
    <cellStyle name="Moeda 4 16" xfId="409" xr:uid="{7D5473BF-9FCA-4299-BAB0-AD531C5E2CAF}"/>
    <cellStyle name="Moeda 4 17" xfId="2544" xr:uid="{BCDD8EA2-6B29-48A7-AE3A-FE60F3BC6B27}"/>
    <cellStyle name="Moeda 4 2" xfId="8" xr:uid="{00000000-0005-0000-0000-000009000000}"/>
    <cellStyle name="Moeda 4 3" xfId="76" xr:uid="{00000000-0005-0000-0000-000008000000}"/>
    <cellStyle name="Moeda 4 3 10" xfId="1426" xr:uid="{3B69F38C-9053-4D29-88E0-6611048D327F}"/>
    <cellStyle name="Moeda 4 3 10 2" xfId="3557" xr:uid="{1176E5B7-F8C7-4AA1-9E58-E0448EE81988}"/>
    <cellStyle name="Moeda 4 3 11" xfId="2320" xr:uid="{4835D31C-F83E-40A5-8135-3332B9808B90}"/>
    <cellStyle name="Moeda 4 3 12" xfId="430" xr:uid="{058F0C96-5697-4444-A109-D1893F93823C}"/>
    <cellStyle name="Moeda 4 3 13" xfId="2565" xr:uid="{71F07188-8297-4B9D-88E9-5F18AD9DEF06}"/>
    <cellStyle name="Moeda 4 3 2" xfId="101" xr:uid="{00000000-0005-0000-0000-00007B000000}"/>
    <cellStyle name="Moeda 4 3 2 10" xfId="2586" xr:uid="{AE514016-4004-41EC-9D55-B020EAA405F1}"/>
    <cellStyle name="Moeda 4 3 2 2" xfId="352" xr:uid="{91F06F67-7164-40E2-8187-872C0195E8B1}"/>
    <cellStyle name="Moeda 4 3 2 2 2" xfId="1148" xr:uid="{137A796A-9B0D-4AF9-8ECD-F9458CD20685}"/>
    <cellStyle name="Moeda 4 3 2 2 2 2" xfId="2140" xr:uid="{E49BF198-832E-4830-B769-2675B7FEF72C}"/>
    <cellStyle name="Moeda 4 3 2 2 2 2 2" xfId="4271" xr:uid="{6480B964-207F-46B6-8FBC-B494D936D12C}"/>
    <cellStyle name="Moeda 4 3 2 2 2 3" xfId="3279" xr:uid="{B0E7AF7B-3CA8-4C1E-B606-B8FA464EF060}"/>
    <cellStyle name="Moeda 4 3 2 2 3" xfId="1694" xr:uid="{222B8657-8A00-42AD-B974-B3D878969CD1}"/>
    <cellStyle name="Moeda 4 3 2 2 3 2" xfId="3825" xr:uid="{6B76B22E-8EAD-457C-990C-2D6282980A0B}"/>
    <cellStyle name="Moeda 4 3 2 2 4" xfId="2488" xr:uid="{83E0386B-DA75-477D-A78C-A66E2A238960}"/>
    <cellStyle name="Moeda 4 3 2 2 5" xfId="698" xr:uid="{0CA4BFDF-6B8E-4D7D-85A6-9F05FAAC88F2}"/>
    <cellStyle name="Moeda 4 3 2 2 6" xfId="2833" xr:uid="{2ABEBBE6-5F20-474C-BA63-E1AF50983D76}"/>
    <cellStyle name="Moeda 4 3 2 3" xfId="248" xr:uid="{33C8C74D-5FB2-4464-B083-FC96219963B2}"/>
    <cellStyle name="Moeda 4 3 2 3 2" xfId="1045" xr:uid="{26AC25FC-DC28-4298-BA07-D377F31AD713}"/>
    <cellStyle name="Moeda 4 3 2 3 2 2" xfId="2037" xr:uid="{222ED79E-1F0C-4189-B8B4-0507208E5AE9}"/>
    <cellStyle name="Moeda 4 3 2 3 2 2 2" xfId="4168" xr:uid="{7CFB5183-819B-46E6-86BE-83236734160C}"/>
    <cellStyle name="Moeda 4 3 2 3 2 3" xfId="3176" xr:uid="{3DAAF144-0F86-449E-93DE-50109BC23225}"/>
    <cellStyle name="Moeda 4 3 2 3 3" xfId="1591" xr:uid="{76E5CC14-8011-41E8-9234-3C82CD0F6833}"/>
    <cellStyle name="Moeda 4 3 2 3 3 2" xfId="3722" xr:uid="{1DE12206-3D0F-42E4-A6AB-53C58E7FB779}"/>
    <cellStyle name="Moeda 4 3 2 3 4" xfId="595" xr:uid="{33E511CB-1220-42EE-B10A-3952E4DF2BAB}"/>
    <cellStyle name="Moeda 4 3 2 3 5" xfId="2730" xr:uid="{FF4405C0-D54E-4292-8A3F-71A7DF2F4278}"/>
    <cellStyle name="Moeda 4 3 2 4" xfId="832" xr:uid="{4C7319D5-35AD-4A42-A940-ECA8D244209B}"/>
    <cellStyle name="Moeda 4 3 2 4 2" xfId="1282" xr:uid="{9EFBD01D-DE6C-478E-AC07-C50F0DE9B81B}"/>
    <cellStyle name="Moeda 4 3 2 4 2 2" xfId="2274" xr:uid="{97077722-911C-4282-9401-0EC5DC887614}"/>
    <cellStyle name="Moeda 4 3 2 4 2 2 2" xfId="4405" xr:uid="{D711F68D-73E3-4A1B-B57D-45DC5E14FE61}"/>
    <cellStyle name="Moeda 4 3 2 4 2 3" xfId="3413" xr:uid="{36E69671-8FF5-45FB-AD91-3E3AFBC1DAC0}"/>
    <cellStyle name="Moeda 4 3 2 4 3" xfId="1828" xr:uid="{A1E8AF20-2DB9-4FE4-BE55-2A5C6B1955F7}"/>
    <cellStyle name="Moeda 4 3 2 4 3 2" xfId="3959" xr:uid="{95CD79B8-EAD9-4F57-97F5-311B8A16514E}"/>
    <cellStyle name="Moeda 4 3 2 4 4" xfId="2967" xr:uid="{11515F30-0AF7-4C9D-A1AE-4E3F096323C2}"/>
    <cellStyle name="Moeda 4 3 2 5" xfId="901" xr:uid="{CE7B06EA-4E84-469E-B290-7481E008FCAB}"/>
    <cellStyle name="Moeda 4 3 2 5 2" xfId="1893" xr:uid="{CA79DD0A-8D3C-41E8-B411-9F357EBA758E}"/>
    <cellStyle name="Moeda 4 3 2 5 2 2" xfId="4024" xr:uid="{AF741675-1DC1-448F-9A2D-A76C78BCB6C9}"/>
    <cellStyle name="Moeda 4 3 2 5 3" xfId="3032" xr:uid="{23D7F49B-B1C3-4495-8DD0-764C681215E6}"/>
    <cellStyle name="Moeda 4 3 2 6" xfId="1382" xr:uid="{8253202B-6C72-4D9A-92B0-DB4FF70F9D96}"/>
    <cellStyle name="Moeda 4 3 2 6 2" xfId="3513" xr:uid="{91B2A51D-4021-4E56-9CBF-35391AEC9445}"/>
    <cellStyle name="Moeda 4 3 2 7" xfId="1447" xr:uid="{CE953C85-9F2A-4E99-9F3D-4F9C15874827}"/>
    <cellStyle name="Moeda 4 3 2 7 2" xfId="3578" xr:uid="{F5C65975-2BB6-4ADB-8B4C-C254CA0E1230}"/>
    <cellStyle name="Moeda 4 3 2 8" xfId="2385" xr:uid="{8B5B265C-2D7C-43BC-9725-FBB65030B365}"/>
    <cellStyle name="Moeda 4 3 2 9" xfId="451" xr:uid="{A9237C8A-9695-4E78-AC2D-DEE5F9575602}"/>
    <cellStyle name="Moeda 4 3 3" xfId="100" xr:uid="{00000000-0005-0000-0000-00007A000000}"/>
    <cellStyle name="Moeda 4 3 3 2" xfId="351" xr:uid="{6638D32B-A47E-4CCE-B8A9-2B3675276AD9}"/>
    <cellStyle name="Moeda 4 3 3 2 2" xfId="1147" xr:uid="{B0A77C95-84A2-4832-BE41-369F31FAB959}"/>
    <cellStyle name="Moeda 4 3 3 2 2 2" xfId="2139" xr:uid="{90D1A3A9-A311-42BA-B8DC-5D05DFFF95EF}"/>
    <cellStyle name="Moeda 4 3 3 2 2 2 2" xfId="4270" xr:uid="{D777845B-17C7-4F34-ABF4-E50F8FAC29D8}"/>
    <cellStyle name="Moeda 4 3 3 2 2 3" xfId="3278" xr:uid="{9501C5D6-613F-4375-97F5-37CFCD72374C}"/>
    <cellStyle name="Moeda 4 3 3 2 3" xfId="1693" xr:uid="{2FE0DD56-E306-4322-867D-10F54D95628A}"/>
    <cellStyle name="Moeda 4 3 3 2 3 2" xfId="3824" xr:uid="{59D00CAD-01C2-455E-9497-E7D1C3BB6FC5}"/>
    <cellStyle name="Moeda 4 3 3 2 4" xfId="2487" xr:uid="{699C28D5-425B-4395-843C-8A2ACADB4B5D}"/>
    <cellStyle name="Moeda 4 3 3 2 5" xfId="697" xr:uid="{54FE6004-A40C-4F1D-AB7C-28A052F65603}"/>
    <cellStyle name="Moeda 4 3 3 2 6" xfId="2832" xr:uid="{7678DE2F-A7A5-47FF-AE36-095E10DAFFFF}"/>
    <cellStyle name="Moeda 4 3 3 3" xfId="247" xr:uid="{E55B24D6-FEAA-4E99-A5C1-64C900C0C1D9}"/>
    <cellStyle name="Moeda 4 3 3 3 2" xfId="1044" xr:uid="{F67EB086-E8DE-4C2F-BF6C-4E1E6ACA001D}"/>
    <cellStyle name="Moeda 4 3 3 3 2 2" xfId="2036" xr:uid="{F29914CF-9B82-48F6-9A35-C1E5623AD106}"/>
    <cellStyle name="Moeda 4 3 3 3 2 2 2" xfId="4167" xr:uid="{CBBFA719-5DBC-4AFF-A9FD-A5C240404ACF}"/>
    <cellStyle name="Moeda 4 3 3 3 2 3" xfId="3175" xr:uid="{9BC52749-3F95-4522-A84D-ADB25CBA3363}"/>
    <cellStyle name="Moeda 4 3 3 3 3" xfId="1590" xr:uid="{FD08CC41-E2B8-4FE1-944B-2B84D4AA93E3}"/>
    <cellStyle name="Moeda 4 3 3 3 3 2" xfId="3721" xr:uid="{237DA5BC-97DA-474F-90C0-78C6D1337B30}"/>
    <cellStyle name="Moeda 4 3 3 3 4" xfId="594" xr:uid="{F619D4C2-2114-4C64-8CD9-2BE2850250BE}"/>
    <cellStyle name="Moeda 4 3 3 3 5" xfId="2729" xr:uid="{3C3445E0-DAD0-4540-8EA5-C9845A908EA1}"/>
    <cellStyle name="Moeda 4 3 3 4" xfId="900" xr:uid="{2C9D812A-3176-4B88-99C2-A336CAEAC26C}"/>
    <cellStyle name="Moeda 4 3 3 4 2" xfId="1892" xr:uid="{0FA9D781-4678-41D7-85F3-06DD10624C8F}"/>
    <cellStyle name="Moeda 4 3 3 4 2 2" xfId="4023" xr:uid="{0A795317-A376-4168-8815-820892DE0251}"/>
    <cellStyle name="Moeda 4 3 3 4 3" xfId="3031" xr:uid="{600C8185-92F5-4E70-A5D5-D9FC43BCFD8B}"/>
    <cellStyle name="Moeda 4 3 3 5" xfId="1446" xr:uid="{672EF03D-FAE9-4BED-8237-361F8A3E5679}"/>
    <cellStyle name="Moeda 4 3 3 5 2" xfId="3577" xr:uid="{891CD467-8639-4F2E-A217-2615D3A10260}"/>
    <cellStyle name="Moeda 4 3 3 6" xfId="2384" xr:uid="{970B58D2-3802-42AB-A77B-711A93E802F8}"/>
    <cellStyle name="Moeda 4 3 3 7" xfId="450" xr:uid="{28CE366D-2DDF-4477-9F30-96CBCCC64874}"/>
    <cellStyle name="Moeda 4 3 3 8" xfId="2585" xr:uid="{A1764C49-FB96-4A9B-923D-8728198F2F71}"/>
    <cellStyle name="Moeda 4 3 4" xfId="331" xr:uid="{8197C90F-92E5-44FA-A6A0-2F9896E1F99E}"/>
    <cellStyle name="Moeda 4 3 4 2" xfId="1127" xr:uid="{AFA93F80-F34C-4C69-84F5-61503B8AD2BC}"/>
    <cellStyle name="Moeda 4 3 4 2 2" xfId="2119" xr:uid="{FB42DE75-528D-4116-910E-FCA9EA235161}"/>
    <cellStyle name="Moeda 4 3 4 2 2 2" xfId="4250" xr:uid="{A438BD4E-BED5-4282-98C1-834A1BA9C367}"/>
    <cellStyle name="Moeda 4 3 4 2 3" xfId="3258" xr:uid="{E5A162C0-C0FD-4ECA-95DD-2A938FC745EC}"/>
    <cellStyle name="Moeda 4 3 4 3" xfId="1673" xr:uid="{A1B21B6A-2031-4889-AC91-689BD77D4E5E}"/>
    <cellStyle name="Moeda 4 3 4 3 2" xfId="3804" xr:uid="{5ED32A77-CCE7-4965-92B4-9F3FB962C3ED}"/>
    <cellStyle name="Moeda 4 3 4 4" xfId="2467" xr:uid="{61BC8F69-4682-4AA1-9718-09D5B932B156}"/>
    <cellStyle name="Moeda 4 3 4 5" xfId="677" xr:uid="{6DF35B8D-446A-4D97-A4F6-C064E204DB0A}"/>
    <cellStyle name="Moeda 4 3 4 6" xfId="2812" xr:uid="{93F2AEAA-DE8D-4BC9-8568-812E0BB7D247}"/>
    <cellStyle name="Moeda 4 3 5" xfId="227" xr:uid="{A3D701BA-2F71-46D0-A0D0-D059F57B86D6}"/>
    <cellStyle name="Moeda 4 3 5 2" xfId="1024" xr:uid="{3D7F7FE4-77B0-44ED-8A8D-91063FC2F600}"/>
    <cellStyle name="Moeda 4 3 5 2 2" xfId="2016" xr:uid="{B129E102-2050-4758-83DA-7FB641EA26AE}"/>
    <cellStyle name="Moeda 4 3 5 2 2 2" xfId="4147" xr:uid="{0C3EACE7-114A-419E-80C3-ACB0A825A7BF}"/>
    <cellStyle name="Moeda 4 3 5 2 3" xfId="3155" xr:uid="{1B2EAF5D-C090-44C5-B7AF-C872BD515F97}"/>
    <cellStyle name="Moeda 4 3 5 3" xfId="1570" xr:uid="{0D6A6A8D-EEBE-4FA7-A9AE-75A6E6AA9096}"/>
    <cellStyle name="Moeda 4 3 5 3 2" xfId="3701" xr:uid="{C514732E-F2D5-4625-805B-690550951AED}"/>
    <cellStyle name="Moeda 4 3 5 4" xfId="2364" xr:uid="{4F9F2675-0197-4E27-8D06-43C472887D80}"/>
    <cellStyle name="Moeda 4 3 5 5" xfId="574" xr:uid="{C3BF4EDC-2C64-4206-A0AD-5DAA778D45AC}"/>
    <cellStyle name="Moeda 4 3 5 6" xfId="2709" xr:uid="{8B103F7A-541C-491F-A89F-34773983DE0C}"/>
    <cellStyle name="Moeda 4 3 6" xfId="181" xr:uid="{76686403-C1C8-42A8-A3F4-18AB5F1D357C}"/>
    <cellStyle name="Moeda 4 3 6 2" xfId="980" xr:uid="{D39F2B55-1928-42DF-88F0-4FEB75D33D34}"/>
    <cellStyle name="Moeda 4 3 6 2 2" xfId="1972" xr:uid="{310DF80C-DD44-4AE5-8283-C30AA17D6F24}"/>
    <cellStyle name="Moeda 4 3 6 2 2 2" xfId="4103" xr:uid="{341C1C55-73D6-48E7-8784-B52BD3FBBE6C}"/>
    <cellStyle name="Moeda 4 3 6 2 3" xfId="3111" xr:uid="{4944098A-A1C5-446E-A725-9F9003A60FA7}"/>
    <cellStyle name="Moeda 4 3 6 3" xfId="1526" xr:uid="{E7E00983-C118-4F8D-A4E3-3BA7603943E2}"/>
    <cellStyle name="Moeda 4 3 6 3 2" xfId="3657" xr:uid="{F321D0B7-ED19-4542-AA38-6C1DD87636EC}"/>
    <cellStyle name="Moeda 4 3 6 4" xfId="530" xr:uid="{D26DDB8B-D35B-40FF-B06C-8FF898B134C1}"/>
    <cellStyle name="Moeda 4 3 6 5" xfId="2665" xr:uid="{BB575866-B790-46F5-B1E4-BACBFAAA7923}"/>
    <cellStyle name="Moeda 4 3 7" xfId="778" xr:uid="{FC948667-EE98-4436-A167-32754AEABB34}"/>
    <cellStyle name="Moeda 4 3 7 2" xfId="1228" xr:uid="{40C3547C-833E-46AD-966B-31A44B4BB586}"/>
    <cellStyle name="Moeda 4 3 7 2 2" xfId="2220" xr:uid="{10347877-339E-4B97-AED5-769082E5694A}"/>
    <cellStyle name="Moeda 4 3 7 2 2 2" xfId="4351" xr:uid="{667154F3-75C9-4E4C-B9AA-1E186FDE2D18}"/>
    <cellStyle name="Moeda 4 3 7 2 3" xfId="3359" xr:uid="{D27B978D-8333-46D4-9F98-E5F6B2DFEBDB}"/>
    <cellStyle name="Moeda 4 3 7 3" xfId="1774" xr:uid="{4F85E2E4-0A39-4636-A356-62C81ECFDA02}"/>
    <cellStyle name="Moeda 4 3 7 3 2" xfId="3905" xr:uid="{FC18AEFD-1682-4EEE-8B18-1632F57D73F8}"/>
    <cellStyle name="Moeda 4 3 7 4" xfId="2913" xr:uid="{5066DDAD-11DF-4949-91AE-01845E2F8D6B}"/>
    <cellStyle name="Moeda 4 3 8" xfId="880" xr:uid="{63CE0E64-E7E6-44AE-9F43-763175621BB9}"/>
    <cellStyle name="Moeda 4 3 8 2" xfId="1872" xr:uid="{69EF1378-4865-4EFA-9455-5B952B7A8F1E}"/>
    <cellStyle name="Moeda 4 3 8 2 2" xfId="4003" xr:uid="{0F7EB3CE-78D1-4E06-A3F1-E41D5EB42D06}"/>
    <cellStyle name="Moeda 4 3 8 3" xfId="3011" xr:uid="{E0A25845-771B-4318-8B3B-FC4491DB370A}"/>
    <cellStyle name="Moeda 4 3 9" xfId="1328" xr:uid="{37E99699-B282-4991-B882-D13F576F4E15}"/>
    <cellStyle name="Moeda 4 3 9 2" xfId="3459" xr:uid="{A31926DD-DFAB-4B0A-97DF-CEA0DAEC2A6B}"/>
    <cellStyle name="Moeda 4 4" xfId="102" xr:uid="{00000000-0005-0000-0000-00007C000000}"/>
    <cellStyle name="Moeda 4 4 10" xfId="452" xr:uid="{5ADF82CB-6EF3-4900-B1B2-AA10B77A41EC}"/>
    <cellStyle name="Moeda 4 4 11" xfId="2587" xr:uid="{1DF2A868-324D-40CD-B3DE-2EC73E2787D0}"/>
    <cellStyle name="Moeda 4 4 2" xfId="353" xr:uid="{953E19DB-7BEE-4CBD-8BA5-EF811F12E209}"/>
    <cellStyle name="Moeda 4 4 2 2" xfId="851" xr:uid="{4CB8A4DE-B689-412D-8EA9-1F44B489CBAD}"/>
    <cellStyle name="Moeda 4 4 2 2 2" xfId="1301" xr:uid="{F93F98F2-ED31-4B46-AC73-3A005FC450A1}"/>
    <cellStyle name="Moeda 4 4 2 2 2 2" xfId="2293" xr:uid="{8FB71C04-4BFE-4B55-9CC0-E326ADB13728}"/>
    <cellStyle name="Moeda 4 4 2 2 2 2 2" xfId="4424" xr:uid="{9A1220D8-0E28-4D59-B0E0-55C80D0A7907}"/>
    <cellStyle name="Moeda 4 4 2 2 2 3" xfId="3432" xr:uid="{E8DD6271-FFCA-42FA-83EF-289BF89AA193}"/>
    <cellStyle name="Moeda 4 4 2 2 3" xfId="1847" xr:uid="{21D1D5F1-57A2-403D-9CE7-0BD8E34F0457}"/>
    <cellStyle name="Moeda 4 4 2 2 3 2" xfId="3978" xr:uid="{C1AE621A-D08D-482E-A6A0-AB802F4C9E5F}"/>
    <cellStyle name="Moeda 4 4 2 2 4" xfId="2986" xr:uid="{526A8AC9-B7A1-41DC-ADCF-BB760840D34F}"/>
    <cellStyle name="Moeda 4 4 2 3" xfId="1149" xr:uid="{5DBB4D8A-AED2-4793-9312-D5D60F8F7988}"/>
    <cellStyle name="Moeda 4 4 2 3 2" xfId="2141" xr:uid="{7B9FF1D1-388F-4159-B08C-537DE90FD01D}"/>
    <cellStyle name="Moeda 4 4 2 3 2 2" xfId="4272" xr:uid="{C4131D5C-C7F1-49D4-AB3C-A267573B76AF}"/>
    <cellStyle name="Moeda 4 4 2 3 3" xfId="3280" xr:uid="{EB9F1E67-E3D9-4FDF-8BB0-D8235E4B4303}"/>
    <cellStyle name="Moeda 4 4 2 4" xfId="1401" xr:uid="{AA8B33EA-8033-4AB9-A96A-36841EC9E935}"/>
    <cellStyle name="Moeda 4 4 2 4 2" xfId="3532" xr:uid="{01639649-2FEB-4300-AE13-DCADBE073C48}"/>
    <cellStyle name="Moeda 4 4 2 5" xfId="1695" xr:uid="{DC1C4138-F512-4657-9440-FC80865E37A0}"/>
    <cellStyle name="Moeda 4 4 2 5 2" xfId="3826" xr:uid="{559440C9-FAA4-4C23-81D9-DF78B7F73FD6}"/>
    <cellStyle name="Moeda 4 4 2 6" xfId="2489" xr:uid="{CED98BE2-CB77-4D17-BF52-C17EED1429A3}"/>
    <cellStyle name="Moeda 4 4 2 7" xfId="699" xr:uid="{84E5389E-6639-42A2-810A-DAD2A95BBFCD}"/>
    <cellStyle name="Moeda 4 4 2 8" xfId="2834" xr:uid="{4DB794FB-68D1-47FE-A0BB-8CCFF8847DCE}"/>
    <cellStyle name="Moeda 4 4 3" xfId="249" xr:uid="{76D700D6-49AD-42A9-9996-B3227A7B83A0}"/>
    <cellStyle name="Moeda 4 4 3 2" xfId="1046" xr:uid="{135F94D9-DC23-47A6-A92D-0E05861080F1}"/>
    <cellStyle name="Moeda 4 4 3 2 2" xfId="2038" xr:uid="{127CCB8A-7E7B-4C4A-B5BC-72304CB909DC}"/>
    <cellStyle name="Moeda 4 4 3 2 2 2" xfId="4169" xr:uid="{42E59975-54A5-4E09-B4E0-F180066C0F7C}"/>
    <cellStyle name="Moeda 4 4 3 2 3" xfId="3177" xr:uid="{BC8B0F09-C43B-4EDE-9216-BE955AF8F764}"/>
    <cellStyle name="Moeda 4 4 3 3" xfId="1592" xr:uid="{52013A86-925C-4143-AE4A-F475E77CECAD}"/>
    <cellStyle name="Moeda 4 4 3 3 2" xfId="3723" xr:uid="{F8D6D0C1-7784-493B-B1E1-A5A04E914B55}"/>
    <cellStyle name="Moeda 4 4 3 4" xfId="2386" xr:uid="{50365E08-7063-4C76-B3E0-C6A36F021666}"/>
    <cellStyle name="Moeda 4 4 3 5" xfId="596" xr:uid="{5B1FD049-3A39-4858-9A05-80676C26B129}"/>
    <cellStyle name="Moeda 4 4 3 6" xfId="2731" xr:uid="{441B4DFA-682C-4BD0-8EB1-D5E9355B2D21}"/>
    <cellStyle name="Moeda 4 4 4" xfId="200" xr:uid="{282D0D85-C254-4ECD-9226-0609870AE4F6}"/>
    <cellStyle name="Moeda 4 4 4 2" xfId="999" xr:uid="{CBE841CE-68E1-4276-A1BE-20F9E6447D41}"/>
    <cellStyle name="Moeda 4 4 4 2 2" xfId="1991" xr:uid="{FD17DDE4-FD14-4A0F-8C89-69555F824B9A}"/>
    <cellStyle name="Moeda 4 4 4 2 2 2" xfId="4122" xr:uid="{A201ABDC-3B91-4283-8C50-895B38276E71}"/>
    <cellStyle name="Moeda 4 4 4 2 3" xfId="3130" xr:uid="{8169AFB2-6656-4155-A168-843FBFECF41C}"/>
    <cellStyle name="Moeda 4 4 4 3" xfId="1545" xr:uid="{91AD4EE2-DFDB-48E8-8BF4-D032A6BFD2DC}"/>
    <cellStyle name="Moeda 4 4 4 3 2" xfId="3676" xr:uid="{5B34252E-6A63-4449-A293-46067EBAD701}"/>
    <cellStyle name="Moeda 4 4 4 4" xfId="549" xr:uid="{92E930EB-9CF9-4391-A702-5D15FC990E58}"/>
    <cellStyle name="Moeda 4 4 4 5" xfId="2684" xr:uid="{C73259B5-AB7A-4611-A94D-84C88B5A0F8B}"/>
    <cellStyle name="Moeda 4 4 5" xfId="797" xr:uid="{73B9BCF5-8BC5-4E3B-B850-941CAAD6A03F}"/>
    <cellStyle name="Moeda 4 4 5 2" xfId="1247" xr:uid="{715FB8C2-C47E-41D9-9595-8721CF125ABC}"/>
    <cellStyle name="Moeda 4 4 5 2 2" xfId="2239" xr:uid="{684B8CE0-93B4-49EC-A777-771EE390E4EA}"/>
    <cellStyle name="Moeda 4 4 5 2 2 2" xfId="4370" xr:uid="{19B55D51-3C36-446E-95E5-9FA5E44AF078}"/>
    <cellStyle name="Moeda 4 4 5 2 3" xfId="3378" xr:uid="{CA1A2FB4-5516-4DCC-95EC-0FAF29534F26}"/>
    <cellStyle name="Moeda 4 4 5 3" xfId="1793" xr:uid="{01A76F24-5FBB-4434-93C1-1E3A7A041646}"/>
    <cellStyle name="Moeda 4 4 5 3 2" xfId="3924" xr:uid="{AB63CE72-454A-4699-A1AE-0139DC6D0F35}"/>
    <cellStyle name="Moeda 4 4 5 4" xfId="2932" xr:uid="{2147E851-0432-4A6E-8798-6920AFAD9334}"/>
    <cellStyle name="Moeda 4 4 6" xfId="902" xr:uid="{765635B6-03E1-425E-8DDF-17486F541DD0}"/>
    <cellStyle name="Moeda 4 4 6 2" xfId="1894" xr:uid="{BA436A9B-BF3A-4A54-8EE0-83D5A222ABCF}"/>
    <cellStyle name="Moeda 4 4 6 2 2" xfId="4025" xr:uid="{10C2C317-9305-41B7-B247-A58B45E15AAC}"/>
    <cellStyle name="Moeda 4 4 6 3" xfId="3033" xr:uid="{976816BE-2201-43A4-B648-12D7F8E37B56}"/>
    <cellStyle name="Moeda 4 4 7" xfId="1347" xr:uid="{7F446623-8BD3-48A0-A49F-5E0CA86A0937}"/>
    <cellStyle name="Moeda 4 4 7 2" xfId="3478" xr:uid="{C7F1863F-1217-49AD-A434-152ABE5FFCAB}"/>
    <cellStyle name="Moeda 4 4 8" xfId="1448" xr:uid="{C88EF408-325B-4DAD-A3EB-33217B4BE975}"/>
    <cellStyle name="Moeda 4 4 8 2" xfId="3579" xr:uid="{D7D7F934-3139-4240-8C70-2A76F52406A5}"/>
    <cellStyle name="Moeda 4 4 9" xfId="2339" xr:uid="{AA901A5D-0D4D-4033-8DD5-3C5B30882768}"/>
    <cellStyle name="Moeda 4 5" xfId="99" xr:uid="{00000000-0005-0000-0000-000079000000}"/>
    <cellStyle name="Moeda 4 5 10" xfId="449" xr:uid="{C7EC9EF9-282F-46EE-81AA-CF114D5DFFF5}"/>
    <cellStyle name="Moeda 4 5 11" xfId="2584" xr:uid="{602D4A34-6CCF-4C87-AE5C-790A4944DD5B}"/>
    <cellStyle name="Moeda 4 5 2" xfId="350" xr:uid="{3788F045-BAD8-4BD4-9910-FC0DADCC09D7}"/>
    <cellStyle name="Moeda 4 5 2 2" xfId="814" xr:uid="{28EE9113-7A83-40E4-899E-0F6BE5697C5A}"/>
    <cellStyle name="Moeda 4 5 2 2 2" xfId="1264" xr:uid="{2C9E1677-3199-4C7B-B56D-A3463F31B2DC}"/>
    <cellStyle name="Moeda 4 5 2 2 2 2" xfId="2256" xr:uid="{104AC822-6680-4608-A6F9-EE0E39521743}"/>
    <cellStyle name="Moeda 4 5 2 2 2 2 2" xfId="4387" xr:uid="{0CB07707-F373-43C7-B484-F473A89A7805}"/>
    <cellStyle name="Moeda 4 5 2 2 2 3" xfId="3395" xr:uid="{78F80445-5533-4602-8F3C-C5E8206EDF6C}"/>
    <cellStyle name="Moeda 4 5 2 2 3" xfId="1810" xr:uid="{247A7EFF-B888-4D34-AAB9-2E049A9A7B1A}"/>
    <cellStyle name="Moeda 4 5 2 2 3 2" xfId="3941" xr:uid="{AA54F564-DC42-4616-B64C-1E7B0C43E7CE}"/>
    <cellStyle name="Moeda 4 5 2 2 4" xfId="2949" xr:uid="{6736EFC2-8258-4067-9282-ECF0F0C48E71}"/>
    <cellStyle name="Moeda 4 5 2 3" xfId="1146" xr:uid="{F7E6BF8B-B1EA-474B-8043-677F320E57D8}"/>
    <cellStyle name="Moeda 4 5 2 3 2" xfId="2138" xr:uid="{CDB2E84E-8EEF-422A-9513-99B50C5632F4}"/>
    <cellStyle name="Moeda 4 5 2 3 2 2" xfId="4269" xr:uid="{5BD46653-8472-49F6-93E1-367D8D6628BE}"/>
    <cellStyle name="Moeda 4 5 2 3 3" xfId="3277" xr:uid="{8886AF20-25A6-4733-B2A9-BF4129F92C87}"/>
    <cellStyle name="Moeda 4 5 2 4" xfId="1364" xr:uid="{2F633565-FA65-40CB-82DD-FD196FFDE03B}"/>
    <cellStyle name="Moeda 4 5 2 4 2" xfId="3495" xr:uid="{B5133425-8906-4DD7-AE40-FF14489209ED}"/>
    <cellStyle name="Moeda 4 5 2 5" xfId="1692" xr:uid="{B09BEEB9-0CAE-4BDA-8A70-AFE6846818DB}"/>
    <cellStyle name="Moeda 4 5 2 5 2" xfId="3823" xr:uid="{B1567D4E-E406-496A-8E31-BC639C40754A}"/>
    <cellStyle name="Moeda 4 5 2 6" xfId="2486" xr:uid="{64EC30DC-C9A1-41B3-9F7E-FB5E421A7DF3}"/>
    <cellStyle name="Moeda 4 5 2 7" xfId="696" xr:uid="{5E84C7F6-3CAA-4A1B-B9F3-C31666A638ED}"/>
    <cellStyle name="Moeda 4 5 2 8" xfId="2831" xr:uid="{6FB09520-3931-4056-BF59-5D864D53712F}"/>
    <cellStyle name="Moeda 4 5 3" xfId="246" xr:uid="{7EA9C4AF-85BF-49A8-8CBB-57A30494EE18}"/>
    <cellStyle name="Moeda 4 5 3 2" xfId="1043" xr:uid="{774ABBFF-C83B-41FD-957C-291C3DCE6C31}"/>
    <cellStyle name="Moeda 4 5 3 2 2" xfId="2035" xr:uid="{CDF5A404-BDCB-4715-B3C8-C1CEC29272B1}"/>
    <cellStyle name="Moeda 4 5 3 2 2 2" xfId="4166" xr:uid="{5859110E-A8DE-4BBB-A94F-B04545A5D80B}"/>
    <cellStyle name="Moeda 4 5 3 2 3" xfId="3174" xr:uid="{F4B9EE66-9F94-4D2E-ABA1-187AAD207CC5}"/>
    <cellStyle name="Moeda 4 5 3 3" xfId="1589" xr:uid="{68F9CEE4-5032-462D-84FF-A1E54E57048D}"/>
    <cellStyle name="Moeda 4 5 3 3 2" xfId="3720" xr:uid="{8CD2DC30-BE27-4F8B-AE4A-BC9CB9DD82B0}"/>
    <cellStyle name="Moeda 4 5 3 4" xfId="2383" xr:uid="{79D803AA-8D95-43DB-80B8-DCCF706A915E}"/>
    <cellStyle name="Moeda 4 5 3 5" xfId="593" xr:uid="{21919BFF-9603-49CA-8DDC-E0492FBF308B}"/>
    <cellStyle name="Moeda 4 5 3 6" xfId="2728" xr:uid="{01241624-E770-44E8-84BA-9FC1F8B3BEB6}"/>
    <cellStyle name="Moeda 4 5 4" xfId="163" xr:uid="{6E65207F-0017-4924-A707-45E93EBE88F7}"/>
    <cellStyle name="Moeda 4 5 4 2" xfId="962" xr:uid="{C403B718-D879-4BBC-8DA5-BB0A050F5779}"/>
    <cellStyle name="Moeda 4 5 4 2 2" xfId="1954" xr:uid="{BA6BFD3A-E509-4C82-BF99-27E2D680530C}"/>
    <cellStyle name="Moeda 4 5 4 2 2 2" xfId="4085" xr:uid="{EAF6D7B3-4D53-4443-9AD7-5933D234420C}"/>
    <cellStyle name="Moeda 4 5 4 2 3" xfId="3093" xr:uid="{192294B6-6672-4300-B4E2-14FBD1B62C19}"/>
    <cellStyle name="Moeda 4 5 4 3" xfId="1508" xr:uid="{76F11F57-6405-4822-A0CE-AE4322B974EC}"/>
    <cellStyle name="Moeda 4 5 4 3 2" xfId="3639" xr:uid="{CC79C6D7-31CF-4B17-BEF0-8AD9D714B9BA}"/>
    <cellStyle name="Moeda 4 5 4 4" xfId="512" xr:uid="{95896EDE-D2B7-4947-8BF2-7809040DE6D5}"/>
    <cellStyle name="Moeda 4 5 4 5" xfId="2647" xr:uid="{5C23EAC5-590E-49FF-AB53-C3E3BD627C51}"/>
    <cellStyle name="Moeda 4 5 5" xfId="760" xr:uid="{5E5C866C-0BA0-4E9C-873E-3638319A1AA0}"/>
    <cellStyle name="Moeda 4 5 5 2" xfId="1210" xr:uid="{5F760104-B76F-45E7-AD2D-49DA5C92BA4C}"/>
    <cellStyle name="Moeda 4 5 5 2 2" xfId="2202" xr:uid="{2650A220-4CE6-4F93-9F9C-5CFB2C102B37}"/>
    <cellStyle name="Moeda 4 5 5 2 2 2" xfId="4333" xr:uid="{1EA74DDE-E1C3-4B9B-9C66-E8E9F66C5F7E}"/>
    <cellStyle name="Moeda 4 5 5 2 3" xfId="3341" xr:uid="{6B608EC0-3B8D-4286-B1ED-C2DC20284686}"/>
    <cellStyle name="Moeda 4 5 5 3" xfId="1756" xr:uid="{D185E560-D28E-4D51-A804-BFD0CBB88962}"/>
    <cellStyle name="Moeda 4 5 5 3 2" xfId="3887" xr:uid="{A48ED528-2927-40A3-AEBC-5C0604A8713C}"/>
    <cellStyle name="Moeda 4 5 5 4" xfId="2895" xr:uid="{F1C13778-FEC7-4363-ACEE-A82597CD3878}"/>
    <cellStyle name="Moeda 4 5 6" xfId="899" xr:uid="{2783242D-59EC-4056-ACAC-81CE3A718878}"/>
    <cellStyle name="Moeda 4 5 6 2" xfId="1891" xr:uid="{30D7A9D5-789E-4284-8094-D8EEFE1D485B}"/>
    <cellStyle name="Moeda 4 5 6 2 2" xfId="4022" xr:uid="{2D58742B-FFF7-4638-BE0E-1770F83D2E0B}"/>
    <cellStyle name="Moeda 4 5 6 3" xfId="3030" xr:uid="{BB202EB8-6E6C-403A-BFC1-ABC06B7E210D}"/>
    <cellStyle name="Moeda 4 5 7" xfId="1310" xr:uid="{57482F3D-AEC7-42C4-AFCD-29F0A72298A1}"/>
    <cellStyle name="Moeda 4 5 7 2" xfId="3441" xr:uid="{3C455BFF-BAAE-4563-BD08-2318F2C7C843}"/>
    <cellStyle name="Moeda 4 5 8" xfId="1445" xr:uid="{9BA3CEC0-5758-48B0-AAE0-122CDC68F06D}"/>
    <cellStyle name="Moeda 4 5 8 2" xfId="3576" xr:uid="{5F9F8695-A1A2-4216-A043-B7DEF3804C31}"/>
    <cellStyle name="Moeda 4 5 9" xfId="2302" xr:uid="{264FF160-345B-49AB-80CA-0729C15D8475}"/>
    <cellStyle name="Moeda 4 6" xfId="54" xr:uid="{00000000-0005-0000-0000-000008000000}"/>
    <cellStyle name="Moeda 4 6 10" xfId="2547" xr:uid="{B096ECE7-C233-46D8-B60B-B04EB93EA7FA}"/>
    <cellStyle name="Moeda 4 6 2" xfId="313" xr:uid="{355C9A86-D3FC-48E3-B617-4BCA91E58B97}"/>
    <cellStyle name="Moeda 4 6 2 2" xfId="1109" xr:uid="{7CA842BE-5560-4016-AB94-8E2617CE7FB9}"/>
    <cellStyle name="Moeda 4 6 2 2 2" xfId="2101" xr:uid="{8DAD3874-DF69-43AD-B2FF-BF8F10C8A2D3}"/>
    <cellStyle name="Moeda 4 6 2 2 2 2" xfId="4232" xr:uid="{0266D739-15D9-47DB-A4B6-0BAA5006BC6A}"/>
    <cellStyle name="Moeda 4 6 2 2 3" xfId="3240" xr:uid="{C0EA228F-C3DB-48BE-B2D4-EE8B4E727A06}"/>
    <cellStyle name="Moeda 4 6 2 3" xfId="1655" xr:uid="{CD4B49B4-91B2-443B-ABA8-46812FA04C07}"/>
    <cellStyle name="Moeda 4 6 2 3 2" xfId="3786" xr:uid="{210922EB-8B98-42AE-9A26-136489151A1B}"/>
    <cellStyle name="Moeda 4 6 2 4" xfId="2449" xr:uid="{958AC3EE-1396-4D8A-A613-FAC42AC47A68}"/>
    <cellStyle name="Moeda 4 6 2 5" xfId="659" xr:uid="{7956EFB6-A7C8-41BA-A762-5A360915401F}"/>
    <cellStyle name="Moeda 4 6 2 6" xfId="2794" xr:uid="{543AEAA4-D87E-4CB1-A306-3D78B724F70F}"/>
    <cellStyle name="Moeda 4 6 3" xfId="209" xr:uid="{18E2F8E2-14F1-494F-B384-66ABAE1102EC}"/>
    <cellStyle name="Moeda 4 6 3 2" xfId="1006" xr:uid="{8E71B258-EDBB-4B0B-8383-921827589962}"/>
    <cellStyle name="Moeda 4 6 3 2 2" xfId="1998" xr:uid="{0AFDC2F3-58C0-45C6-97F0-0057DAB205EE}"/>
    <cellStyle name="Moeda 4 6 3 2 2 2" xfId="4129" xr:uid="{BA2153A2-FD9C-4172-9747-48F5CA186F2E}"/>
    <cellStyle name="Moeda 4 6 3 2 3" xfId="3137" xr:uid="{0F478B5E-3137-4908-BC61-F0C6E926F5B6}"/>
    <cellStyle name="Moeda 4 6 3 3" xfId="1552" xr:uid="{FD8DCA15-D19B-4895-84CF-132D719B8D14}"/>
    <cellStyle name="Moeda 4 6 3 3 2" xfId="3683" xr:uid="{66738993-703D-4D55-A9A5-6A015C345CA0}"/>
    <cellStyle name="Moeda 4 6 3 4" xfId="556" xr:uid="{F1AED230-0BD6-4AB2-8B20-D6B69A15620B}"/>
    <cellStyle name="Moeda 4 6 3 5" xfId="2691" xr:uid="{92A7E92D-7213-4FA6-A23A-63AEB9C66A5B}"/>
    <cellStyle name="Moeda 4 6 4" xfId="802" xr:uid="{01D83716-80F5-4ED1-B12A-23043599D6E6}"/>
    <cellStyle name="Moeda 4 6 4 2" xfId="1252" xr:uid="{830B0534-1D70-4000-BB28-17907DC13FAD}"/>
    <cellStyle name="Moeda 4 6 4 2 2" xfId="2244" xr:uid="{4412DE5A-32D0-48CE-9FDC-9DB8E6D55EED}"/>
    <cellStyle name="Moeda 4 6 4 2 2 2" xfId="4375" xr:uid="{AA1388B5-FC04-45B5-9E13-9C4D062EE662}"/>
    <cellStyle name="Moeda 4 6 4 2 3" xfId="3383" xr:uid="{26725EE5-BFCA-4977-A306-E95DE5089714}"/>
    <cellStyle name="Moeda 4 6 4 3" xfId="1798" xr:uid="{8F120EF7-08D5-4F11-BDEB-A18BEB647537}"/>
    <cellStyle name="Moeda 4 6 4 3 2" xfId="3929" xr:uid="{D1B3E8B9-FD93-4543-95F7-4A8DDBE7A12A}"/>
    <cellStyle name="Moeda 4 6 4 4" xfId="2937" xr:uid="{9A88FDB4-EBE9-4D16-BA57-1876769050BD}"/>
    <cellStyle name="Moeda 4 6 5" xfId="862" xr:uid="{5DDB078F-7F75-4496-B028-2FA82F2A9CB9}"/>
    <cellStyle name="Moeda 4 6 5 2" xfId="1854" xr:uid="{AB9AD2B6-860F-473A-95DD-F3F1D8A0D7D7}"/>
    <cellStyle name="Moeda 4 6 5 2 2" xfId="3985" xr:uid="{21810CD1-60BD-48C8-85C3-EEC33C35D9F1}"/>
    <cellStyle name="Moeda 4 6 5 3" xfId="2993" xr:uid="{FDCFDABF-0850-4B79-B688-A56FC4FE6715}"/>
    <cellStyle name="Moeda 4 6 6" xfId="1352" xr:uid="{B002D684-CEAD-4598-BA16-DF70E370ED42}"/>
    <cellStyle name="Moeda 4 6 6 2" xfId="3483" xr:uid="{8B19BA31-A088-4845-811A-D08108142B0F}"/>
    <cellStyle name="Moeda 4 6 7" xfId="1408" xr:uid="{0C733145-CEFE-4009-90FE-FF32BB0A48BD}"/>
    <cellStyle name="Moeda 4 6 7 2" xfId="3539" xr:uid="{658CDDB9-AE6D-4AD0-8D99-638FFA685DE5}"/>
    <cellStyle name="Moeda 4 6 8" xfId="2346" xr:uid="{8D6B6D54-1A23-4E4C-B339-B41830B75FA6}"/>
    <cellStyle name="Moeda 4 6 9" xfId="412" xr:uid="{71DDFB22-874C-4C85-8822-70456ED5BE4B}"/>
    <cellStyle name="Moeda 4 7" xfId="305" xr:uid="{FAACDFAE-B9BE-44DF-A5D7-49A3629C9AB3}"/>
    <cellStyle name="Moeda 4 7 2" xfId="806" xr:uid="{5EBA8E71-A42C-45F2-BC80-8C9196264F46}"/>
    <cellStyle name="Moeda 4 7 2 2" xfId="1256" xr:uid="{828FB521-9F47-4D6B-98DB-1AC55AD52CD5}"/>
    <cellStyle name="Moeda 4 7 2 2 2" xfId="2248" xr:uid="{F8B22C96-0DB2-42DE-BBF0-7F90CE701CC9}"/>
    <cellStyle name="Moeda 4 7 2 2 2 2" xfId="4379" xr:uid="{14F9C9F7-C6DD-4135-8E89-B8F2DD303196}"/>
    <cellStyle name="Moeda 4 7 2 2 3" xfId="3387" xr:uid="{67E14055-BBC1-4765-BFD9-D6EFEF5FC421}"/>
    <cellStyle name="Moeda 4 7 2 3" xfId="1802" xr:uid="{E7FAA378-BA2E-47A3-9C52-8B38F2D3AA41}"/>
    <cellStyle name="Moeda 4 7 2 3 2" xfId="3933" xr:uid="{AFD2C966-A6BE-4704-B5E4-6A4985D5C79F}"/>
    <cellStyle name="Moeda 4 7 2 4" xfId="2941" xr:uid="{3C5DA11F-F37C-4EB8-B23D-0DF44D1F0E44}"/>
    <cellStyle name="Moeda 4 7 3" xfId="1101" xr:uid="{3E5979AD-8EBD-4802-A8FC-403991882579}"/>
    <cellStyle name="Moeda 4 7 3 2" xfId="2093" xr:uid="{AAD6544D-4C54-429E-89A5-B2F1221172F7}"/>
    <cellStyle name="Moeda 4 7 3 2 2" xfId="4224" xr:uid="{13F54DE2-ED8A-4C34-A659-CBBB87CDD072}"/>
    <cellStyle name="Moeda 4 7 3 3" xfId="3232" xr:uid="{F001B8C2-AD07-4912-90F3-8AD70E941416}"/>
    <cellStyle name="Moeda 4 7 4" xfId="1356" xr:uid="{0282C566-E632-4198-9287-F8F80889756C}"/>
    <cellStyle name="Moeda 4 7 4 2" xfId="3487" xr:uid="{6FD8C645-BC29-49A1-9C72-818528DC3C2B}"/>
    <cellStyle name="Moeda 4 7 5" xfId="1647" xr:uid="{AC4C93BF-988D-4979-9265-7105AA758320}"/>
    <cellStyle name="Moeda 4 7 5 2" xfId="3778" xr:uid="{1CD282A1-BF48-4633-B2EF-533626256F3C}"/>
    <cellStyle name="Moeda 4 7 6" xfId="2441" xr:uid="{F97B292A-7FF5-445E-9B71-248CCF90F60F}"/>
    <cellStyle name="Moeda 4 7 7" xfId="651" xr:uid="{2D77884F-D28C-4331-A740-D9A1032D09E9}"/>
    <cellStyle name="Moeda 4 7 8" xfId="2786" xr:uid="{302C825F-0185-46E9-982B-48FF08C6010D}"/>
    <cellStyle name="Moeda 4 8" xfId="310" xr:uid="{7C8D50CE-9FA8-4C16-B41C-802D769317B8}"/>
    <cellStyle name="Moeda 4 8 2" xfId="809" xr:uid="{2395CC34-7E31-4F59-A711-AB090F1D532D}"/>
    <cellStyle name="Moeda 4 8 2 2" xfId="1259" xr:uid="{52B737A6-AA6D-4F99-B832-D68BD4872769}"/>
    <cellStyle name="Moeda 4 8 2 2 2" xfId="2251" xr:uid="{D83C5607-01A3-48EF-9E52-737083710EE5}"/>
    <cellStyle name="Moeda 4 8 2 2 2 2" xfId="4382" xr:uid="{5EB66310-70E0-467D-86CC-F62A1225301B}"/>
    <cellStyle name="Moeda 4 8 2 2 3" xfId="3390" xr:uid="{DB7F7C1A-AC66-4F80-BF46-9CACB608D85A}"/>
    <cellStyle name="Moeda 4 8 2 3" xfId="1805" xr:uid="{C7FAD644-D29B-435B-8247-85A3C8BC352A}"/>
    <cellStyle name="Moeda 4 8 2 3 2" xfId="3936" xr:uid="{AFC7DA7A-8013-4766-9776-FC31BA03CCA3}"/>
    <cellStyle name="Moeda 4 8 2 4" xfId="2944" xr:uid="{7845DCC9-490F-4DC3-970B-C8AE86DF2B71}"/>
    <cellStyle name="Moeda 4 8 3" xfId="1106" xr:uid="{5B120511-28B5-4162-9745-81438AC5361A}"/>
    <cellStyle name="Moeda 4 8 3 2" xfId="2098" xr:uid="{90E4A3C3-9718-41E3-A5A3-7FA940FBE507}"/>
    <cellStyle name="Moeda 4 8 3 2 2" xfId="4229" xr:uid="{EFDE838C-273A-49A8-A3D5-992FE9BD4C91}"/>
    <cellStyle name="Moeda 4 8 3 3" xfId="3237" xr:uid="{9E4B429A-D8F7-42F5-BC80-5237F6EBD6EE}"/>
    <cellStyle name="Moeda 4 8 4" xfId="1359" xr:uid="{D5F51787-2D45-4139-A439-92CCBA8FC084}"/>
    <cellStyle name="Moeda 4 8 4 2" xfId="3490" xr:uid="{9C1F0587-01B4-4D91-9E3F-8A25B2922690}"/>
    <cellStyle name="Moeda 4 8 5" xfId="1652" xr:uid="{F74CE8BE-21E8-44DC-97A5-5EE885303DE2}"/>
    <cellStyle name="Moeda 4 8 5 2" xfId="3783" xr:uid="{1110171D-BF50-4607-9AA1-34CBB86C2D4C}"/>
    <cellStyle name="Moeda 4 8 6" xfId="2446" xr:uid="{C0A60CC5-AC1A-4AB1-A22F-7EF73B8A890A}"/>
    <cellStyle name="Moeda 4 8 7" xfId="656" xr:uid="{D22F0DFE-238E-44B8-A96A-FDFCDF5C9FCC}"/>
    <cellStyle name="Moeda 4 8 8" xfId="2791" xr:uid="{C36D8495-8C90-4873-8052-39B364A14C67}"/>
    <cellStyle name="Moeda 4 9" xfId="206" xr:uid="{B21DC16E-9F42-4560-9535-A54FB59E28F0}"/>
    <cellStyle name="Moeda 4 9 2" xfId="1003" xr:uid="{887F1249-0620-4AEB-9F3C-4D6AEDB29114}"/>
    <cellStyle name="Moeda 4 9 2 2" xfId="1995" xr:uid="{1FCE681B-6611-4841-80F7-E38512F3E1A9}"/>
    <cellStyle name="Moeda 4 9 2 2 2" xfId="4126" xr:uid="{99847F60-D756-4762-9F56-399F1832A32E}"/>
    <cellStyle name="Moeda 4 9 2 3" xfId="3134" xr:uid="{F069F198-65FA-4D99-ABEF-B9AB87468DD5}"/>
    <cellStyle name="Moeda 4 9 3" xfId="1549" xr:uid="{89986C80-75F2-4844-A96D-DD5F9A3A070C}"/>
    <cellStyle name="Moeda 4 9 3 2" xfId="3680" xr:uid="{E090ED14-FA63-4EA8-9F2D-DC9803B7CB16}"/>
    <cellStyle name="Moeda 4 9 4" xfId="2343" xr:uid="{DE8A9F11-70B5-4BAB-9AF2-1A1802745687}"/>
    <cellStyle name="Moeda 4 9 5" xfId="553" xr:uid="{8888077A-AB1E-4E3F-908A-FA6D93001301}"/>
    <cellStyle name="Moeda 4 9 6" xfId="2688" xr:uid="{4FF4FFEF-FC7B-4173-A21E-A8183E572B4C}"/>
    <cellStyle name="Moeda 5" xfId="9" xr:uid="{00000000-0005-0000-0000-00000A000000}"/>
    <cellStyle name="Moeda 6" xfId="32" xr:uid="{00000000-0005-0000-0000-00000B000000}"/>
    <cellStyle name="Moeda 6 2" xfId="37" xr:uid="{00000000-0005-0000-0000-00000C000000}"/>
    <cellStyle name="Moeda 7" xfId="47" xr:uid="{00000000-0005-0000-0000-00000D000000}"/>
    <cellStyle name="Moeda 7 2" xfId="95" xr:uid="{00000000-0005-0000-0000-00000D000000}"/>
    <cellStyle name="Moeda 7 3" xfId="73" xr:uid="{00000000-0005-0000-0000-00000D000000}"/>
    <cellStyle name="Moeda 8" xfId="98" xr:uid="{00000000-0005-0000-0000-000078000000}"/>
    <cellStyle name="Moeda 8 10" xfId="448" xr:uid="{2075F211-E229-47C3-8FB6-6120BC20F9CA}"/>
    <cellStyle name="Moeda 8 11" xfId="2583" xr:uid="{8AE69A1B-4259-4FD1-A3D4-22E4DC20EF91}"/>
    <cellStyle name="Moeda 8 2" xfId="349" xr:uid="{52F5F90E-B12F-4DE1-9604-4461E03877DA}"/>
    <cellStyle name="Moeda 8 2 2" xfId="850" xr:uid="{EF0113E5-5CA2-40FC-B2D4-F78D45163498}"/>
    <cellStyle name="Moeda 8 2 2 2" xfId="1300" xr:uid="{CC37443D-95D0-4664-92CE-5F1A6669581A}"/>
    <cellStyle name="Moeda 8 2 2 2 2" xfId="2292" xr:uid="{8BE0080E-DB55-4A6F-96C6-713BAACDAD78}"/>
    <cellStyle name="Moeda 8 2 2 2 2 2" xfId="4423" xr:uid="{3474E998-C5C7-472A-9846-150095D24EEF}"/>
    <cellStyle name="Moeda 8 2 2 2 3" xfId="3431" xr:uid="{2B5E2106-1EC7-42C3-BCF7-D8373CA7DD6B}"/>
    <cellStyle name="Moeda 8 2 2 3" xfId="1846" xr:uid="{39142424-E64C-4D4C-8E86-32DFDB3FE5FE}"/>
    <cellStyle name="Moeda 8 2 2 3 2" xfId="3977" xr:uid="{C2C4ED06-8B19-4B30-8F26-F4EDECC77C4A}"/>
    <cellStyle name="Moeda 8 2 2 4" xfId="2985" xr:uid="{6D4B2637-FC7B-40D2-A6E7-29C7C7458E91}"/>
    <cellStyle name="Moeda 8 2 3" xfId="1145" xr:uid="{B3A720FB-7F24-4E04-A573-0A22C281A6E9}"/>
    <cellStyle name="Moeda 8 2 3 2" xfId="2137" xr:uid="{F7A755A7-C672-44C4-BC7F-D466A5CF34F4}"/>
    <cellStyle name="Moeda 8 2 3 2 2" xfId="4268" xr:uid="{1B8E451A-1ED9-4149-A3D1-7BED8E6542D9}"/>
    <cellStyle name="Moeda 8 2 3 3" xfId="3276" xr:uid="{101CB29E-2D17-4A19-A79C-CAB7B335CBA9}"/>
    <cellStyle name="Moeda 8 2 4" xfId="1400" xr:uid="{8048E1F1-B118-4078-81F5-393364AF30E6}"/>
    <cellStyle name="Moeda 8 2 4 2" xfId="3531" xr:uid="{F0114F56-7DA9-4E33-B419-BA31A83456DF}"/>
    <cellStyle name="Moeda 8 2 5" xfId="1691" xr:uid="{6908C2A9-E5E3-4796-9478-5D50120EBE7B}"/>
    <cellStyle name="Moeda 8 2 5 2" xfId="3822" xr:uid="{E09347CA-CD22-46E7-B60F-DF32F0B75D90}"/>
    <cellStyle name="Moeda 8 2 6" xfId="2485" xr:uid="{1223DC69-34F3-4ECB-A31D-ECD392A25BA5}"/>
    <cellStyle name="Moeda 8 2 7" xfId="695" xr:uid="{E7576836-1839-4DEA-9964-649943623AEC}"/>
    <cellStyle name="Moeda 8 2 8" xfId="2830" xr:uid="{66C18221-3308-4ECF-AC78-1F944F9DF37D}"/>
    <cellStyle name="Moeda 8 3" xfId="245" xr:uid="{2A6ED72D-98F6-4008-9002-2B50598AB48A}"/>
    <cellStyle name="Moeda 8 3 2" xfId="1042" xr:uid="{32A05FC3-4648-4420-9A7C-B2B023FE035A}"/>
    <cellStyle name="Moeda 8 3 2 2" xfId="2034" xr:uid="{F9BF76F4-4EF0-42B5-8BD0-5C0DF73CE428}"/>
    <cellStyle name="Moeda 8 3 2 2 2" xfId="4165" xr:uid="{A708EB33-02DE-4CDD-9133-451E0849A1A9}"/>
    <cellStyle name="Moeda 8 3 2 3" xfId="3173" xr:uid="{CAEEFB64-9E48-44B1-B435-9DE2D62A808C}"/>
    <cellStyle name="Moeda 8 3 3" xfId="1588" xr:uid="{0D28B704-6C4C-4BC5-8DC5-33DA8619590A}"/>
    <cellStyle name="Moeda 8 3 3 2" xfId="3719" xr:uid="{C03A5ABA-3360-4E15-82E8-1BBC77F4A34A}"/>
    <cellStyle name="Moeda 8 3 4" xfId="2382" xr:uid="{5D97EB1B-80F4-4E5B-9C9F-691BDEF4C4F7}"/>
    <cellStyle name="Moeda 8 3 5" xfId="592" xr:uid="{019E671B-22CC-4933-B468-8CC3A0C2ED8A}"/>
    <cellStyle name="Moeda 8 3 6" xfId="2727" xr:uid="{D92A31CB-92D8-4FF2-9DC9-B2B4FC61E93F}"/>
    <cellStyle name="Moeda 8 4" xfId="199" xr:uid="{7F736169-0CD8-4595-A63E-C803AAE24CF3}"/>
    <cellStyle name="Moeda 8 4 2" xfId="998" xr:uid="{C18A1E52-504B-4D53-BCD1-E245F921E8A3}"/>
    <cellStyle name="Moeda 8 4 2 2" xfId="1990" xr:uid="{0BA34BA4-5E16-4DD8-8641-46884317ADB5}"/>
    <cellStyle name="Moeda 8 4 2 2 2" xfId="4121" xr:uid="{B6F47D4A-907A-4311-8458-3E6B269C2327}"/>
    <cellStyle name="Moeda 8 4 2 3" xfId="3129" xr:uid="{D5673C9B-33E6-43B0-B6A5-C2A3E9A0F099}"/>
    <cellStyle name="Moeda 8 4 3" xfId="1544" xr:uid="{4F76DC83-D2A3-43E3-88C0-ECBABD9E91ED}"/>
    <cellStyle name="Moeda 8 4 3 2" xfId="3675" xr:uid="{8D6389C2-7807-4CF2-90FA-0AE502B7B1AF}"/>
    <cellStyle name="Moeda 8 4 4" xfId="548" xr:uid="{CFE9B86C-00DB-4332-A052-1B0D3CD48631}"/>
    <cellStyle name="Moeda 8 4 5" xfId="2683" xr:uid="{442EC27C-0497-40BC-AE67-879E87C63BDA}"/>
    <cellStyle name="Moeda 8 5" xfId="796" xr:uid="{D8FAB4C5-790C-4123-9B66-861682722EBF}"/>
    <cellStyle name="Moeda 8 5 2" xfId="1246" xr:uid="{8C22149B-C3C1-439D-A7E8-A442856960EA}"/>
    <cellStyle name="Moeda 8 5 2 2" xfId="2238" xr:uid="{20FB649C-43CF-407E-9FEC-EE9F0A4153C7}"/>
    <cellStyle name="Moeda 8 5 2 2 2" xfId="4369" xr:uid="{6935C176-A00B-40F3-8702-6BF1CD5EFC6D}"/>
    <cellStyle name="Moeda 8 5 2 3" xfId="3377" xr:uid="{CF76FD87-FD84-4D39-857D-276BA0314843}"/>
    <cellStyle name="Moeda 8 5 3" xfId="1792" xr:uid="{423194C0-A1CC-44C2-98CD-E04893AB4937}"/>
    <cellStyle name="Moeda 8 5 3 2" xfId="3923" xr:uid="{6CBC926A-F08C-42EA-B889-AF2A7409738D}"/>
    <cellStyle name="Moeda 8 5 4" xfId="2931" xr:uid="{201C134C-0548-4EDE-AB81-7779F30EEE4B}"/>
    <cellStyle name="Moeda 8 6" xfId="898" xr:uid="{AA90B0DE-BF2D-4B52-8436-E122EE6A5086}"/>
    <cellStyle name="Moeda 8 6 2" xfId="1890" xr:uid="{9CB3CD79-5BF0-4D33-AB77-E5476C2DD2D5}"/>
    <cellStyle name="Moeda 8 6 2 2" xfId="4021" xr:uid="{3C14D1AE-1365-4EAB-BC25-158F4ED6D097}"/>
    <cellStyle name="Moeda 8 6 3" xfId="3029" xr:uid="{2EC28A8E-D810-4900-A68A-23FA24147C18}"/>
    <cellStyle name="Moeda 8 7" xfId="1346" xr:uid="{94F600A1-7AD8-4EBF-817A-B6A87C622D1F}"/>
    <cellStyle name="Moeda 8 7 2" xfId="3477" xr:uid="{B8A6525B-DA36-410F-A376-54FC91F3A3FD}"/>
    <cellStyle name="Moeda 8 8" xfId="1444" xr:uid="{6083D7AD-C38F-4AC7-8408-E3B4DCB4A63E}"/>
    <cellStyle name="Moeda 8 8 2" xfId="3575" xr:uid="{6331B4FB-8A3D-4F57-AAB2-24CDB1F7EABE}"/>
    <cellStyle name="Moeda 8 9" xfId="2338" xr:uid="{155256DC-F93E-4BF4-A03C-2DDC898159C3}"/>
    <cellStyle name="Moeda 8 9 2" xfId="4775" xr:uid="{428B3BC6-3BF6-4E18-9CA3-7E96C868AF57}"/>
    <cellStyle name="Moeda 9" xfId="157" xr:uid="{00000000-0005-0000-0000-000063000000}"/>
    <cellStyle name="Moeda 9 10" xfId="506" xr:uid="{0077B6A3-6FD5-4551-863E-0E01AEFE029E}"/>
    <cellStyle name="Moeda 9 11" xfId="2641" xr:uid="{78B3AC9D-34DA-440F-AE1B-F32E0415556C}"/>
    <cellStyle name="Moeda 9 2" xfId="407" xr:uid="{33976650-EB83-404D-8883-930EFFEEB57E}"/>
    <cellStyle name="Moeda 9 2 2" xfId="813" xr:uid="{74AF8A17-0A97-4490-9AE3-81CFF89738FA}"/>
    <cellStyle name="Moeda 9 2 2 2" xfId="1263" xr:uid="{991C83D2-5067-43D5-A32F-D09918FA13EF}"/>
    <cellStyle name="Moeda 9 2 2 2 2" xfId="2255" xr:uid="{D1AF54A6-D515-406F-BD30-BF2D46ED1B9F}"/>
    <cellStyle name="Moeda 9 2 2 2 2 2" xfId="4386" xr:uid="{77D3DD6A-6E83-4C46-B27A-F7C667169F13}"/>
    <cellStyle name="Moeda 9 2 2 2 3" xfId="3394" xr:uid="{F879A1F4-4C7E-4BA8-88DB-1D5D9FF09E0A}"/>
    <cellStyle name="Moeda 9 2 2 3" xfId="1809" xr:uid="{F3247742-142D-4C78-8AFC-AA84CC93EABF}"/>
    <cellStyle name="Moeda 9 2 2 3 2" xfId="3940" xr:uid="{9566D94B-E310-4C8B-B8E2-0711055C36A1}"/>
    <cellStyle name="Moeda 9 2 2 4" xfId="2948" xr:uid="{4E887473-5B90-4D30-B0BF-F835CAFAAB09}"/>
    <cellStyle name="Moeda 9 2 3" xfId="1203" xr:uid="{2672A6CE-92BC-4F6E-AFFA-6D2000E174B3}"/>
    <cellStyle name="Moeda 9 2 3 2" xfId="2195" xr:uid="{69C2146F-BB8D-4B7D-952E-A723BD082691}"/>
    <cellStyle name="Moeda 9 2 3 2 2" xfId="4326" xr:uid="{B273A011-66C6-4547-9B55-AC9D2B227A5B}"/>
    <cellStyle name="Moeda 9 2 3 3" xfId="3334" xr:uid="{7F3DE387-D6F2-40E4-ADA8-312FE1111B68}"/>
    <cellStyle name="Moeda 9 2 4" xfId="1363" xr:uid="{678857DB-C75C-4D2B-BE87-C5CCFFF4C37D}"/>
    <cellStyle name="Moeda 9 2 4 2" xfId="3494" xr:uid="{2996B7D4-5490-4AAC-B1FB-5CD11C443D38}"/>
    <cellStyle name="Moeda 9 2 5" xfId="1749" xr:uid="{4D17318A-7ABA-436D-B2EE-E24037F9B55D}"/>
    <cellStyle name="Moeda 9 2 5 2" xfId="3880" xr:uid="{261E299F-027E-4153-9F15-83F0DB82625B}"/>
    <cellStyle name="Moeda 9 2 6" xfId="2543" xr:uid="{3C253C5F-33C4-407F-AE7D-FFDC6499731B}"/>
    <cellStyle name="Moeda 9 2 7" xfId="753" xr:uid="{D2CAFD97-FB5E-4A65-8F23-0F09B18759B9}"/>
    <cellStyle name="Moeda 9 2 8" xfId="2888" xr:uid="{D3F65B3A-4F99-49CB-88CC-74A848B4371D}"/>
    <cellStyle name="Moeda 9 3" xfId="304" xr:uid="{1CD0694C-5C76-468C-8461-FD04F7E3F54D}"/>
    <cellStyle name="Moeda 9 3 2" xfId="1100" xr:uid="{62BA3B3E-E047-43FB-893C-517C5F4214E6}"/>
    <cellStyle name="Moeda 9 3 2 2" xfId="2092" xr:uid="{D9AD509A-BE45-4143-BD57-772F4F026F2D}"/>
    <cellStyle name="Moeda 9 3 2 2 2" xfId="4223" xr:uid="{C9D7FC85-265B-46A3-BA54-1FC8D7F48D45}"/>
    <cellStyle name="Moeda 9 3 2 3" xfId="3231" xr:uid="{664A3694-E656-4F09-A551-E598549DBCFD}"/>
    <cellStyle name="Moeda 9 3 3" xfId="1646" xr:uid="{AF0BA289-6F45-4CEE-99B9-1B37AC5F3B52}"/>
    <cellStyle name="Moeda 9 3 3 2" xfId="3777" xr:uid="{BD2F3E4B-8348-483F-A91C-70E3A572B4A5}"/>
    <cellStyle name="Moeda 9 3 4" xfId="2440" xr:uid="{57A113B2-96E3-467D-B6C4-3A6C5AF3B1EF}"/>
    <cellStyle name="Moeda 9 3 5" xfId="650" xr:uid="{E12D32F0-9E26-44FF-9BE3-8C8AA673A41F}"/>
    <cellStyle name="Moeda 9 3 6" xfId="2785" xr:uid="{B5E4A574-DE17-42D0-A112-7CF8F04809EB}"/>
    <cellStyle name="Moeda 9 4" xfId="162" xr:uid="{6EF826F3-0AD8-4385-9E26-C466DDE8DEDC}"/>
    <cellStyle name="Moeda 9 4 2" xfId="961" xr:uid="{CD4722CB-70DA-484F-B131-F0F10BF997E5}"/>
    <cellStyle name="Moeda 9 4 2 2" xfId="1953" xr:uid="{21077361-43AF-47B1-9371-9141854DE041}"/>
    <cellStyle name="Moeda 9 4 2 2 2" xfId="4084" xr:uid="{D897D812-4DCD-408A-B57A-D902CFDC0DFC}"/>
    <cellStyle name="Moeda 9 4 2 3" xfId="3092" xr:uid="{A3FC2BFF-9FF9-440D-B654-0633E144A767}"/>
    <cellStyle name="Moeda 9 4 3" xfId="1507" xr:uid="{B5C2AB1E-08EF-4D22-91F3-C7D383329B27}"/>
    <cellStyle name="Moeda 9 4 3 2" xfId="3638" xr:uid="{FBB15D5B-B9BA-42EF-B550-68CE92DF1CEB}"/>
    <cellStyle name="Moeda 9 4 4" xfId="511" xr:uid="{0B8BD080-B5C3-4A6A-BF6B-ED389FBCB59A}"/>
    <cellStyle name="Moeda 9 4 5" xfId="2646" xr:uid="{88DB4D90-BBD9-4A93-BA4F-612A40D7C641}"/>
    <cellStyle name="Moeda 9 5" xfId="759" xr:uid="{9584B66E-2B9B-4B20-A0E1-468F530165B1}"/>
    <cellStyle name="Moeda 9 5 2" xfId="1209" xr:uid="{680D257B-56A6-4776-B994-6E6E3CC687F6}"/>
    <cellStyle name="Moeda 9 5 2 2" xfId="2201" xr:uid="{AA1F8912-028A-408E-BDE8-9C752E357890}"/>
    <cellStyle name="Moeda 9 5 2 2 2" xfId="4332" xr:uid="{75BA2602-EA39-4273-BB2C-12009B3BA396}"/>
    <cellStyle name="Moeda 9 5 2 3" xfId="3340" xr:uid="{8E4071AC-0D7B-4542-AA58-297BC8F6B0AF}"/>
    <cellStyle name="Moeda 9 5 3" xfId="1755" xr:uid="{D3A9A958-B246-4B53-9F4F-F90EF8A90AFF}"/>
    <cellStyle name="Moeda 9 5 3 2" xfId="3886" xr:uid="{04C3AD30-AE89-4986-A037-838319611417}"/>
    <cellStyle name="Moeda 9 5 4" xfId="2894" xr:uid="{708E40EE-31EE-4BEA-A6FB-1A158E59061C}"/>
    <cellStyle name="Moeda 9 6" xfId="956" xr:uid="{900C0606-EB40-4206-9F27-D45EF4301F61}"/>
    <cellStyle name="Moeda 9 6 2" xfId="1948" xr:uid="{75D29841-1C99-4E05-ADE0-A07009E8BBA8}"/>
    <cellStyle name="Moeda 9 6 2 2" xfId="4079" xr:uid="{7D7404B0-3FF3-46F0-B3B0-40E580839D09}"/>
    <cellStyle name="Moeda 9 6 3" xfId="3087" xr:uid="{8D49BC2E-7AB1-4A5D-A0DC-424855D230B3}"/>
    <cellStyle name="Moeda 9 7" xfId="1309" xr:uid="{E05E604E-5364-4686-8FD6-7E554432D795}"/>
    <cellStyle name="Moeda 9 7 2" xfId="3440" xr:uid="{AEF92ADF-D6D2-4820-BAEE-D1C257BB1B7E}"/>
    <cellStyle name="Moeda 9 8" xfId="1502" xr:uid="{46369B53-1700-423F-B6D8-CD254A572234}"/>
    <cellStyle name="Moeda 9 8 2" xfId="3633" xr:uid="{22F5F17E-82F5-4D03-AE53-1418DDBFEB24}"/>
    <cellStyle name="Moeda 9 9" xfId="2301" xr:uid="{F18F96C3-EACD-44A3-9056-A083D2EE30EC}"/>
    <cellStyle name="Normal" xfId="0" builtinId="0"/>
    <cellStyle name="Normal 2" xfId="10" xr:uid="{00000000-0005-0000-0000-00000F000000}"/>
    <cellStyle name="Normal 2 2" xfId="43" xr:uid="{00000000-0005-0000-0000-000010000000}"/>
    <cellStyle name="Normal 2 2 2" xfId="91" xr:uid="{00000000-0005-0000-0000-000010000000}"/>
    <cellStyle name="Normal 2 2 3" xfId="69" xr:uid="{00000000-0005-0000-0000-000010000000}"/>
    <cellStyle name="Normal 2 2_Memória Impressora e Finger" xfId="858" xr:uid="{DF8982E1-1BEC-49C1-BA6F-9FA2A1F6018A}"/>
    <cellStyle name="Normal 3" xfId="11" xr:uid="{00000000-0005-0000-0000-000011000000}"/>
    <cellStyle name="Normal 4" xfId="12" xr:uid="{00000000-0005-0000-0000-000012000000}"/>
    <cellStyle name="Normal 4 2" xfId="13" xr:uid="{00000000-0005-0000-0000-000013000000}"/>
    <cellStyle name="Normal 4 2 2" xfId="34" xr:uid="{00000000-0005-0000-0000-000014000000}"/>
    <cellStyle name="Normal 4 2 3" xfId="33" xr:uid="{00000000-0005-0000-0000-000015000000}"/>
    <cellStyle name="Normal 4 2 3 2" xfId="38" xr:uid="{00000000-0005-0000-0000-000016000000}"/>
    <cellStyle name="Normal 4 2 3_Memória Impressora e Finger" xfId="855" xr:uid="{5ACA2F15-DCD6-4F8D-BA9C-BF0F3E549EEE}"/>
    <cellStyle name="Normal 5" xfId="2" xr:uid="{00000000-0005-0000-0000-000017000000}"/>
    <cellStyle name="Normal 6" xfId="31" xr:uid="{00000000-0005-0000-0000-000018000000}"/>
    <cellStyle name="Normal 6 2" xfId="36" xr:uid="{00000000-0005-0000-0000-000019000000}"/>
    <cellStyle name="Normal 6_Memória Impressora e Finger" xfId="857" xr:uid="{9F3BE69A-8B6B-4212-8767-F0E0C5B8ACEC}"/>
    <cellStyle name="Normal 7" xfId="46" xr:uid="{00000000-0005-0000-0000-00001A000000}"/>
    <cellStyle name="Normal 7 2" xfId="94" xr:uid="{00000000-0005-0000-0000-00001A000000}"/>
    <cellStyle name="Normal 7 3" xfId="72" xr:uid="{00000000-0005-0000-0000-00001A000000}"/>
    <cellStyle name="Normal 7_Memória Impressora e Finger" xfId="856" xr:uid="{893416EA-85AA-438B-B02D-B127C50A6F82}"/>
    <cellStyle name="Normal 8" xfId="203" xr:uid="{5F919CA8-959F-4224-AD8C-9D35AF2CB5AE}"/>
    <cellStyle name="Porcentagem" xfId="53" builtinId="5"/>
    <cellStyle name="Porcentagem 2" xfId="14" xr:uid="{00000000-0005-0000-0000-00001C000000}"/>
    <cellStyle name="Porcentagem 2 2" xfId="15" xr:uid="{00000000-0005-0000-0000-00001D000000}"/>
    <cellStyle name="Porcentagem 2 3" xfId="16" xr:uid="{00000000-0005-0000-0000-00001E000000}"/>
    <cellStyle name="Porcentagem 2 4" xfId="45" xr:uid="{00000000-0005-0000-0000-00001F000000}"/>
    <cellStyle name="Porcentagem 2 4 2" xfId="93" xr:uid="{00000000-0005-0000-0000-00001F000000}"/>
    <cellStyle name="Porcentagem 2 4 3" xfId="71" xr:uid="{00000000-0005-0000-0000-00001F000000}"/>
    <cellStyle name="Porcentagem 3" xfId="17" xr:uid="{00000000-0005-0000-0000-000020000000}"/>
    <cellStyle name="Porcentagem 3 2" xfId="18" xr:uid="{00000000-0005-0000-0000-000021000000}"/>
    <cellStyle name="Porcentagem 4" xfId="19" xr:uid="{00000000-0005-0000-0000-000022000000}"/>
    <cellStyle name="Porcentagem 5" xfId="20" xr:uid="{00000000-0005-0000-0000-000023000000}"/>
    <cellStyle name="Porcentagem 6" xfId="103" xr:uid="{00000000-0005-0000-0000-00007D000000}"/>
    <cellStyle name="Porcentagem 6 2" xfId="250" xr:uid="{B03B6F51-9970-4CEB-A06A-983B16F94349}"/>
    <cellStyle name="Porcentagem 6 3" xfId="205" xr:uid="{F475D95F-65A7-4E43-AB74-72F98DBA4BB2}"/>
    <cellStyle name="Separador de milhares 2" xfId="21" xr:uid="{00000000-0005-0000-0000-000024000000}"/>
    <cellStyle name="Separador de milhares 2 2" xfId="22" xr:uid="{00000000-0005-0000-0000-000025000000}"/>
    <cellStyle name="Separador de milhares 2 2 2" xfId="78" xr:uid="{00000000-0005-0000-0000-000025000000}"/>
    <cellStyle name="Separador de milhares 2 2 2 10" xfId="1428" xr:uid="{35A36398-8066-4721-B305-6DBEF4E8ED40}"/>
    <cellStyle name="Separador de milhares 2 2 2 10 2" xfId="3559" xr:uid="{CC0DB54C-A380-4F3A-A6E9-B21A0929420A}"/>
    <cellStyle name="Separador de milhares 2 2 2 10 2 2" xfId="7273" xr:uid="{3021C527-902D-4171-ADF4-153A36C32906}"/>
    <cellStyle name="Separador de milhares 2 2 2 10 3" xfId="5623" xr:uid="{471F0D48-43FE-416F-9FA4-69CA352B59BC}"/>
    <cellStyle name="Separador de milhares 2 2 2 11" xfId="2322" xr:uid="{219CBD10-D38C-420B-8BFE-75EAB0837E6A}"/>
    <cellStyle name="Separador de milhares 2 2 2 11 2" xfId="4759" xr:uid="{CA69E89D-6585-45C4-8AA9-56722A9B1151}"/>
    <cellStyle name="Separador de milhares 2 2 2 12" xfId="432" xr:uid="{047EC4CE-3A7F-4102-BCC9-929E5A52EF4A}"/>
    <cellStyle name="Separador de milhares 2 2 2 12 2" xfId="6407" xr:uid="{61DC43E1-CB6C-4123-8FE7-D62AFFAB08B0}"/>
    <cellStyle name="Separador de milhares 2 2 2 13" xfId="2567" xr:uid="{16B79727-0FF9-4414-AEC6-B5ED7FC790B1}"/>
    <cellStyle name="Separador de milhares 2 2 2 14" xfId="4448" xr:uid="{1664B015-0AD6-4610-B3D8-6D049C7B210D}"/>
    <cellStyle name="Separador de milhares 2 2 2 2" xfId="107" xr:uid="{00000000-0005-0000-0000-000081000000}"/>
    <cellStyle name="Separador de milhares 2 2 2 2 10" xfId="2591" xr:uid="{F0FE4C1B-43AE-48CA-B729-F3737014592E}"/>
    <cellStyle name="Separador de milhares 2 2 2 2 11" xfId="4467" xr:uid="{DAC8EBF6-8E6A-441D-AA7F-39270149F1A1}"/>
    <cellStyle name="Separador de milhares 2 2 2 2 2" xfId="357" xr:uid="{58F3DDA2-8605-4B74-A37E-319B387B023A}"/>
    <cellStyle name="Separador de milhares 2 2 2 2 2 2" xfId="1153" xr:uid="{55233933-1929-4A5D-BC9D-3DC644EF2224}"/>
    <cellStyle name="Separador de milhares 2 2 2 2 2 2 2" xfId="2145" xr:uid="{3EF90EC0-11E0-458D-B691-878266AE28D6}"/>
    <cellStyle name="Separador de milhares 2 2 2 2 2 2 2 2" xfId="4276" xr:uid="{09E5886C-69AF-4F2D-97F9-26DCE115B9E9}"/>
    <cellStyle name="Separador de milhares 2 2 2 2 2 2 2 2 2" xfId="7905" xr:uid="{4255E02A-1B12-4DA4-823A-0E43620C5E1E}"/>
    <cellStyle name="Separador de milhares 2 2 2 2 2 2 2 3" xfId="6255" xr:uid="{7ACB52C2-648D-41ED-A3C7-5DD3FD16562C}"/>
    <cellStyle name="Separador de milhares 2 2 2 2 2 2 3" xfId="3284" xr:uid="{802C6928-E308-4CEE-B53C-ABCE91F97AF3}"/>
    <cellStyle name="Separador de milhares 2 2 2 2 2 2 3 2" xfId="7039" xr:uid="{CDA68B16-96EB-4B6A-80A3-2075144C1023}"/>
    <cellStyle name="Separador de milhares 2 2 2 2 2 2 4" xfId="5389" xr:uid="{2E16F8A2-C28C-41C1-B95E-AFB2A8641C5C}"/>
    <cellStyle name="Separador de milhares 2 2 2 2 2 3" xfId="1699" xr:uid="{43160D57-8848-4D4F-BCB1-8FF98734B27E}"/>
    <cellStyle name="Separador de milhares 2 2 2 2 2 3 2" xfId="3830" xr:uid="{BA80B41F-8A9C-4B3A-BD4E-F6F9C4598D34}"/>
    <cellStyle name="Separador de milhares 2 2 2 2 2 3 2 2" xfId="7513" xr:uid="{6A103171-83F2-417E-9308-B97F0C397A66}"/>
    <cellStyle name="Separador de milhares 2 2 2 2 2 3 3" xfId="5863" xr:uid="{9A27B977-D7BB-48EC-A587-4849CA392F1D}"/>
    <cellStyle name="Separador de milhares 2 2 2 2 2 4" xfId="2493" xr:uid="{3A1117AE-E14F-47F6-AA0A-C4902835D41B}"/>
    <cellStyle name="Separador de milhares 2 2 2 2 2 4 2" xfId="4999" xr:uid="{F06F9461-62E0-4EE7-9039-09C58848BA91}"/>
    <cellStyle name="Separador de milhares 2 2 2 2 2 5" xfId="703" xr:uid="{EE581B08-236E-4389-9508-6B7548E6BADD}"/>
    <cellStyle name="Separador de milhares 2 2 2 2 2 5 2" xfId="6647" xr:uid="{5CCBD240-0031-4142-9CD7-586E4679DA01}"/>
    <cellStyle name="Separador de milhares 2 2 2 2 2 6" xfId="2838" xr:uid="{FDF544FA-8735-4D0D-BC90-F64694E3D41D}"/>
    <cellStyle name="Separador de milhares 2 2 2 2 2 7" xfId="4688" xr:uid="{4BDAEEDF-BC93-47B1-B90A-CAAEB19EB7D8}"/>
    <cellStyle name="Separador de milhares 2 2 2 2 3" xfId="254" xr:uid="{5605BA0F-8DA5-4428-86FF-1451880AC2B7}"/>
    <cellStyle name="Separador de milhares 2 2 2 2 3 2" xfId="1050" xr:uid="{A0E13D51-2E92-4A63-92AC-914E7CD98F75}"/>
    <cellStyle name="Separador de milhares 2 2 2 2 3 2 2" xfId="2042" xr:uid="{ACE02561-A70D-4E88-BE2A-4EDAE9266F03}"/>
    <cellStyle name="Separador de milhares 2 2 2 2 3 2 2 2" xfId="4173" xr:uid="{74609CEC-F65E-487C-932F-DBBD816EC671}"/>
    <cellStyle name="Separador de milhares 2 2 2 2 3 2 2 2 2" xfId="7812" xr:uid="{13F12C0A-F2FF-4A6A-AAB1-1FB90A82A539}"/>
    <cellStyle name="Separador de milhares 2 2 2 2 3 2 2 3" xfId="6162" xr:uid="{1562C564-5835-45AD-BB92-AD032DA48791}"/>
    <cellStyle name="Separador de milhares 2 2 2 2 3 2 3" xfId="3181" xr:uid="{64ABE7EF-1AD9-442C-8816-0695516002C7}"/>
    <cellStyle name="Separador de milhares 2 2 2 2 3 2 3 2" xfId="6946" xr:uid="{31D544B3-97FC-414D-9300-4882EC5E2230}"/>
    <cellStyle name="Separador de milhares 2 2 2 2 3 2 4" xfId="5296" xr:uid="{897F3471-FB87-4DDE-A68B-6E4134A06CCC}"/>
    <cellStyle name="Separador de milhares 2 2 2 2 3 3" xfId="1596" xr:uid="{199049C1-9A2E-4458-BB56-9981C26219F4}"/>
    <cellStyle name="Separador de milhares 2 2 2 2 3 3 2" xfId="3727" xr:uid="{ECB44334-7CED-4E60-9F50-9ED6A2A0FBF5}"/>
    <cellStyle name="Separador de milhares 2 2 2 2 3 3 2 2" xfId="7420" xr:uid="{ABB83CDF-01DD-4D01-87D8-4FAEDEF86239}"/>
    <cellStyle name="Separador de milhares 2 2 2 2 3 3 3" xfId="5770" xr:uid="{17CC4F07-3AFB-4885-B362-2DA7D66DFF71}"/>
    <cellStyle name="Separador de milhares 2 2 2 2 3 4" xfId="600" xr:uid="{5B9F4C2C-E4A5-4161-866A-347B025D8AB1}"/>
    <cellStyle name="Separador de milhares 2 2 2 2 3 4 2" xfId="4906" xr:uid="{D3DFEEBD-F009-443A-8318-E4B2E8E2B65F}"/>
    <cellStyle name="Separador de milhares 2 2 2 2 3 5" xfId="2735" xr:uid="{89087923-3ED8-4C18-A006-5930D7770B53}"/>
    <cellStyle name="Separador de milhares 2 2 2 2 3 5 2" xfId="6554" xr:uid="{C8F05D85-D4D9-4894-91AC-6985455AB234}"/>
    <cellStyle name="Separador de milhares 2 2 2 2 3 6" xfId="4595" xr:uid="{FFE41937-859F-4953-B9C6-2861577D44F9}"/>
    <cellStyle name="Separador de milhares 2 2 2 2 4" xfId="834" xr:uid="{0CB3AA2C-D093-46A7-9F53-98253238B6D8}"/>
    <cellStyle name="Separador de milhares 2 2 2 2 4 2" xfId="1284" xr:uid="{49C6E286-6B74-4BA7-801B-EB02E560E0A4}"/>
    <cellStyle name="Separador de milhares 2 2 2 2 4 2 2" xfId="2276" xr:uid="{0A6EFE4E-6850-4400-B74E-3531745C6A99}"/>
    <cellStyle name="Separador de milhares 2 2 2 2 4 2 2 2" xfId="4407" xr:uid="{625C7093-D75D-4BF0-A11D-1345726CE919}"/>
    <cellStyle name="Separador de milhares 2 2 2 2 4 2 2 2 2" xfId="8018" xr:uid="{F3B85B17-1B25-4F1B-83FF-62B14C5A18F5}"/>
    <cellStyle name="Separador de milhares 2 2 2 2 4 2 2 3" xfId="6368" xr:uid="{87F9B7C1-E834-4872-B249-B0D09655BCEF}"/>
    <cellStyle name="Separador de milhares 2 2 2 2 4 2 3" xfId="3415" xr:uid="{F9FC718D-E621-481F-B947-816703C23C96}"/>
    <cellStyle name="Separador de milhares 2 2 2 2 4 2 3 2" xfId="7152" xr:uid="{2E3DE7D7-7699-4AD4-903A-09D500AC2DE5}"/>
    <cellStyle name="Separador de milhares 2 2 2 2 4 2 4" xfId="5502" xr:uid="{13E35C03-FDF8-44D4-82F6-C8ABED05E8BF}"/>
    <cellStyle name="Separador de milhares 2 2 2 2 4 3" xfId="1830" xr:uid="{72FC8A5D-C09A-4F52-B383-CB81CD4C05B0}"/>
    <cellStyle name="Separador de milhares 2 2 2 2 4 3 2" xfId="3961" xr:uid="{29BD84AF-2885-4C77-B0AE-AB0A2A628D15}"/>
    <cellStyle name="Separador de milhares 2 2 2 2 4 3 2 2" xfId="7626" xr:uid="{D954018C-3535-4AB4-993B-44989998014D}"/>
    <cellStyle name="Separador de milhares 2 2 2 2 4 3 3" xfId="5976" xr:uid="{836FE439-3DC6-4C22-992E-85C8E4272DD7}"/>
    <cellStyle name="Separador de milhares 2 2 2 2 4 4" xfId="2969" xr:uid="{4A37A925-A753-4DD2-880D-35C7A0F7F71F}"/>
    <cellStyle name="Separador de milhares 2 2 2 2 4 4 2" xfId="6760" xr:uid="{3AE22F43-71A9-41D8-A685-E3EE286C84D9}"/>
    <cellStyle name="Separador de milhares 2 2 2 2 4 5" xfId="5111" xr:uid="{9D7DE0AE-1E81-498A-B741-CF2D899EDD6F}"/>
    <cellStyle name="Separador de milhares 2 2 2 2 5" xfId="906" xr:uid="{D1F4F6F1-3206-4E58-AA19-CBF0E7D7F8DD}"/>
    <cellStyle name="Separador de milhares 2 2 2 2 5 2" xfId="1898" xr:uid="{3D163029-73E8-45A7-839E-6834F2945742}"/>
    <cellStyle name="Separador de milhares 2 2 2 2 5 2 2" xfId="4029" xr:uid="{4D81BD1A-45E1-4CED-AB6A-4F69BA278325}"/>
    <cellStyle name="Separador de milhares 2 2 2 2 5 2 2 2" xfId="7684" xr:uid="{53290A96-7503-4274-BAAF-3CEA91521969}"/>
    <cellStyle name="Separador de milhares 2 2 2 2 5 2 3" xfId="6034" xr:uid="{E920B389-FD08-42DC-B283-C99EA9EA0122}"/>
    <cellStyle name="Separador de milhares 2 2 2 2 5 3" xfId="3037" xr:uid="{415A53C2-73C4-441F-858C-8AB23294E37F}"/>
    <cellStyle name="Separador de milhares 2 2 2 2 5 3 2" xfId="6818" xr:uid="{F2765F8C-C2F4-40DE-AECE-A6D2B868D504}"/>
    <cellStyle name="Separador de milhares 2 2 2 2 5 4" xfId="5169" xr:uid="{82B65732-C1BA-4609-B622-4103A722EC59}"/>
    <cellStyle name="Separador de milhares 2 2 2 2 6" xfId="1384" xr:uid="{733B17DD-AF06-4453-BF46-405E5DDFB98B}"/>
    <cellStyle name="Separador de milhares 2 2 2 2 6 2" xfId="3515" xr:uid="{FEF8A508-6A4F-43DF-A234-E2647BE8C762}"/>
    <cellStyle name="Separador de milhares 2 2 2 2 6 2 2" xfId="7234" xr:uid="{9E053BA7-28F4-4E89-9B1E-AA87C9F6A90B}"/>
    <cellStyle name="Separador de milhares 2 2 2 2 6 3" xfId="5584" xr:uid="{3FC9015E-191B-4738-A454-3C43A2D525D7}"/>
    <cellStyle name="Separador de milhares 2 2 2 2 7" xfId="1452" xr:uid="{D560E6FB-C30B-4736-81E8-5BC186F9C022}"/>
    <cellStyle name="Separador de milhares 2 2 2 2 7 2" xfId="3583" xr:uid="{64644223-C50B-48E4-8EB5-A3A72EE14DD8}"/>
    <cellStyle name="Separador de milhares 2 2 2 2 7 2 2" xfId="7292" xr:uid="{E304EF60-720D-42FA-924C-528768BAA4DD}"/>
    <cellStyle name="Separador de milhares 2 2 2 2 7 3" xfId="5642" xr:uid="{A1674A17-EA02-4BE3-AA17-523F6A33E0DA}"/>
    <cellStyle name="Separador de milhares 2 2 2 2 8" xfId="2390" xr:uid="{77202DB2-7E0C-4078-90EF-FB76F7F0348D}"/>
    <cellStyle name="Separador de milhares 2 2 2 2 8 2" xfId="4779" xr:uid="{EB261298-38CE-499F-89E9-526BB0C93DCF}"/>
    <cellStyle name="Separador de milhares 2 2 2 2 9" xfId="456" xr:uid="{20B837C7-8B15-4BE1-81F9-F09FB768A5C7}"/>
    <cellStyle name="Separador de milhares 2 2 2 2 9 2" xfId="6426" xr:uid="{2188ECC0-A910-4BC3-9955-D80895EE529B}"/>
    <cellStyle name="Separador de milhares 2 2 2 3" xfId="106" xr:uid="{00000000-0005-0000-0000-000080000000}"/>
    <cellStyle name="Separador de milhares 2 2 2 3 2" xfId="356" xr:uid="{4C8D41D2-C10F-494D-BEA3-9DEB1E3CF1FE}"/>
    <cellStyle name="Separador de milhares 2 2 2 3 2 2" xfId="1152" xr:uid="{07DCE574-5A43-4366-B88E-2D00256179DF}"/>
    <cellStyle name="Separador de milhares 2 2 2 3 2 2 2" xfId="2144" xr:uid="{613EA451-1D19-4A04-930D-0C8A2A2599AC}"/>
    <cellStyle name="Separador de milhares 2 2 2 3 2 2 2 2" xfId="4275" xr:uid="{CF748C97-16E3-4475-8431-BE6790289592}"/>
    <cellStyle name="Separador de milhares 2 2 2 3 2 2 2 2 2" xfId="7904" xr:uid="{62B7328A-1091-41D9-8EF2-BE01E6D7691E}"/>
    <cellStyle name="Separador de milhares 2 2 2 3 2 2 2 3" xfId="6254" xr:uid="{D815501F-61C0-47CD-BE49-50CD74CA862B}"/>
    <cellStyle name="Separador de milhares 2 2 2 3 2 2 3" xfId="3283" xr:uid="{03AABA87-695B-4FEF-B581-CACADFD8ECA0}"/>
    <cellStyle name="Separador de milhares 2 2 2 3 2 2 3 2" xfId="7038" xr:uid="{59C73A23-B640-4B3A-8DFE-AD860D675A01}"/>
    <cellStyle name="Separador de milhares 2 2 2 3 2 2 4" xfId="5388" xr:uid="{88E3C73E-CA0B-48B6-A8A1-9147E520851F}"/>
    <cellStyle name="Separador de milhares 2 2 2 3 2 3" xfId="1698" xr:uid="{8C703797-0049-4B73-AED6-9125C8DE485A}"/>
    <cellStyle name="Separador de milhares 2 2 2 3 2 3 2" xfId="3829" xr:uid="{9ECF1EC3-4C6A-48C8-9CA3-25002CF0F65E}"/>
    <cellStyle name="Separador de milhares 2 2 2 3 2 3 2 2" xfId="7512" xr:uid="{30CA67B3-7BCA-4E0C-A4E0-5A92445D53E8}"/>
    <cellStyle name="Separador de milhares 2 2 2 3 2 3 3" xfId="5862" xr:uid="{8CFC30B7-72FB-4157-84DB-4B1CB32650AA}"/>
    <cellStyle name="Separador de milhares 2 2 2 3 2 4" xfId="2492" xr:uid="{630BFA78-32CB-45B1-A805-03EF4354E7F9}"/>
    <cellStyle name="Separador de milhares 2 2 2 3 2 4 2" xfId="4998" xr:uid="{439DCF3A-9A99-48E5-A658-70730D0CD339}"/>
    <cellStyle name="Separador de milhares 2 2 2 3 2 5" xfId="702" xr:uid="{634C3D20-0F8E-4E4B-86BB-C9014457627D}"/>
    <cellStyle name="Separador de milhares 2 2 2 3 2 5 2" xfId="6646" xr:uid="{950B30DF-BD96-44CA-A273-E87E405A114D}"/>
    <cellStyle name="Separador de milhares 2 2 2 3 2 6" xfId="2837" xr:uid="{F9C063F6-03B5-4AFD-A1D2-B4BD3F5A6D22}"/>
    <cellStyle name="Separador de milhares 2 2 2 3 2 7" xfId="4687" xr:uid="{4AED00B3-1D4B-49BC-907F-78EC0505F749}"/>
    <cellStyle name="Separador de milhares 2 2 2 3 3" xfId="253" xr:uid="{068E7B56-2160-4107-B3CA-10CD43806885}"/>
    <cellStyle name="Separador de milhares 2 2 2 3 3 2" xfId="1049" xr:uid="{97BF32EC-8568-46A8-AA67-7A2809B7C540}"/>
    <cellStyle name="Separador de milhares 2 2 2 3 3 2 2" xfId="2041" xr:uid="{52E7B9B6-490C-40D6-ACCF-2907B5E910CD}"/>
    <cellStyle name="Separador de milhares 2 2 2 3 3 2 2 2" xfId="4172" xr:uid="{84A1C5A6-3021-4E82-9FBD-06D0503B0429}"/>
    <cellStyle name="Separador de milhares 2 2 2 3 3 2 2 2 2" xfId="7811" xr:uid="{E9A81F57-9CD4-48D7-946E-ABC849D47228}"/>
    <cellStyle name="Separador de milhares 2 2 2 3 3 2 2 3" xfId="6161" xr:uid="{3238B0EB-A896-4F6C-B768-20E0A587E90C}"/>
    <cellStyle name="Separador de milhares 2 2 2 3 3 2 3" xfId="3180" xr:uid="{37A1C636-07E5-4484-B3B2-262D278C8314}"/>
    <cellStyle name="Separador de milhares 2 2 2 3 3 2 3 2" xfId="6945" xr:uid="{0EC1937D-747F-4EE4-9552-F8D7F2BC4CF1}"/>
    <cellStyle name="Separador de milhares 2 2 2 3 3 2 4" xfId="5295" xr:uid="{43C473C6-ECA7-4E18-93E1-F8F8290B4C7C}"/>
    <cellStyle name="Separador de milhares 2 2 2 3 3 3" xfId="1595" xr:uid="{071770D3-E40C-4C04-B90D-5C72F16B1892}"/>
    <cellStyle name="Separador de milhares 2 2 2 3 3 3 2" xfId="3726" xr:uid="{6DB3D13C-D8EF-49EE-AC0C-EA47511A93BE}"/>
    <cellStyle name="Separador de milhares 2 2 2 3 3 3 2 2" xfId="7419" xr:uid="{FE89596D-46E7-40CF-977C-B6301B20FAA6}"/>
    <cellStyle name="Separador de milhares 2 2 2 3 3 3 3" xfId="5769" xr:uid="{7D9DD476-805E-4C36-A848-ED15B8F3733C}"/>
    <cellStyle name="Separador de milhares 2 2 2 3 3 4" xfId="599" xr:uid="{7D1C322E-F827-4D0F-B1DD-7D874E0BFC84}"/>
    <cellStyle name="Separador de milhares 2 2 2 3 3 4 2" xfId="4905" xr:uid="{940D5C55-E358-4E7E-A0E7-8FC5E85D723A}"/>
    <cellStyle name="Separador de milhares 2 2 2 3 3 5" xfId="2734" xr:uid="{FC91B213-F170-4969-AF3C-F4B71A7B5EDE}"/>
    <cellStyle name="Separador de milhares 2 2 2 3 3 5 2" xfId="6553" xr:uid="{42F6C557-3DD3-4C65-8E59-CA24AD631880}"/>
    <cellStyle name="Separador de milhares 2 2 2 3 3 6" xfId="4594" xr:uid="{C3F2210B-F8EA-4A7F-82B8-FC9B0749118B}"/>
    <cellStyle name="Separador de milhares 2 2 2 3 4" xfId="905" xr:uid="{2329F761-5E16-4009-AA1A-CE07A5F99905}"/>
    <cellStyle name="Separador de milhares 2 2 2 3 4 2" xfId="1897" xr:uid="{E972C759-3092-4F9D-9C89-0A19D0CF588D}"/>
    <cellStyle name="Separador de milhares 2 2 2 3 4 2 2" xfId="4028" xr:uid="{7899F56F-E04F-4759-8307-1634B29C52A3}"/>
    <cellStyle name="Separador de milhares 2 2 2 3 4 2 2 2" xfId="7683" xr:uid="{DA5CB556-A1D8-4A01-ABB4-2EBFCBA72503}"/>
    <cellStyle name="Separador de milhares 2 2 2 3 4 2 3" xfId="6033" xr:uid="{A059BE92-B965-4BA0-87BA-284A8F1A286D}"/>
    <cellStyle name="Separador de milhares 2 2 2 3 4 3" xfId="3036" xr:uid="{34977B5E-9AAD-4493-93D7-40B80CCB73AA}"/>
    <cellStyle name="Separador de milhares 2 2 2 3 4 3 2" xfId="6817" xr:uid="{B59C1FB5-D76E-4F9F-BCEC-36A844C52F06}"/>
    <cellStyle name="Separador de milhares 2 2 2 3 4 4" xfId="5168" xr:uid="{67CA73AB-1542-437B-8EB9-046EA4FE001A}"/>
    <cellStyle name="Separador de milhares 2 2 2 3 5" xfId="1451" xr:uid="{2527A65F-30A4-454A-8048-0EFA4860FDDD}"/>
    <cellStyle name="Separador de milhares 2 2 2 3 5 2" xfId="3582" xr:uid="{17D2923E-F7EB-44B4-95E8-C5CD648C1230}"/>
    <cellStyle name="Separador de milhares 2 2 2 3 5 2 2" xfId="7291" xr:uid="{AD3A5582-C7C3-4676-8E13-B2F380977B66}"/>
    <cellStyle name="Separador de milhares 2 2 2 3 5 3" xfId="5641" xr:uid="{71C75500-724C-4D09-B1A8-C99B4B2888A3}"/>
    <cellStyle name="Separador de milhares 2 2 2 3 6" xfId="2389" xr:uid="{B99E1798-9D17-48B6-9D89-5D800D85DD67}"/>
    <cellStyle name="Separador de milhares 2 2 2 3 6 2" xfId="4778" xr:uid="{0F8CFCF2-F8D8-46E7-9D56-CB6E2FC4EAE0}"/>
    <cellStyle name="Separador de milhares 2 2 2 3 7" xfId="455" xr:uid="{816895A9-4F28-4236-8E6C-2E741C38831B}"/>
    <cellStyle name="Separador de milhares 2 2 2 3 7 2" xfId="6425" xr:uid="{AEBCB82A-2061-401C-993D-F4F4B48C66C0}"/>
    <cellStyle name="Separador de milhares 2 2 2 3 8" xfId="2590" xr:uid="{DE3A5FD4-FE21-4326-9D9B-03BEA656EEDF}"/>
    <cellStyle name="Separador de milhares 2 2 2 3 9" xfId="4466" xr:uid="{66679CD6-5F94-4945-A51D-6108ED83FFF6}"/>
    <cellStyle name="Separador de milhares 2 2 2 4" xfId="333" xr:uid="{F54B5EE2-5792-48A2-B24F-FA7C6154037E}"/>
    <cellStyle name="Separador de milhares 2 2 2 4 2" xfId="1129" xr:uid="{3639119C-57DC-4596-BB56-0E0E096FBF92}"/>
    <cellStyle name="Separador de milhares 2 2 2 4 2 2" xfId="2121" xr:uid="{21F8CC80-3179-4258-9FA6-BE70E778BF7D}"/>
    <cellStyle name="Separador de milhares 2 2 2 4 2 2 2" xfId="4252" xr:uid="{E809D2DB-71D7-4A87-A30A-E0BC3A3088E2}"/>
    <cellStyle name="Separador de milhares 2 2 2 4 2 2 2 2" xfId="7886" xr:uid="{828B14F0-1661-4A45-8B3F-6A21EBB4F144}"/>
    <cellStyle name="Separador de milhares 2 2 2 4 2 2 3" xfId="6236" xr:uid="{BDDE25E8-8976-4618-92DE-24CA6E3B6C3C}"/>
    <cellStyle name="Separador de milhares 2 2 2 4 2 3" xfId="3260" xr:uid="{22E542B2-4659-475F-8393-0CD14306127C}"/>
    <cellStyle name="Separador de milhares 2 2 2 4 2 3 2" xfId="7020" xr:uid="{F6388B2E-2AAF-4BD5-BBC8-D715E0476485}"/>
    <cellStyle name="Separador de milhares 2 2 2 4 2 4" xfId="5370" xr:uid="{A6EB2B4B-CEA6-4A71-B934-3295443FF235}"/>
    <cellStyle name="Separador de milhares 2 2 2 4 3" xfId="1675" xr:uid="{1260C008-F9BC-4049-A72B-F7970E1F30DC}"/>
    <cellStyle name="Separador de milhares 2 2 2 4 3 2" xfId="3806" xr:uid="{DB980615-2BDD-42DB-91D1-109EB840C3F9}"/>
    <cellStyle name="Separador de milhares 2 2 2 4 3 2 2" xfId="7494" xr:uid="{33B6E7B0-6C8C-43A4-ADCC-6DE37115140E}"/>
    <cellStyle name="Separador de milhares 2 2 2 4 3 3" xfId="5844" xr:uid="{BC36666F-5120-4003-A12C-21BF6E387BD1}"/>
    <cellStyle name="Separador de milhares 2 2 2 4 4" xfId="2469" xr:uid="{D9C5FEED-61EC-4BBC-AAFE-CD1010BE7F56}"/>
    <cellStyle name="Separador de milhares 2 2 2 4 4 2" xfId="4980" xr:uid="{5682D90A-9A55-4B7D-9B28-FD0FE7588CA1}"/>
    <cellStyle name="Separador de milhares 2 2 2 4 5" xfId="679" xr:uid="{33033AF7-0986-4187-B2E8-2035867F513D}"/>
    <cellStyle name="Separador de milhares 2 2 2 4 5 2" xfId="6628" xr:uid="{4710C4EB-3444-4170-B9A6-9A5BD28434C2}"/>
    <cellStyle name="Separador de milhares 2 2 2 4 6" xfId="2814" xr:uid="{3CE13CFA-A201-4290-874E-F0E6ADA432DD}"/>
    <cellStyle name="Separador de milhares 2 2 2 4 7" xfId="4669" xr:uid="{A6DC4406-39AF-4D0A-8B79-B955B375D867}"/>
    <cellStyle name="Separador de milhares 2 2 2 5" xfId="229" xr:uid="{88B895CD-AA65-4C93-9E64-6EED6D6DE0E3}"/>
    <cellStyle name="Separador de milhares 2 2 2 5 2" xfId="1026" xr:uid="{8AF1F553-6203-4AC2-BF3C-7D986F4D1BB7}"/>
    <cellStyle name="Separador de milhares 2 2 2 5 2 2" xfId="2018" xr:uid="{5BC69C54-6986-4687-A9CA-768F5D84AC10}"/>
    <cellStyle name="Separador de milhares 2 2 2 5 2 2 2" xfId="4149" xr:uid="{B528AC67-5A10-4270-96C5-2FD52F1451ED}"/>
    <cellStyle name="Separador de milhares 2 2 2 5 2 2 2 2" xfId="7793" xr:uid="{65D79D08-943F-4850-AED3-A84E0CEB7D4F}"/>
    <cellStyle name="Separador de milhares 2 2 2 5 2 2 3" xfId="6143" xr:uid="{1778B137-63EC-4DB5-8D3E-085ADE8499E1}"/>
    <cellStyle name="Separador de milhares 2 2 2 5 2 3" xfId="3157" xr:uid="{B050753F-2068-4707-8147-2FE31452D2AC}"/>
    <cellStyle name="Separador de milhares 2 2 2 5 2 3 2" xfId="6927" xr:uid="{CD7FBE14-E10E-4DA2-B51E-0648FC6D59D5}"/>
    <cellStyle name="Separador de milhares 2 2 2 5 2 4" xfId="5277" xr:uid="{C551EF7B-D649-4229-97AC-C24F204A567F}"/>
    <cellStyle name="Separador de milhares 2 2 2 5 3" xfId="1572" xr:uid="{958C4AC0-1AC9-4DBB-801D-C306269E06D4}"/>
    <cellStyle name="Separador de milhares 2 2 2 5 3 2" xfId="3703" xr:uid="{594066F4-C19B-4960-AE82-B622058AE23E}"/>
    <cellStyle name="Separador de milhares 2 2 2 5 3 2 2" xfId="7401" xr:uid="{2F6F5454-3F85-4867-87CF-9B705304F6B6}"/>
    <cellStyle name="Separador de milhares 2 2 2 5 3 3" xfId="5751" xr:uid="{E187FA1F-5D90-423C-A4A3-65318153AD8B}"/>
    <cellStyle name="Separador de milhares 2 2 2 5 4" xfId="2366" xr:uid="{B268FA94-3ACD-428B-8152-691C7F2C2576}"/>
    <cellStyle name="Separador de milhares 2 2 2 5 4 2" xfId="4887" xr:uid="{1BB331E4-4E8D-4DDE-A610-EA6C2D755E31}"/>
    <cellStyle name="Separador de milhares 2 2 2 5 5" xfId="576" xr:uid="{2A28F3ED-EB66-4863-AFFC-4503A1D0929E}"/>
    <cellStyle name="Separador de milhares 2 2 2 5 5 2" xfId="6535" xr:uid="{53916B49-E65D-40D8-BFFE-33B7A73F88CD}"/>
    <cellStyle name="Separador de milhares 2 2 2 5 6" xfId="2711" xr:uid="{DB561317-52E8-4353-8032-A88C9BB55F55}"/>
    <cellStyle name="Separador de milhares 2 2 2 5 7" xfId="4576" xr:uid="{3FFA6D65-E1F5-46F3-819B-BD5D152B2764}"/>
    <cellStyle name="Separador de milhares 2 2 2 6" xfId="183" xr:uid="{C9C28787-5B6E-4717-8860-A7DC77B0851F}"/>
    <cellStyle name="Separador de milhares 2 2 2 6 2" xfId="982" xr:uid="{9D3099A7-616C-4770-88C6-EBC3B725C3A9}"/>
    <cellStyle name="Separador de milhares 2 2 2 6 2 2" xfId="1974" xr:uid="{BD51ED03-A6E8-4364-8A63-9E097933AD94}"/>
    <cellStyle name="Separador de milhares 2 2 2 6 2 2 2" xfId="4105" xr:uid="{A0566E09-619F-4F6A-BCDA-5E8A39EF08EC}"/>
    <cellStyle name="Separador de milhares 2 2 2 6 2 2 2 2" xfId="7754" xr:uid="{01BF1ABF-195A-445B-BEF4-3874C7E60C49}"/>
    <cellStyle name="Separador de milhares 2 2 2 6 2 2 3" xfId="6104" xr:uid="{0DEF5452-87FC-4A75-B607-C111B0B47012}"/>
    <cellStyle name="Separador de milhares 2 2 2 6 2 3" xfId="3113" xr:uid="{E1B4E07E-A2F7-4BEC-A7E4-994457EFEE18}"/>
    <cellStyle name="Separador de milhares 2 2 2 6 2 3 2" xfId="6888" xr:uid="{DF3A8DF4-FB04-42E7-8ED8-327B7A1790AD}"/>
    <cellStyle name="Separador de milhares 2 2 2 6 2 4" xfId="5238" xr:uid="{E36F8947-C0EB-46E7-B6F5-E395D5FE3573}"/>
    <cellStyle name="Separador de milhares 2 2 2 6 3" xfId="1528" xr:uid="{35AD0CD1-532A-4458-92EE-088495A2164A}"/>
    <cellStyle name="Separador de milhares 2 2 2 6 3 2" xfId="3659" xr:uid="{AD408A30-A136-4BD4-84F9-3F4321C6F265}"/>
    <cellStyle name="Separador de milhares 2 2 2 6 3 2 2" xfId="7362" xr:uid="{96E34745-A08A-48C4-9D6D-BB26A7D0A169}"/>
    <cellStyle name="Separador de milhares 2 2 2 6 3 3" xfId="5712" xr:uid="{21FB4DFC-308E-4759-9EC8-DC9B6E19241D}"/>
    <cellStyle name="Separador de milhares 2 2 2 6 4" xfId="532" xr:uid="{2526CE43-C818-40C3-97FF-7A9A615D2DDC}"/>
    <cellStyle name="Separador de milhares 2 2 2 6 4 2" xfId="4848" xr:uid="{CC453C24-DD47-4061-B1E1-199A85E20682}"/>
    <cellStyle name="Separador de milhares 2 2 2 6 5" xfId="2667" xr:uid="{F94E3F1D-6583-4A07-AF46-5D421060B557}"/>
    <cellStyle name="Separador de milhares 2 2 2 6 5 2" xfId="6496" xr:uid="{64421842-D957-4D2D-B1FF-17CD080A2F25}"/>
    <cellStyle name="Separador de milhares 2 2 2 6 6" xfId="4537" xr:uid="{E2FA3DF3-F3A5-4DA5-923C-8D83D73BE313}"/>
    <cellStyle name="Separador de milhares 2 2 2 7" xfId="780" xr:uid="{547FDB85-B097-4E30-8B2B-8E583361F93C}"/>
    <cellStyle name="Separador de milhares 2 2 2 7 2" xfId="1230" xr:uid="{EAA5F512-1A6B-4544-ACD8-39549964CF1A}"/>
    <cellStyle name="Separador de milhares 2 2 2 7 2 2" xfId="2222" xr:uid="{3BAC9A83-C41E-4AC8-92C9-A724AC2EC7BD}"/>
    <cellStyle name="Separador de milhares 2 2 2 7 2 2 2" xfId="4353" xr:uid="{4B19FC1B-6A59-41FB-A376-EC921DDABBAA}"/>
    <cellStyle name="Separador de milhares 2 2 2 7 2 2 2 2" xfId="7975" xr:uid="{42F48CFE-B316-4D79-938C-DE488F36F91D}"/>
    <cellStyle name="Separador de milhares 2 2 2 7 2 2 3" xfId="6325" xr:uid="{69FAED0F-8CC2-4431-B65D-F484BFC9E71E}"/>
    <cellStyle name="Separador de milhares 2 2 2 7 2 3" xfId="3361" xr:uid="{90652D01-BF4C-446E-BDA1-EF2C5C9F514A}"/>
    <cellStyle name="Separador de milhares 2 2 2 7 2 3 2" xfId="7109" xr:uid="{CE538107-B361-4EF7-A8AD-FFDAD98C0E24}"/>
    <cellStyle name="Separador de milhares 2 2 2 7 2 4" xfId="5459" xr:uid="{F75FBC32-D290-4756-AFD1-8B8A50067A71}"/>
    <cellStyle name="Separador de milhares 2 2 2 7 3" xfId="1776" xr:uid="{ECC6ED0C-33EB-446A-BBF5-5B09EC7F2607}"/>
    <cellStyle name="Separador de milhares 2 2 2 7 3 2" xfId="3907" xr:uid="{5ED8E5FE-173B-4EDA-8D8B-0ECBE00AC0D5}"/>
    <cellStyle name="Separador de milhares 2 2 2 7 3 2 2" xfId="7583" xr:uid="{D639B508-3575-4635-9439-702E8E3B9250}"/>
    <cellStyle name="Separador de milhares 2 2 2 7 3 3" xfId="5933" xr:uid="{27A39E26-FDB7-4688-937A-C33C6DA69C28}"/>
    <cellStyle name="Separador de milhares 2 2 2 7 4" xfId="2915" xr:uid="{770FDEF9-DAFE-4013-BF9A-E705B99DE207}"/>
    <cellStyle name="Separador de milhares 2 2 2 7 4 2" xfId="6717" xr:uid="{84BB3AC6-0EBE-4480-AACB-00AF34987424}"/>
    <cellStyle name="Separador de milhares 2 2 2 7 5" xfId="5068" xr:uid="{6F76BB3E-712F-437C-B3B8-93F13CFD7665}"/>
    <cellStyle name="Separador de milhares 2 2 2 8" xfId="882" xr:uid="{E116EC58-3A27-4D61-B444-71F3728E713C}"/>
    <cellStyle name="Separador de milhares 2 2 2 8 2" xfId="1874" xr:uid="{40140810-851B-4785-9EF0-51EF903A8C03}"/>
    <cellStyle name="Separador de milhares 2 2 2 8 2 2" xfId="4005" xr:uid="{F2D4AA95-A9D3-4659-82E7-C6B1280B3FCB}"/>
    <cellStyle name="Separador de milhares 2 2 2 8 2 2 2" xfId="7665" xr:uid="{C9CAF680-608B-4CC1-89D5-E47BAC6D35FE}"/>
    <cellStyle name="Separador de milhares 2 2 2 8 2 3" xfId="6015" xr:uid="{369D491B-676D-4237-B0BC-CFB32FD9116F}"/>
    <cellStyle name="Separador de milhares 2 2 2 8 3" xfId="3013" xr:uid="{6184F6E8-D633-4EE4-B17B-DF1BD583A7A0}"/>
    <cellStyle name="Separador de milhares 2 2 2 8 3 2" xfId="6799" xr:uid="{3AE48928-1B95-4A57-865C-E94F039CC25D}"/>
    <cellStyle name="Separador de milhares 2 2 2 8 4" xfId="5150" xr:uid="{43426C47-2D53-43CE-AC96-A1EB25F37ECC}"/>
    <cellStyle name="Separador de milhares 2 2 2 9" xfId="1330" xr:uid="{3C7C92A7-4F4A-4E6E-8D26-3C87C4593635}"/>
    <cellStyle name="Separador de milhares 2 2 2 9 2" xfId="3461" xr:uid="{BA8605D0-3F97-4D32-B977-02D48BF83FCC}"/>
    <cellStyle name="Separador de milhares 2 2 2 9 2 2" xfId="7191" xr:uid="{CB1FE0B8-B4EF-4223-9E45-86210BFADEEC}"/>
    <cellStyle name="Separador de milhares 2 2 2 9 3" xfId="5541" xr:uid="{14C43152-46DD-4691-8953-ABF8A237395E}"/>
    <cellStyle name="Separador de milhares 2 2 3" xfId="105" xr:uid="{00000000-0005-0000-0000-00007F000000}"/>
    <cellStyle name="Separador de milhares 2 2 3 10" xfId="454" xr:uid="{205B7BAF-53D0-4296-AE77-DEEDAB0FA59F}"/>
    <cellStyle name="Separador de milhares 2 2 3 10 2" xfId="6424" xr:uid="{7A13C52B-9BCD-4022-B4F0-03137FED96C6}"/>
    <cellStyle name="Separador de milhares 2 2 3 11" xfId="2589" xr:uid="{45604691-0148-4DDB-9928-7D4B942AC4C1}"/>
    <cellStyle name="Separador de milhares 2 2 3 12" xfId="4465" xr:uid="{FCDA9A75-CC44-44FA-8EA1-3CBDDB61047D}"/>
    <cellStyle name="Separador de milhares 2 2 3 2" xfId="355" xr:uid="{4FFBB450-47F5-46E6-A0AD-FECBF9505E0C}"/>
    <cellStyle name="Separador de milhares 2 2 3 2 2" xfId="816" xr:uid="{2DC03B85-AC9A-416C-8376-73E15764BE5F}"/>
    <cellStyle name="Separador de milhares 2 2 3 2 2 2" xfId="1266" xr:uid="{A3A2D7BA-500B-4108-A74C-631A9296F1E7}"/>
    <cellStyle name="Separador de milhares 2 2 3 2 2 2 2" xfId="2258" xr:uid="{4E64D42C-D977-4FA3-850A-7E756CA16BE2}"/>
    <cellStyle name="Separador de milhares 2 2 3 2 2 2 2 2" xfId="4389" xr:uid="{0D1E0CF2-6CBD-462F-95FC-D0B991538176}"/>
    <cellStyle name="Separador de milhares 2 2 3 2 2 2 2 2 2" xfId="8001" xr:uid="{B0269B27-394B-48AE-872D-9353175A8E83}"/>
    <cellStyle name="Separador de milhares 2 2 3 2 2 2 2 3" xfId="6351" xr:uid="{5876AB23-D90A-4FC7-9565-D2275E8D7B43}"/>
    <cellStyle name="Separador de milhares 2 2 3 2 2 2 3" xfId="3397" xr:uid="{B26EC2B3-832C-48A2-B715-0C740159F81A}"/>
    <cellStyle name="Separador de milhares 2 2 3 2 2 2 3 2" xfId="7135" xr:uid="{791D1E7C-DFD6-44E3-A49A-E66B1ADEC4A3}"/>
    <cellStyle name="Separador de milhares 2 2 3 2 2 2 4" xfId="5485" xr:uid="{4C472BCA-1524-48C8-BA06-38D883891014}"/>
    <cellStyle name="Separador de milhares 2 2 3 2 2 3" xfId="1812" xr:uid="{CB623543-44E3-49D3-B8A3-F6F0C3C4F39A}"/>
    <cellStyle name="Separador de milhares 2 2 3 2 2 3 2" xfId="3943" xr:uid="{18BFBCB2-4EC8-4CA1-98D6-F1898D6B0A2C}"/>
    <cellStyle name="Separador de milhares 2 2 3 2 2 3 2 2" xfId="7609" xr:uid="{B1695D7F-7537-473F-91DC-FF12404E645B}"/>
    <cellStyle name="Separador de milhares 2 2 3 2 2 3 3" xfId="5959" xr:uid="{4196102A-AD17-49AE-99E9-D7098257F4B7}"/>
    <cellStyle name="Separador de milhares 2 2 3 2 2 4" xfId="2951" xr:uid="{E8B3BB3D-4A6D-4B23-A83B-FC624C2B3E68}"/>
    <cellStyle name="Separador de milhares 2 2 3 2 2 4 2" xfId="6743" xr:uid="{B16DB730-4A50-4CE3-BB87-8E84A9C5B0A3}"/>
    <cellStyle name="Separador de milhares 2 2 3 2 2 5" xfId="5094" xr:uid="{C79D14C5-1553-4FBF-8384-381380D5EFD3}"/>
    <cellStyle name="Separador de milhares 2 2 3 2 3" xfId="1151" xr:uid="{0A5758FF-5EDE-4BDB-80A0-63624123215A}"/>
    <cellStyle name="Separador de milhares 2 2 3 2 3 2" xfId="2143" xr:uid="{F36B8B23-8E13-4B9D-99F0-4DC8ED1B5035}"/>
    <cellStyle name="Separador de milhares 2 2 3 2 3 2 2" xfId="4274" xr:uid="{A3F043C5-4CCB-44D6-AB67-774AAE7DD172}"/>
    <cellStyle name="Separador de milhares 2 2 3 2 3 2 2 2" xfId="7903" xr:uid="{3441D9AB-4263-464A-9B1B-2BABE0430BF0}"/>
    <cellStyle name="Separador de milhares 2 2 3 2 3 2 3" xfId="6253" xr:uid="{A58209EE-954C-4C40-BB2C-F2F4EFDDD96E}"/>
    <cellStyle name="Separador de milhares 2 2 3 2 3 3" xfId="3282" xr:uid="{7037864F-A843-43D2-8F01-6BC80FE173DC}"/>
    <cellStyle name="Separador de milhares 2 2 3 2 3 3 2" xfId="7037" xr:uid="{A0D3E2BE-3B42-4569-BB5D-84EA146F48F2}"/>
    <cellStyle name="Separador de milhares 2 2 3 2 3 4" xfId="5387" xr:uid="{4168EFE2-1B09-4BF0-A744-50F116F00489}"/>
    <cellStyle name="Separador de milhares 2 2 3 2 4" xfId="1366" xr:uid="{119D91E1-FD01-40FB-AAF1-D77E4ACA6414}"/>
    <cellStyle name="Separador de milhares 2 2 3 2 4 2" xfId="3497" xr:uid="{59707D99-F70E-40ED-871C-41D75C3E6E12}"/>
    <cellStyle name="Separador de milhares 2 2 3 2 4 2 2" xfId="7217" xr:uid="{D449448B-28B2-489F-9407-7B961A6F6665}"/>
    <cellStyle name="Separador de milhares 2 2 3 2 4 3" xfId="5567" xr:uid="{508998E5-E83C-4D76-AA8A-D14411D7F28B}"/>
    <cellStyle name="Separador de milhares 2 2 3 2 5" xfId="1697" xr:uid="{77C64602-FF07-427B-916C-AEA47B23754D}"/>
    <cellStyle name="Separador de milhares 2 2 3 2 5 2" xfId="3828" xr:uid="{A9014066-2CFC-4E4C-AE0A-A6FFB1FF8EA8}"/>
    <cellStyle name="Separador de milhares 2 2 3 2 5 2 2" xfId="7511" xr:uid="{D7D50B7D-3673-4577-A4CF-FC1E063C2BD1}"/>
    <cellStyle name="Separador de milhares 2 2 3 2 5 3" xfId="5861" xr:uid="{8CFB10AC-C7B3-4022-88E0-DD7E386DB093}"/>
    <cellStyle name="Separador de milhares 2 2 3 2 6" xfId="2491" xr:uid="{E8A8F41D-7AB3-437B-BA66-0B3FAF61DF35}"/>
    <cellStyle name="Separador de milhares 2 2 3 2 6 2" xfId="4997" xr:uid="{442FA52E-C544-4E95-88BB-CBA0FC5B7887}"/>
    <cellStyle name="Separador de milhares 2 2 3 2 7" xfId="701" xr:uid="{09D095EA-BCD1-4172-B18A-0670E5DA6BF5}"/>
    <cellStyle name="Separador de milhares 2 2 3 2 7 2" xfId="6645" xr:uid="{C32B8FB0-5675-4C22-B8E4-D64EB2838EA3}"/>
    <cellStyle name="Separador de milhares 2 2 3 2 8" xfId="2836" xr:uid="{5FA4D4E4-518B-47C2-91AA-4455F7E834F0}"/>
    <cellStyle name="Separador de milhares 2 2 3 2 9" xfId="4686" xr:uid="{3CAFDC1C-9CEC-4B40-AEB8-CE7625D65770}"/>
    <cellStyle name="Separador de milhares 2 2 3 3" xfId="252" xr:uid="{43D8D5B7-860A-4C63-9453-CA8A4100F306}"/>
    <cellStyle name="Separador de milhares 2 2 3 3 2" xfId="1048" xr:uid="{EB4C31BB-CDAD-4C15-BE67-B1B35C32A5CF}"/>
    <cellStyle name="Separador de milhares 2 2 3 3 2 2" xfId="2040" xr:uid="{6CB086A2-6E48-46AD-9012-B2DE96176E12}"/>
    <cellStyle name="Separador de milhares 2 2 3 3 2 2 2" xfId="4171" xr:uid="{3F948EE5-10A1-4601-9BA2-8FBBCA66A2CA}"/>
    <cellStyle name="Separador de milhares 2 2 3 3 2 2 2 2" xfId="7810" xr:uid="{4C31D0B1-209F-44B7-A93B-C63EAD77BFBE}"/>
    <cellStyle name="Separador de milhares 2 2 3 3 2 2 3" xfId="6160" xr:uid="{7CF4E502-CE38-479D-8487-3EA9CB9EB372}"/>
    <cellStyle name="Separador de milhares 2 2 3 3 2 3" xfId="3179" xr:uid="{F1F51B13-2B24-4D92-9704-9DD8434208D8}"/>
    <cellStyle name="Separador de milhares 2 2 3 3 2 3 2" xfId="6944" xr:uid="{2E7D6970-3000-4E6A-A12B-6343938A8C3A}"/>
    <cellStyle name="Separador de milhares 2 2 3 3 2 4" xfId="5294" xr:uid="{D05C7CF6-7CCD-424A-ADFF-3F8406136CFD}"/>
    <cellStyle name="Separador de milhares 2 2 3 3 3" xfId="1594" xr:uid="{EBBDC4CB-ABF7-4A34-9F98-AA767A1C6DF4}"/>
    <cellStyle name="Separador de milhares 2 2 3 3 3 2" xfId="3725" xr:uid="{0C04919D-EB22-4249-9BC6-C1F9111B97C7}"/>
    <cellStyle name="Separador de milhares 2 2 3 3 3 2 2" xfId="7418" xr:uid="{73B52C3C-E80A-4FAA-8008-7A9AF1DEDA55}"/>
    <cellStyle name="Separador de milhares 2 2 3 3 3 3" xfId="5768" xr:uid="{711C0861-7396-4BB8-A0D3-91126D33E8C3}"/>
    <cellStyle name="Separador de milhares 2 2 3 3 4" xfId="2388" xr:uid="{211B3DD9-D623-4BB9-AE33-65BCDA4CB7D2}"/>
    <cellStyle name="Separador de milhares 2 2 3 3 4 2" xfId="4904" xr:uid="{1DEE9D24-88CC-4C20-92D2-EF5750DE8DEC}"/>
    <cellStyle name="Separador de milhares 2 2 3 3 5" xfId="598" xr:uid="{C0734A2A-B699-41C8-BBF2-95D632B7661B}"/>
    <cellStyle name="Separador de milhares 2 2 3 3 5 2" xfId="6552" xr:uid="{3389839D-D100-4D70-9903-975F9D9D57D4}"/>
    <cellStyle name="Separador de milhares 2 2 3 3 6" xfId="2733" xr:uid="{8DAB3470-6CDC-4C3B-A5B3-033636721778}"/>
    <cellStyle name="Separador de milhares 2 2 3 3 7" xfId="4593" xr:uid="{B0E43F2A-1D7F-4F4C-AFD9-2BF0A12663A4}"/>
    <cellStyle name="Separador de milhares 2 2 3 4" xfId="165" xr:uid="{49348C6C-FC0F-4218-BFEA-C907D7123BF0}"/>
    <cellStyle name="Separador de milhares 2 2 3 4 2" xfId="964" xr:uid="{293C2BE8-52E8-4E74-BD96-09CC3C12F9D1}"/>
    <cellStyle name="Separador de milhares 2 2 3 4 2 2" xfId="1956" xr:uid="{77878ACE-0806-4A2B-89CF-17596A0B3594}"/>
    <cellStyle name="Separador de milhares 2 2 3 4 2 2 2" xfId="4087" xr:uid="{1AD06A33-CCB7-4E23-ADB6-B9D9E60743C8}"/>
    <cellStyle name="Separador de milhares 2 2 3 4 2 2 2 2" xfId="7737" xr:uid="{D07F9FC0-3AB8-4127-AA3A-5605AD2A595E}"/>
    <cellStyle name="Separador de milhares 2 2 3 4 2 2 3" xfId="6087" xr:uid="{6F8AFF23-81B1-47AD-A1C3-575122CCE100}"/>
    <cellStyle name="Separador de milhares 2 2 3 4 2 3" xfId="3095" xr:uid="{584A2453-59D2-4BEE-BC5F-A304F6A1A4BE}"/>
    <cellStyle name="Separador de milhares 2 2 3 4 2 3 2" xfId="6871" xr:uid="{25A2FF2A-F081-45DA-8314-812C830ED78F}"/>
    <cellStyle name="Separador de milhares 2 2 3 4 2 4" xfId="5221" xr:uid="{459A2886-0A6B-4311-856A-1370C8FDE2DE}"/>
    <cellStyle name="Separador de milhares 2 2 3 4 3" xfId="1510" xr:uid="{5EB1039C-9A01-41BB-9834-409B47D8161C}"/>
    <cellStyle name="Separador de milhares 2 2 3 4 3 2" xfId="3641" xr:uid="{4A47DBB4-3A9A-4546-9623-45523DAE85BC}"/>
    <cellStyle name="Separador de milhares 2 2 3 4 3 2 2" xfId="7345" xr:uid="{7BCDF0C1-2FA5-4A49-9B55-FB4B51E014E8}"/>
    <cellStyle name="Separador de milhares 2 2 3 4 3 3" xfId="5695" xr:uid="{ED028F85-8501-4853-9C70-C3C6B01DF98E}"/>
    <cellStyle name="Separador de milhares 2 2 3 4 4" xfId="514" xr:uid="{5CF7AA78-AC9A-4B79-A340-EEA50ED49549}"/>
    <cellStyle name="Separador de milhares 2 2 3 4 4 2" xfId="4831" xr:uid="{2DD64B26-9C67-45C9-A9D5-A4C0F4102EB8}"/>
    <cellStyle name="Separador de milhares 2 2 3 4 5" xfId="2649" xr:uid="{855053D4-0CDA-4E9B-8C2B-F91A3D4F5700}"/>
    <cellStyle name="Separador de milhares 2 2 3 4 5 2" xfId="6479" xr:uid="{79B55F5B-5EF6-4E2C-A359-1CC4C2F7F1DA}"/>
    <cellStyle name="Separador de milhares 2 2 3 4 6" xfId="4520" xr:uid="{F743F8FA-0F63-4791-86D2-654B1259A744}"/>
    <cellStyle name="Separador de milhares 2 2 3 5" xfId="762" xr:uid="{933A370F-04D1-49C8-8D40-C60ADBB5CE29}"/>
    <cellStyle name="Separador de milhares 2 2 3 5 2" xfId="1212" xr:uid="{3E0E802F-E5E5-4E24-B9FB-A6FDCEB38337}"/>
    <cellStyle name="Separador de milhares 2 2 3 5 2 2" xfId="2204" xr:uid="{FEFE8F70-1BB8-4824-94FF-87BCD160EE62}"/>
    <cellStyle name="Separador de milhares 2 2 3 5 2 2 2" xfId="4335" xr:uid="{B42EC996-62B5-4690-9596-E2030DF097C9}"/>
    <cellStyle name="Separador de milhares 2 2 3 5 2 2 2 2" xfId="7958" xr:uid="{964997F1-F909-4475-8298-6114D8B38540}"/>
    <cellStyle name="Separador de milhares 2 2 3 5 2 2 3" xfId="6308" xr:uid="{77105E25-F5E4-4E16-AC73-24FCE828D41B}"/>
    <cellStyle name="Separador de milhares 2 2 3 5 2 3" xfId="3343" xr:uid="{77F61441-9445-4CB3-BB60-CBAFDA8CAAB6}"/>
    <cellStyle name="Separador de milhares 2 2 3 5 2 3 2" xfId="7092" xr:uid="{E231FE03-36BA-4C3D-AE43-2C0B7E41B59A}"/>
    <cellStyle name="Separador de milhares 2 2 3 5 2 4" xfId="5442" xr:uid="{D60EB69B-372F-4AB0-84DC-B21271CB3CB2}"/>
    <cellStyle name="Separador de milhares 2 2 3 5 3" xfId="1758" xr:uid="{69B2A5D1-28DB-4654-81C8-308550DE0069}"/>
    <cellStyle name="Separador de milhares 2 2 3 5 3 2" xfId="3889" xr:uid="{4BC7F0B6-8027-40E6-A5BA-D20A964B04CE}"/>
    <cellStyle name="Separador de milhares 2 2 3 5 3 2 2" xfId="7566" xr:uid="{B0D235DD-B54E-4C07-A87C-FA8C1361667A}"/>
    <cellStyle name="Separador de milhares 2 2 3 5 3 3" xfId="5916" xr:uid="{4A26F1F8-3E59-4BDB-ABFD-54D78D8C7EA5}"/>
    <cellStyle name="Separador de milhares 2 2 3 5 4" xfId="2897" xr:uid="{174CF784-DA06-4B54-87B3-7FA39ABD4F7B}"/>
    <cellStyle name="Separador de milhares 2 2 3 5 4 2" xfId="6700" xr:uid="{A6839CAB-4419-4517-BF48-D3E00518A58F}"/>
    <cellStyle name="Separador de milhares 2 2 3 5 5" xfId="5051" xr:uid="{7F04C4BD-0CF5-4077-A00A-08A2347855E9}"/>
    <cellStyle name="Separador de milhares 2 2 3 6" xfId="904" xr:uid="{10EEBA40-2E6D-41F5-8A0F-222B25C6AD27}"/>
    <cellStyle name="Separador de milhares 2 2 3 6 2" xfId="1896" xr:uid="{6B415450-5A51-4D4B-AFD7-FCDBFEF3FF8A}"/>
    <cellStyle name="Separador de milhares 2 2 3 6 2 2" xfId="4027" xr:uid="{6E267DCA-A779-42CD-B181-092F5D31D231}"/>
    <cellStyle name="Separador de milhares 2 2 3 6 2 2 2" xfId="7682" xr:uid="{3E404233-E55E-4CF5-8689-232F285D51DC}"/>
    <cellStyle name="Separador de milhares 2 2 3 6 2 3" xfId="6032" xr:uid="{569808F8-2C11-49AC-B824-4284F0519F1C}"/>
    <cellStyle name="Separador de milhares 2 2 3 6 3" xfId="3035" xr:uid="{D1517C05-F709-4E17-A62E-6B33FC9BA022}"/>
    <cellStyle name="Separador de milhares 2 2 3 6 3 2" xfId="6816" xr:uid="{503E15EE-692B-42B4-8B38-CC9FDC119470}"/>
    <cellStyle name="Separador de milhares 2 2 3 6 4" xfId="5167" xr:uid="{8DC07B54-B363-4836-B531-72A975D9B56D}"/>
    <cellStyle name="Separador de milhares 2 2 3 7" xfId="1312" xr:uid="{CF1D62EB-FB92-4506-8535-A2FD43BB1473}"/>
    <cellStyle name="Separador de milhares 2 2 3 7 2" xfId="3443" xr:uid="{83AF5415-6DEC-4049-9F27-2ED05293C48D}"/>
    <cellStyle name="Separador de milhares 2 2 3 7 2 2" xfId="7174" xr:uid="{8B97B560-13D5-457B-BCC7-B3463163E437}"/>
    <cellStyle name="Separador de milhares 2 2 3 7 3" xfId="5524" xr:uid="{3A999C4D-376B-4CD2-AAD0-850AB8CD6DA0}"/>
    <cellStyle name="Separador de milhares 2 2 3 8" xfId="1450" xr:uid="{9D8F8817-511D-461C-AC98-08586FF4B20C}"/>
    <cellStyle name="Separador de milhares 2 2 3 8 2" xfId="3581" xr:uid="{ED1E7DC1-86B4-4043-9374-0D0A55236AEC}"/>
    <cellStyle name="Separador de milhares 2 2 3 8 2 2" xfId="7290" xr:uid="{AAA774A3-B9AB-4D48-A581-713EE71C3B0C}"/>
    <cellStyle name="Separador de milhares 2 2 3 8 3" xfId="5640" xr:uid="{6BC67457-8D72-4AF1-856B-FC1786D65C64}"/>
    <cellStyle name="Separador de milhares 2 2 3 9" xfId="2304" xr:uid="{FF71F5E2-3710-49FE-B6BB-6D25D95062D6}"/>
    <cellStyle name="Separador de milhares 2 2 3 9 2" xfId="4777" xr:uid="{521DDA74-7E7A-4579-84A8-F060197A42ED}"/>
    <cellStyle name="Separador de milhares 2 2 4" xfId="56" xr:uid="{00000000-0005-0000-0000-000025000000}"/>
    <cellStyle name="Separador de milhares 2 2 4 2" xfId="315" xr:uid="{232A5DD1-E2D6-4E39-BD65-813A82416385}"/>
    <cellStyle name="Separador de milhares 2 2 4 2 2" xfId="1111" xr:uid="{050FA3FB-A941-4EC8-8F13-55974572AE0E}"/>
    <cellStyle name="Separador de milhares 2 2 4 2 2 2" xfId="2103" xr:uid="{B7780616-A80F-48F8-91CC-F3297DD7AD5E}"/>
    <cellStyle name="Separador de milhares 2 2 4 2 2 2 2" xfId="4234" xr:uid="{F96BB30F-E5DA-4F73-9853-835A9A2A3EF7}"/>
    <cellStyle name="Separador de milhares 2 2 4 2 2 2 2 2" xfId="7869" xr:uid="{0311488D-BF3A-4FB1-BDD5-258199F0D144}"/>
    <cellStyle name="Separador de milhares 2 2 4 2 2 2 3" xfId="6219" xr:uid="{17664DA3-9D25-44D8-8E16-92825E4DB9D6}"/>
    <cellStyle name="Separador de milhares 2 2 4 2 2 3" xfId="3242" xr:uid="{64D11700-0812-4DDE-9D71-05DD07193027}"/>
    <cellStyle name="Separador de milhares 2 2 4 2 2 3 2" xfId="7003" xr:uid="{6F483312-5B0C-4780-9D15-34F09F756F35}"/>
    <cellStyle name="Separador de milhares 2 2 4 2 2 4" xfId="5353" xr:uid="{1F3A74C2-849F-4CE7-A1AF-B49DEFFFA162}"/>
    <cellStyle name="Separador de milhares 2 2 4 2 3" xfId="1657" xr:uid="{DD64A192-D116-4DD7-A653-282027BB7D0E}"/>
    <cellStyle name="Separador de milhares 2 2 4 2 3 2" xfId="3788" xr:uid="{C1D6D09F-186D-45A2-8B1A-0EDE2180D8A2}"/>
    <cellStyle name="Separador de milhares 2 2 4 2 3 2 2" xfId="7477" xr:uid="{56AC9CEF-B854-447C-9E85-C1F412BA5016}"/>
    <cellStyle name="Separador de milhares 2 2 4 2 3 3" xfId="5827" xr:uid="{2362B6D5-4E16-416F-B1E5-3BF5242B672F}"/>
    <cellStyle name="Separador de milhares 2 2 4 2 4" xfId="2451" xr:uid="{D44201A4-CDAD-470E-8770-D77FE64C9DD8}"/>
    <cellStyle name="Separador de milhares 2 2 4 2 4 2" xfId="4963" xr:uid="{AEBFBD5D-CF7F-445E-A104-E55E775383EF}"/>
    <cellStyle name="Separador de milhares 2 2 4 2 5" xfId="661" xr:uid="{2469442D-CAC0-4DC2-AA2F-82DC956CD5A6}"/>
    <cellStyle name="Separador de milhares 2 2 4 2 5 2" xfId="6611" xr:uid="{7DD603C9-AD51-4D1E-B072-98D5B5403B57}"/>
    <cellStyle name="Separador de milhares 2 2 4 2 6" xfId="2796" xr:uid="{F9941BBB-792D-4A8C-B4B3-6425457C0461}"/>
    <cellStyle name="Separador de milhares 2 2 4 2 7" xfId="4652" xr:uid="{377A7857-172F-43E9-A534-9956C04243F5}"/>
    <cellStyle name="Separador de milhares 2 2 4 3" xfId="211" xr:uid="{8A73076F-3F2A-486D-AC4B-A54B1F36DBDD}"/>
    <cellStyle name="Separador de milhares 2 2 4 3 2" xfId="1008" xr:uid="{4AEA8906-8AF3-4B99-85DB-1E47F3488410}"/>
    <cellStyle name="Separador de milhares 2 2 4 3 2 2" xfId="2000" xr:uid="{BCE3C6B9-8492-4DCD-8217-ADA2573499E4}"/>
    <cellStyle name="Separador de milhares 2 2 4 3 2 2 2" xfId="4131" xr:uid="{AF9DDA34-6BF8-42A6-9426-13C17F04FEA5}"/>
    <cellStyle name="Separador de milhares 2 2 4 3 2 2 2 2" xfId="7776" xr:uid="{3B246598-C25D-40F2-B9EA-0D2B9007EAE1}"/>
    <cellStyle name="Separador de milhares 2 2 4 3 2 2 3" xfId="6126" xr:uid="{9B108C20-9880-42EE-92F7-69B5C3FB51E1}"/>
    <cellStyle name="Separador de milhares 2 2 4 3 2 3" xfId="3139" xr:uid="{B07E8098-005F-4514-9461-50DB4272725D}"/>
    <cellStyle name="Separador de milhares 2 2 4 3 2 3 2" xfId="6910" xr:uid="{E5FD6BEA-88BF-4438-9976-C83F4B812935}"/>
    <cellStyle name="Separador de milhares 2 2 4 3 2 4" xfId="5260" xr:uid="{EE1FA7F4-3279-4FA7-989E-E021F8DA252D}"/>
    <cellStyle name="Separador de milhares 2 2 4 3 3" xfId="1554" xr:uid="{E6C5140E-CAB7-4DF9-ADC0-53EBB95C4C3D}"/>
    <cellStyle name="Separador de milhares 2 2 4 3 3 2" xfId="3685" xr:uid="{FFFF6EFD-E6A9-4B45-BC22-1CAA28F4AA8B}"/>
    <cellStyle name="Separador de milhares 2 2 4 3 3 2 2" xfId="7384" xr:uid="{2663AEA3-F832-4702-93DB-3C2B388408EA}"/>
    <cellStyle name="Separador de milhares 2 2 4 3 3 3" xfId="5734" xr:uid="{7C57A706-6EFC-4696-94EA-5D7EF8AE2D1D}"/>
    <cellStyle name="Separador de milhares 2 2 4 3 4" xfId="558" xr:uid="{68222909-F6AF-4A1A-A193-BE26CFB34724}"/>
    <cellStyle name="Separador de milhares 2 2 4 3 4 2" xfId="4870" xr:uid="{66C6AF93-86B5-48E7-B75F-AC51F4245A91}"/>
    <cellStyle name="Separador de milhares 2 2 4 3 5" xfId="2693" xr:uid="{916BA403-45E5-409C-B01C-E6FA1FDA410A}"/>
    <cellStyle name="Separador de milhares 2 2 4 3 5 2" xfId="6518" xr:uid="{D2C7F608-E1C8-421D-B951-BF5A677D999D}"/>
    <cellStyle name="Separador de milhares 2 2 4 3 6" xfId="4559" xr:uid="{92862BCD-AEB8-47FE-8771-A0AAD0309847}"/>
    <cellStyle name="Separador de milhares 2 2 4 4" xfId="864" xr:uid="{039E5545-C4BD-4A91-A594-AD31CF6B9FE1}"/>
    <cellStyle name="Separador de milhares 2 2 4 4 2" xfId="1856" xr:uid="{77750EC2-1118-4C80-ABAF-3F73AD49FD20}"/>
    <cellStyle name="Separador de milhares 2 2 4 4 2 2" xfId="3987" xr:uid="{8E1ADFE7-CBCA-464E-8CE0-04C125DEF078}"/>
    <cellStyle name="Separador de milhares 2 2 4 4 2 2 2" xfId="7648" xr:uid="{31D1B817-7AC5-4C2F-8E4C-83A82CACC5AA}"/>
    <cellStyle name="Separador de milhares 2 2 4 4 2 3" xfId="5998" xr:uid="{AEA666D8-268D-46FF-8EF3-6270DAA7D597}"/>
    <cellStyle name="Separador de milhares 2 2 4 4 3" xfId="2995" xr:uid="{5606FC56-1A59-41F1-AB39-0C9B288CC3C4}"/>
    <cellStyle name="Separador de milhares 2 2 4 4 3 2" xfId="6782" xr:uid="{DD033635-1C27-4CBB-968C-300D38307A05}"/>
    <cellStyle name="Separador de milhares 2 2 4 4 4" xfId="5133" xr:uid="{A6C46B2C-FC4C-414D-9E52-1E75CA2DCB37}"/>
    <cellStyle name="Separador de milhares 2 2 4 5" xfId="1410" xr:uid="{854E0F66-5183-47F4-8922-A13E83B079FF}"/>
    <cellStyle name="Separador de milhares 2 2 4 5 2" xfId="3541" xr:uid="{1C16C1F2-317B-409C-A1F4-5BCD20BBA8BE}"/>
    <cellStyle name="Separador de milhares 2 2 4 5 2 2" xfId="7256" xr:uid="{1B651AC0-A567-4BFE-A5A6-6197CB48B838}"/>
    <cellStyle name="Separador de milhares 2 2 4 5 3" xfId="5606" xr:uid="{3B9F951D-7E76-42F7-A4F8-D30ED89488C9}"/>
    <cellStyle name="Separador de milhares 2 2 4 6" xfId="2348" xr:uid="{92D60AFA-8967-4809-9E7A-2211E3722816}"/>
    <cellStyle name="Separador de milhares 2 2 4 6 2" xfId="4742" xr:uid="{621BD063-C159-427F-B659-832150983488}"/>
    <cellStyle name="Separador de milhares 2 2 4 7" xfId="414" xr:uid="{BACC4CAB-30CD-4BD0-8E46-F9B1689F95F4}"/>
    <cellStyle name="Separador de milhares 2 2 4 7 2" xfId="6390" xr:uid="{B14644E2-25BF-4061-B00B-1FF7977D22D6}"/>
    <cellStyle name="Separador de milhares 2 2 4 8" xfId="2549" xr:uid="{82B96AAD-9348-4170-AAC6-76673480C2B0}"/>
    <cellStyle name="Separador de milhares 2 2 4 9" xfId="4431" xr:uid="{F4D2189C-670D-42E2-9599-DDD715143A8C}"/>
    <cellStyle name="Separador de milhares 2 3" xfId="77" xr:uid="{00000000-0005-0000-0000-000024000000}"/>
    <cellStyle name="Separador de milhares 2 3 10" xfId="1427" xr:uid="{147F2783-F184-4D04-9B76-FB718C53C56C}"/>
    <cellStyle name="Separador de milhares 2 3 10 2" xfId="3558" xr:uid="{E46F613B-EA9E-46EC-81D0-30E476807DA0}"/>
    <cellStyle name="Separador de milhares 2 3 10 2 2" xfId="7272" xr:uid="{6AE4ED0C-2EE5-4C69-A418-30D1A5BFFAA0}"/>
    <cellStyle name="Separador de milhares 2 3 10 3" xfId="5622" xr:uid="{DF42A60C-B000-401C-AA1F-F8D764E2762A}"/>
    <cellStyle name="Separador de milhares 2 3 11" xfId="2321" xr:uid="{9D093E62-3ABA-430B-AC15-A8B66998B550}"/>
    <cellStyle name="Separador de milhares 2 3 11 2" xfId="4758" xr:uid="{0CB307D1-9AD0-4B25-BD9F-8F3C80ED552F}"/>
    <cellStyle name="Separador de milhares 2 3 12" xfId="431" xr:uid="{3C3562A1-A749-448F-80D3-821B9B5A8595}"/>
    <cellStyle name="Separador de milhares 2 3 12 2" xfId="6406" xr:uid="{E5567090-A021-426D-996E-60575E2351BC}"/>
    <cellStyle name="Separador de milhares 2 3 13" xfId="2566" xr:uid="{0C1455EE-D063-44DF-93FD-EBCC5E0B7E16}"/>
    <cellStyle name="Separador de milhares 2 3 14" xfId="4447" xr:uid="{8D2CF7B9-3764-413E-8DD4-4FCEE4A2DEEA}"/>
    <cellStyle name="Separador de milhares 2 3 2" xfId="109" xr:uid="{00000000-0005-0000-0000-000083000000}"/>
    <cellStyle name="Separador de milhares 2 3 2 10" xfId="2593" xr:uid="{D0C0CE29-51D3-4145-863C-A1F3ED903B23}"/>
    <cellStyle name="Separador de milhares 2 3 2 11" xfId="4469" xr:uid="{0DA6B2C0-5884-4CE7-B9A3-0F16D0D3462C}"/>
    <cellStyle name="Separador de milhares 2 3 2 2" xfId="359" xr:uid="{4BEDC49B-CF1E-4457-B90F-AEA2ABDF53DC}"/>
    <cellStyle name="Separador de milhares 2 3 2 2 2" xfId="1155" xr:uid="{F2E0FFA5-B8A1-4BF9-8B7D-DAC9398D6600}"/>
    <cellStyle name="Separador de milhares 2 3 2 2 2 2" xfId="2147" xr:uid="{474F8A61-9017-46A1-B551-EA4A81D3829F}"/>
    <cellStyle name="Separador de milhares 2 3 2 2 2 2 2" xfId="4278" xr:uid="{1C7106C0-BE6D-4917-BDD5-B465F258BF73}"/>
    <cellStyle name="Separador de milhares 2 3 2 2 2 2 2 2" xfId="7907" xr:uid="{F35D520E-D9A4-4DCC-A1BA-F36C3CD99059}"/>
    <cellStyle name="Separador de milhares 2 3 2 2 2 2 3" xfId="6257" xr:uid="{880167EC-5A3F-4735-B326-3D0F12B319A5}"/>
    <cellStyle name="Separador de milhares 2 3 2 2 2 3" xfId="3286" xr:uid="{37E32344-DDA4-49E1-9D22-666A60430891}"/>
    <cellStyle name="Separador de milhares 2 3 2 2 2 3 2" xfId="7041" xr:uid="{EAEB4967-A8E9-4A7F-8C37-3361E1F520C5}"/>
    <cellStyle name="Separador de milhares 2 3 2 2 2 4" xfId="5391" xr:uid="{3CEF7DFA-CA13-487C-8B39-1BCC625C3611}"/>
    <cellStyle name="Separador de milhares 2 3 2 2 3" xfId="1701" xr:uid="{5E8AE938-5945-4BDC-A2B1-2FEFC6F24A0F}"/>
    <cellStyle name="Separador de milhares 2 3 2 2 3 2" xfId="3832" xr:uid="{0588C63F-BA63-4FD0-A020-4EF07651159B}"/>
    <cellStyle name="Separador de milhares 2 3 2 2 3 2 2" xfId="7515" xr:uid="{27C0E7C1-7601-4159-89BD-C17C4EAAAC33}"/>
    <cellStyle name="Separador de milhares 2 3 2 2 3 3" xfId="5865" xr:uid="{C4CA7B4D-2B1B-46B6-BA93-6D539FAC601E}"/>
    <cellStyle name="Separador de milhares 2 3 2 2 4" xfId="2495" xr:uid="{57B37B53-687A-4548-BD4F-821C0476E0B6}"/>
    <cellStyle name="Separador de milhares 2 3 2 2 4 2" xfId="5001" xr:uid="{A098EDD4-6979-465A-9D77-CF584C7C34A1}"/>
    <cellStyle name="Separador de milhares 2 3 2 2 5" xfId="705" xr:uid="{EBA9E95E-65A5-4E52-AAFE-57089039F3BD}"/>
    <cellStyle name="Separador de milhares 2 3 2 2 5 2" xfId="6649" xr:uid="{2D1A798B-D570-41DF-B63B-2D21736232FC}"/>
    <cellStyle name="Separador de milhares 2 3 2 2 6" xfId="2840" xr:uid="{E475587D-B154-41DB-9786-DFB3A1E2AE88}"/>
    <cellStyle name="Separador de milhares 2 3 2 2 7" xfId="4690" xr:uid="{2FD4A60C-53C5-4269-9F80-B21C9D76EDBD}"/>
    <cellStyle name="Separador de milhares 2 3 2 3" xfId="256" xr:uid="{0B9049F6-79B1-4D6B-9B7E-9FD435564A60}"/>
    <cellStyle name="Separador de milhares 2 3 2 3 2" xfId="1052" xr:uid="{F4270B15-1C88-45E3-A721-F2A3C563C7EA}"/>
    <cellStyle name="Separador de milhares 2 3 2 3 2 2" xfId="2044" xr:uid="{1E8B7C22-6D28-4B2F-900E-97691CD24802}"/>
    <cellStyle name="Separador de milhares 2 3 2 3 2 2 2" xfId="4175" xr:uid="{1E8E1ACE-BA41-4169-977D-723C61ABE07C}"/>
    <cellStyle name="Separador de milhares 2 3 2 3 2 2 2 2" xfId="7814" xr:uid="{673A2485-EB0C-42B9-A8C6-2A0E532F5461}"/>
    <cellStyle name="Separador de milhares 2 3 2 3 2 2 3" xfId="6164" xr:uid="{DA0C6603-5801-4135-9999-D98A5CC7F898}"/>
    <cellStyle name="Separador de milhares 2 3 2 3 2 3" xfId="3183" xr:uid="{43FDA7B7-E059-4D51-8AF3-E43EADDB0187}"/>
    <cellStyle name="Separador de milhares 2 3 2 3 2 3 2" xfId="6948" xr:uid="{AE9A41E2-8C12-4B96-B773-ACCFEAC80C30}"/>
    <cellStyle name="Separador de milhares 2 3 2 3 2 4" xfId="5298" xr:uid="{9BF218A7-76D6-49EC-9B88-922216E73C56}"/>
    <cellStyle name="Separador de milhares 2 3 2 3 3" xfId="1598" xr:uid="{918B495F-C54B-4662-81C7-F66D7D6BEAD8}"/>
    <cellStyle name="Separador de milhares 2 3 2 3 3 2" xfId="3729" xr:uid="{238D7FE1-323C-4AAF-A23D-411DDFBC164C}"/>
    <cellStyle name="Separador de milhares 2 3 2 3 3 2 2" xfId="7422" xr:uid="{03A0F2E8-5F4D-4F72-A3C9-D2BEC5080172}"/>
    <cellStyle name="Separador de milhares 2 3 2 3 3 3" xfId="5772" xr:uid="{84FB00F4-283D-40A9-824C-58B647C15AC8}"/>
    <cellStyle name="Separador de milhares 2 3 2 3 4" xfId="602" xr:uid="{7CDB4BD6-7D14-4475-BCF0-18872B60102F}"/>
    <cellStyle name="Separador de milhares 2 3 2 3 4 2" xfId="4908" xr:uid="{DB945AC3-85B6-4D7A-9F41-A45A4E3EFAC8}"/>
    <cellStyle name="Separador de milhares 2 3 2 3 5" xfId="2737" xr:uid="{F9A22FE9-BCFD-4566-8376-6D17D6157816}"/>
    <cellStyle name="Separador de milhares 2 3 2 3 5 2" xfId="6556" xr:uid="{3ABCFE8F-8CEA-4B26-8294-46703807ECF4}"/>
    <cellStyle name="Separador de milhares 2 3 2 3 6" xfId="4597" xr:uid="{25686A35-C360-4FC5-A8EE-02FC671FEF5C}"/>
    <cellStyle name="Separador de milhares 2 3 2 4" xfId="833" xr:uid="{B64FAA77-2B60-4722-9682-96E94EDC97B8}"/>
    <cellStyle name="Separador de milhares 2 3 2 4 2" xfId="1283" xr:uid="{57CE8D32-9413-44D7-B7DC-9E0E5AB0ACF7}"/>
    <cellStyle name="Separador de milhares 2 3 2 4 2 2" xfId="2275" xr:uid="{F8AEC36C-C0F9-489D-A0E2-F8688E6D4E94}"/>
    <cellStyle name="Separador de milhares 2 3 2 4 2 2 2" xfId="4406" xr:uid="{EDBB8158-0BC3-4FB4-AEC8-F7D963EC91B4}"/>
    <cellStyle name="Separador de milhares 2 3 2 4 2 2 2 2" xfId="8017" xr:uid="{033B8828-2B38-4CDE-B1D4-01A75EB9B890}"/>
    <cellStyle name="Separador de milhares 2 3 2 4 2 2 3" xfId="6367" xr:uid="{002BD21D-C668-4FD3-B30B-88DE2F14276B}"/>
    <cellStyle name="Separador de milhares 2 3 2 4 2 3" xfId="3414" xr:uid="{74F2F1BB-FAC6-4060-BAB9-C989B252D31D}"/>
    <cellStyle name="Separador de milhares 2 3 2 4 2 3 2" xfId="7151" xr:uid="{2318D0B9-3C79-4642-B213-470F611BA6D1}"/>
    <cellStyle name="Separador de milhares 2 3 2 4 2 4" xfId="5501" xr:uid="{0C6A8B28-CD30-4887-9259-4F08D8729057}"/>
    <cellStyle name="Separador de milhares 2 3 2 4 3" xfId="1829" xr:uid="{31F0BC31-3FD6-4A26-B56A-F0EC14A30795}"/>
    <cellStyle name="Separador de milhares 2 3 2 4 3 2" xfId="3960" xr:uid="{0C06364B-B791-4A34-8644-28461F9A0D06}"/>
    <cellStyle name="Separador de milhares 2 3 2 4 3 2 2" xfId="7625" xr:uid="{A17742AD-7B49-460C-9E2B-EC60EE2BF14C}"/>
    <cellStyle name="Separador de milhares 2 3 2 4 3 3" xfId="5975" xr:uid="{7960CB29-3814-4878-858C-CC9CFB180F60}"/>
    <cellStyle name="Separador de milhares 2 3 2 4 4" xfId="2968" xr:uid="{C85A7F48-19FF-4F05-B36C-E81D9CD1D65E}"/>
    <cellStyle name="Separador de milhares 2 3 2 4 4 2" xfId="6759" xr:uid="{C81F3156-00A3-4B71-A948-5ABB4A8DD6DE}"/>
    <cellStyle name="Separador de milhares 2 3 2 4 5" xfId="5110" xr:uid="{4114E1DB-B17F-4529-B2AE-53D89CA9214D}"/>
    <cellStyle name="Separador de milhares 2 3 2 5" xfId="908" xr:uid="{414EE55F-D0E2-4DF1-B6B4-69BED4EC2B9F}"/>
    <cellStyle name="Separador de milhares 2 3 2 5 2" xfId="1900" xr:uid="{71BBE1E2-2D22-4F6F-9C9A-EC4229B975E3}"/>
    <cellStyle name="Separador de milhares 2 3 2 5 2 2" xfId="4031" xr:uid="{88ECBC32-8068-4255-9ADA-C655F03ED6FF}"/>
    <cellStyle name="Separador de milhares 2 3 2 5 2 2 2" xfId="7686" xr:uid="{539804F3-0B2B-4FE1-AA8D-18EB063DD1EB}"/>
    <cellStyle name="Separador de milhares 2 3 2 5 2 3" xfId="6036" xr:uid="{F101541A-6534-4C6C-A496-B960045948E3}"/>
    <cellStyle name="Separador de milhares 2 3 2 5 3" xfId="3039" xr:uid="{E9B7F514-CC9C-4D8B-938F-7E240FAAB350}"/>
    <cellStyle name="Separador de milhares 2 3 2 5 3 2" xfId="6820" xr:uid="{41A5FA71-C102-42F6-A69B-D7B309D9AD0B}"/>
    <cellStyle name="Separador de milhares 2 3 2 5 4" xfId="5171" xr:uid="{49D49D21-ACE9-4D87-8406-EE702D67E784}"/>
    <cellStyle name="Separador de milhares 2 3 2 6" xfId="1383" xr:uid="{9A8CDCC0-BC6E-4D9C-A17E-F80FACF834A8}"/>
    <cellStyle name="Separador de milhares 2 3 2 6 2" xfId="3514" xr:uid="{3CF4EE2B-AE82-4D41-A0C6-30E112030AE3}"/>
    <cellStyle name="Separador de milhares 2 3 2 6 2 2" xfId="7233" xr:uid="{3CBE8227-4355-4089-BEA3-39B397CC2C99}"/>
    <cellStyle name="Separador de milhares 2 3 2 6 3" xfId="5583" xr:uid="{B0ABDAE5-2BD0-40F9-8605-3E6AE70C0E89}"/>
    <cellStyle name="Separador de milhares 2 3 2 7" xfId="1454" xr:uid="{3237370C-32CB-47E1-BE56-B2D6FC61B1A3}"/>
    <cellStyle name="Separador de milhares 2 3 2 7 2" xfId="3585" xr:uid="{5259E2E4-FE96-49D2-A19B-3404D5B52490}"/>
    <cellStyle name="Separador de milhares 2 3 2 7 2 2" xfId="7294" xr:uid="{97CAD706-AA8F-4E50-9B69-3431E7C2A368}"/>
    <cellStyle name="Separador de milhares 2 3 2 7 3" xfId="5644" xr:uid="{98A5378D-B743-46BF-9F27-03DC8EC39ACA}"/>
    <cellStyle name="Separador de milhares 2 3 2 8" xfId="2392" xr:uid="{041EFB2E-A7CF-44DF-9540-43C2AB421995}"/>
    <cellStyle name="Separador de milhares 2 3 2 8 2" xfId="4781" xr:uid="{A85787EF-7E56-43BC-A158-45A8E4970473}"/>
    <cellStyle name="Separador de milhares 2 3 2 9" xfId="458" xr:uid="{82EC45BA-B2F4-4785-B0ED-CE4DC4C85B17}"/>
    <cellStyle name="Separador de milhares 2 3 2 9 2" xfId="6428" xr:uid="{8E23F5D9-D85B-4773-8D87-F8AB8C8A8FAC}"/>
    <cellStyle name="Separador de milhares 2 3 3" xfId="108" xr:uid="{00000000-0005-0000-0000-000082000000}"/>
    <cellStyle name="Separador de milhares 2 3 3 2" xfId="358" xr:uid="{57C8F7D2-FA9A-40D2-9DAF-C0BF947C5C8D}"/>
    <cellStyle name="Separador de milhares 2 3 3 2 2" xfId="1154" xr:uid="{AF70409D-7BEE-4552-ABFB-B5DFE2C0902B}"/>
    <cellStyle name="Separador de milhares 2 3 3 2 2 2" xfId="2146" xr:uid="{C62A4C36-AFB8-46B0-A871-4FCD7FB2EE4F}"/>
    <cellStyle name="Separador de milhares 2 3 3 2 2 2 2" xfId="4277" xr:uid="{B1962BD4-4D6A-48A8-A6EB-25136653064F}"/>
    <cellStyle name="Separador de milhares 2 3 3 2 2 2 2 2" xfId="7906" xr:uid="{A3111018-0FF0-45D8-9FB4-BC871D587198}"/>
    <cellStyle name="Separador de milhares 2 3 3 2 2 2 3" xfId="6256" xr:uid="{20D7DED1-56F6-4E99-9BEF-5DCDC70EA5EE}"/>
    <cellStyle name="Separador de milhares 2 3 3 2 2 3" xfId="3285" xr:uid="{B358F906-3F66-4876-927C-7CFDD1EA120D}"/>
    <cellStyle name="Separador de milhares 2 3 3 2 2 3 2" xfId="7040" xr:uid="{6F664DAA-2462-4FFD-B767-73FADC81EB55}"/>
    <cellStyle name="Separador de milhares 2 3 3 2 2 4" xfId="5390" xr:uid="{C200AF41-A6EA-4321-9276-B8051A4F4E49}"/>
    <cellStyle name="Separador de milhares 2 3 3 2 3" xfId="1700" xr:uid="{AA72542F-2E4A-4378-9188-31359A6FC11A}"/>
    <cellStyle name="Separador de milhares 2 3 3 2 3 2" xfId="3831" xr:uid="{543005DC-0517-480F-AD28-320E37659061}"/>
    <cellStyle name="Separador de milhares 2 3 3 2 3 2 2" xfId="7514" xr:uid="{E1FDB68B-909C-491F-A936-504B98022E4C}"/>
    <cellStyle name="Separador de milhares 2 3 3 2 3 3" xfId="5864" xr:uid="{4436EDFA-763C-4DA3-A5CD-942070D8AD12}"/>
    <cellStyle name="Separador de milhares 2 3 3 2 4" xfId="2494" xr:uid="{46F2BAA9-2E77-4651-B7AC-8A6E281C7EE4}"/>
    <cellStyle name="Separador de milhares 2 3 3 2 4 2" xfId="5000" xr:uid="{91F4A369-2DEF-47B0-B020-B0E22BE9B5E8}"/>
    <cellStyle name="Separador de milhares 2 3 3 2 5" xfId="704" xr:uid="{2A269448-6A16-4371-81CF-357E81E2A74D}"/>
    <cellStyle name="Separador de milhares 2 3 3 2 5 2" xfId="6648" xr:uid="{8D21B2C0-DCE9-41BA-AD5C-336CA71E9582}"/>
    <cellStyle name="Separador de milhares 2 3 3 2 6" xfId="2839" xr:uid="{CD2D2E7C-1320-4A46-8EE5-C168CE34BEA7}"/>
    <cellStyle name="Separador de milhares 2 3 3 2 7" xfId="4689" xr:uid="{FC51F9EF-39BA-410E-817A-5C3333589F6B}"/>
    <cellStyle name="Separador de milhares 2 3 3 3" xfId="255" xr:uid="{0F6B7BF4-C864-4E2B-8BCC-174BC96F9557}"/>
    <cellStyle name="Separador de milhares 2 3 3 3 2" xfId="1051" xr:uid="{7151F181-2F85-454A-AE22-4995C86DBAC4}"/>
    <cellStyle name="Separador de milhares 2 3 3 3 2 2" xfId="2043" xr:uid="{4231F082-7DE5-4C9A-8667-B00645D6F577}"/>
    <cellStyle name="Separador de milhares 2 3 3 3 2 2 2" xfId="4174" xr:uid="{97B7C1CF-04BC-4EFE-85E5-F911AFF3E74C}"/>
    <cellStyle name="Separador de milhares 2 3 3 3 2 2 2 2" xfId="7813" xr:uid="{1EEBAC62-E95D-4790-800D-9A4DCEBE7A15}"/>
    <cellStyle name="Separador de milhares 2 3 3 3 2 2 3" xfId="6163" xr:uid="{9D07495E-E8B4-4768-858A-B7AAF7C8E55C}"/>
    <cellStyle name="Separador de milhares 2 3 3 3 2 3" xfId="3182" xr:uid="{8FCFF32F-9E9A-4BE2-BDD7-443E13D1AE0C}"/>
    <cellStyle name="Separador de milhares 2 3 3 3 2 3 2" xfId="6947" xr:uid="{DB3092EE-65FF-4E6E-999B-25F12DE25469}"/>
    <cellStyle name="Separador de milhares 2 3 3 3 2 4" xfId="5297" xr:uid="{0528945A-4707-4C74-B7E7-6E00E5A25F7B}"/>
    <cellStyle name="Separador de milhares 2 3 3 3 3" xfId="1597" xr:uid="{C76E07C3-FD8E-431C-8BB5-AD2C0D7CE941}"/>
    <cellStyle name="Separador de milhares 2 3 3 3 3 2" xfId="3728" xr:uid="{FA5170E5-6FD6-4BB9-A248-640DA2CA5EAD}"/>
    <cellStyle name="Separador de milhares 2 3 3 3 3 2 2" xfId="7421" xr:uid="{4AC2962A-C3FA-44F8-93F5-D2AFF82B1385}"/>
    <cellStyle name="Separador de milhares 2 3 3 3 3 3" xfId="5771" xr:uid="{0347B814-9105-4C07-BF5F-05484FFBEBAE}"/>
    <cellStyle name="Separador de milhares 2 3 3 3 4" xfId="601" xr:uid="{3BDCC671-8AE9-42C2-88F6-9243ED474874}"/>
    <cellStyle name="Separador de milhares 2 3 3 3 4 2" xfId="4907" xr:uid="{53F50F06-F4D0-41EE-858E-F953993FE483}"/>
    <cellStyle name="Separador de milhares 2 3 3 3 5" xfId="2736" xr:uid="{A3A57FD7-C9AE-4D21-B785-9A86AC61EB6C}"/>
    <cellStyle name="Separador de milhares 2 3 3 3 5 2" xfId="6555" xr:uid="{7D77B832-FDE9-4647-A375-840B83718D8A}"/>
    <cellStyle name="Separador de milhares 2 3 3 3 6" xfId="4596" xr:uid="{EA297BDA-642A-454A-A81B-D91664204A82}"/>
    <cellStyle name="Separador de milhares 2 3 3 4" xfId="907" xr:uid="{B50C2FF8-5A62-4015-AC90-8AEE2EE6F87B}"/>
    <cellStyle name="Separador de milhares 2 3 3 4 2" xfId="1899" xr:uid="{846C9C6B-36AF-4662-A36B-6A3B0B9F9617}"/>
    <cellStyle name="Separador de milhares 2 3 3 4 2 2" xfId="4030" xr:uid="{9ADA6A60-88F0-4D6B-B7EB-E6D829C16650}"/>
    <cellStyle name="Separador de milhares 2 3 3 4 2 2 2" xfId="7685" xr:uid="{4E227B4F-4F39-4B67-BB44-486E1B4D692A}"/>
    <cellStyle name="Separador de milhares 2 3 3 4 2 3" xfId="6035" xr:uid="{BEDAE6AF-3662-4C06-AA83-A6B0C642CDB1}"/>
    <cellStyle name="Separador de milhares 2 3 3 4 3" xfId="3038" xr:uid="{92729371-2D24-4DCF-ACE9-24EBA0AF560A}"/>
    <cellStyle name="Separador de milhares 2 3 3 4 3 2" xfId="6819" xr:uid="{9AB7603C-771F-4E54-9832-33006E152805}"/>
    <cellStyle name="Separador de milhares 2 3 3 4 4" xfId="5170" xr:uid="{F8C700F9-D9A9-4D9E-96FA-67721E57111C}"/>
    <cellStyle name="Separador de milhares 2 3 3 5" xfId="1453" xr:uid="{7C912182-AC35-4AE9-873B-918843B1EE0C}"/>
    <cellStyle name="Separador de milhares 2 3 3 5 2" xfId="3584" xr:uid="{88255A47-D5A2-41C6-8E4B-780B3E185E78}"/>
    <cellStyle name="Separador de milhares 2 3 3 5 2 2" xfId="7293" xr:uid="{A6E680C4-64DB-49D3-8FA8-1F867DDA06B8}"/>
    <cellStyle name="Separador de milhares 2 3 3 5 3" xfId="5643" xr:uid="{8013617F-4054-4CAB-9D48-22D7B249B88C}"/>
    <cellStyle name="Separador de milhares 2 3 3 6" xfId="2391" xr:uid="{ABDE3B90-1809-44C3-8349-2DDECC727868}"/>
    <cellStyle name="Separador de milhares 2 3 3 6 2" xfId="4780" xr:uid="{B10609FD-8A91-4F77-8408-69F303BC50A1}"/>
    <cellStyle name="Separador de milhares 2 3 3 7" xfId="457" xr:uid="{1CB969AB-0673-4A3E-ABD9-3EE5D3A21355}"/>
    <cellStyle name="Separador de milhares 2 3 3 7 2" xfId="6427" xr:uid="{67B10C99-FECD-4521-8CAC-E9ED14220D1C}"/>
    <cellStyle name="Separador de milhares 2 3 3 8" xfId="2592" xr:uid="{13AD9B1B-23BF-4EFE-8C5C-B00FD5565CC5}"/>
    <cellStyle name="Separador de milhares 2 3 3 9" xfId="4468" xr:uid="{DEECDA4E-70AD-4522-98E4-09C6215DB569}"/>
    <cellStyle name="Separador de milhares 2 3 4" xfId="332" xr:uid="{0D6F4ED4-05AC-43A9-A7B1-64A626D51122}"/>
    <cellStyle name="Separador de milhares 2 3 4 2" xfId="1128" xr:uid="{40D9E57C-3466-4047-B8DA-9E41AAB6C514}"/>
    <cellStyle name="Separador de milhares 2 3 4 2 2" xfId="2120" xr:uid="{40A3479B-3DDC-428B-BF4B-537A5C1B5DE8}"/>
    <cellStyle name="Separador de milhares 2 3 4 2 2 2" xfId="4251" xr:uid="{EB0B0042-534E-43E0-8107-18A928F3FDEA}"/>
    <cellStyle name="Separador de milhares 2 3 4 2 2 2 2" xfId="7885" xr:uid="{B828B5DC-4BC5-4973-9E5C-ABBB7EBB2330}"/>
    <cellStyle name="Separador de milhares 2 3 4 2 2 3" xfId="6235" xr:uid="{57E9D9F6-D166-4E04-8F11-314A8B219DA6}"/>
    <cellStyle name="Separador de milhares 2 3 4 2 3" xfId="3259" xr:uid="{41CBB20E-CDEB-4958-8C54-BE6376A64145}"/>
    <cellStyle name="Separador de milhares 2 3 4 2 3 2" xfId="7019" xr:uid="{E0C85EEC-84C7-4F6C-B41D-BBDE630667EE}"/>
    <cellStyle name="Separador de milhares 2 3 4 2 4" xfId="5369" xr:uid="{8B605174-C422-41E0-9B7F-23BBA639364D}"/>
    <cellStyle name="Separador de milhares 2 3 4 3" xfId="1674" xr:uid="{5DF86037-3D19-411C-8F75-986829BC15FC}"/>
    <cellStyle name="Separador de milhares 2 3 4 3 2" xfId="3805" xr:uid="{2ADA3C3D-DD3A-4164-8A54-521C61CC9004}"/>
    <cellStyle name="Separador de milhares 2 3 4 3 2 2" xfId="7493" xr:uid="{756A4D40-A00A-48B3-8371-9E3F5A6F95A9}"/>
    <cellStyle name="Separador de milhares 2 3 4 3 3" xfId="5843" xr:uid="{F9F2DA52-D45C-4AAB-A13F-26C2F272BAB3}"/>
    <cellStyle name="Separador de milhares 2 3 4 4" xfId="2468" xr:uid="{7900756A-6C2B-4CC4-8A55-45D8D9C066F9}"/>
    <cellStyle name="Separador de milhares 2 3 4 4 2" xfId="4979" xr:uid="{A45506E3-F206-4768-9065-456DBDEAB13E}"/>
    <cellStyle name="Separador de milhares 2 3 4 5" xfId="678" xr:uid="{57459EAC-3264-4D6F-83CC-E70BAF46683F}"/>
    <cellStyle name="Separador de milhares 2 3 4 5 2" xfId="6627" xr:uid="{60FB11DF-2541-4F12-8EB3-1AA431A16917}"/>
    <cellStyle name="Separador de milhares 2 3 4 6" xfId="2813" xr:uid="{648BFB6E-3BE1-43D0-8652-F327FE2A9593}"/>
    <cellStyle name="Separador de milhares 2 3 4 7" xfId="4668" xr:uid="{37BE8E8B-5BDC-4A0B-9424-6114CAF8277C}"/>
    <cellStyle name="Separador de milhares 2 3 5" xfId="228" xr:uid="{5F8D2A47-B12F-453A-A275-E6367FE20AD7}"/>
    <cellStyle name="Separador de milhares 2 3 5 2" xfId="1025" xr:uid="{195DC174-039F-47DD-91C7-C926E5468AD7}"/>
    <cellStyle name="Separador de milhares 2 3 5 2 2" xfId="2017" xr:uid="{4D681286-5FE2-4CB2-921C-7CFF965CB768}"/>
    <cellStyle name="Separador de milhares 2 3 5 2 2 2" xfId="4148" xr:uid="{32107EC9-1119-4CB9-80F4-BEA4EE7FE2ED}"/>
    <cellStyle name="Separador de milhares 2 3 5 2 2 2 2" xfId="7792" xr:uid="{1B3ED03F-30FD-4692-9873-C6B018B3F77A}"/>
    <cellStyle name="Separador de milhares 2 3 5 2 2 3" xfId="6142" xr:uid="{03695D59-906C-4D64-B94A-2BB10B9CEBB0}"/>
    <cellStyle name="Separador de milhares 2 3 5 2 3" xfId="3156" xr:uid="{3AF814FC-6959-4295-96A2-AB5F643FAAE9}"/>
    <cellStyle name="Separador de milhares 2 3 5 2 3 2" xfId="6926" xr:uid="{CF104EEA-8220-4300-A5E0-B694FDCA5233}"/>
    <cellStyle name="Separador de milhares 2 3 5 2 4" xfId="5276" xr:uid="{3E04BB7D-8E00-4A46-BD41-B26FA3AC92BD}"/>
    <cellStyle name="Separador de milhares 2 3 5 3" xfId="1571" xr:uid="{F7F182AD-A23E-42F8-80DD-DF597527C50E}"/>
    <cellStyle name="Separador de milhares 2 3 5 3 2" xfId="3702" xr:uid="{D3E47108-E7C8-4C28-BC98-447CF8E34B59}"/>
    <cellStyle name="Separador de milhares 2 3 5 3 2 2" xfId="7400" xr:uid="{A24C141C-5176-42B6-97C9-114B45A0331D}"/>
    <cellStyle name="Separador de milhares 2 3 5 3 3" xfId="5750" xr:uid="{F82E2A32-F85B-43CF-8EAD-F4AAF15FAF7C}"/>
    <cellStyle name="Separador de milhares 2 3 5 4" xfId="2365" xr:uid="{FD9245E8-368D-4491-B1F8-FC443FE94169}"/>
    <cellStyle name="Separador de milhares 2 3 5 4 2" xfId="4886" xr:uid="{22CD3991-236D-44DC-BA06-C2A98CC6EE65}"/>
    <cellStyle name="Separador de milhares 2 3 5 5" xfId="575" xr:uid="{CEC8137E-83BF-4303-BA26-7F4C2BFE209D}"/>
    <cellStyle name="Separador de milhares 2 3 5 5 2" xfId="6534" xr:uid="{67E47A03-7BD8-4262-9114-C414CE2B872B}"/>
    <cellStyle name="Separador de milhares 2 3 5 6" xfId="2710" xr:uid="{3166A83C-D2C3-42B5-A2DE-32740D1DC2FA}"/>
    <cellStyle name="Separador de milhares 2 3 5 7" xfId="4575" xr:uid="{3AD875E9-DCB0-4938-B73A-BECD02BE3F5E}"/>
    <cellStyle name="Separador de milhares 2 3 6" xfId="182" xr:uid="{CADB439D-0900-441C-81A8-1BEAEC7D6913}"/>
    <cellStyle name="Separador de milhares 2 3 6 2" xfId="981" xr:uid="{7622C2BE-835A-4006-B7B2-CE23CA444B5B}"/>
    <cellStyle name="Separador de milhares 2 3 6 2 2" xfId="1973" xr:uid="{A218A215-12DD-4130-95AB-648705E6AF9D}"/>
    <cellStyle name="Separador de milhares 2 3 6 2 2 2" xfId="4104" xr:uid="{97A03C83-780D-4827-AF0D-59D517719417}"/>
    <cellStyle name="Separador de milhares 2 3 6 2 2 2 2" xfId="7753" xr:uid="{CF479C45-BFF2-46C6-93F1-0EC0BCB1D1D3}"/>
    <cellStyle name="Separador de milhares 2 3 6 2 2 3" xfId="6103" xr:uid="{D1DB5BB7-4E72-4B48-8298-36C9789FADB3}"/>
    <cellStyle name="Separador de milhares 2 3 6 2 3" xfId="3112" xr:uid="{1B3A4259-BD6F-4656-9145-7637449E26D9}"/>
    <cellStyle name="Separador de milhares 2 3 6 2 3 2" xfId="6887" xr:uid="{7DD661EF-5945-4DE4-ACA0-18FEA3D8FCE1}"/>
    <cellStyle name="Separador de milhares 2 3 6 2 4" xfId="5237" xr:uid="{792F04B9-24C7-4EA3-91C6-629BAD49DA95}"/>
    <cellStyle name="Separador de milhares 2 3 6 3" xfId="1527" xr:uid="{F8BC7865-02DB-4B9C-9784-DBA8932B84B0}"/>
    <cellStyle name="Separador de milhares 2 3 6 3 2" xfId="3658" xr:uid="{3D1A371E-EDB7-40A6-8BDC-3051CD63F6AF}"/>
    <cellStyle name="Separador de milhares 2 3 6 3 2 2" xfId="7361" xr:uid="{41677B7F-F386-40CB-8FFA-705EFC77D549}"/>
    <cellStyle name="Separador de milhares 2 3 6 3 3" xfId="5711" xr:uid="{4B225A08-34AE-48F2-BBCB-67100134D250}"/>
    <cellStyle name="Separador de milhares 2 3 6 4" xfId="531" xr:uid="{2F21AE53-6DF2-4231-978C-3B4ED331FDC8}"/>
    <cellStyle name="Separador de milhares 2 3 6 4 2" xfId="4847" xr:uid="{844C61DD-58EF-4D7F-A67B-BFC152D5AFE8}"/>
    <cellStyle name="Separador de milhares 2 3 6 5" xfId="2666" xr:uid="{AD4C563C-77FB-449A-985A-EEB16E29174B}"/>
    <cellStyle name="Separador de milhares 2 3 6 5 2" xfId="6495" xr:uid="{3C30F751-653B-4EE9-BB8B-BA520E56F660}"/>
    <cellStyle name="Separador de milhares 2 3 6 6" xfId="4536" xr:uid="{A2C0E5F0-693B-488E-BB5C-3493B9146E7F}"/>
    <cellStyle name="Separador de milhares 2 3 7" xfId="779" xr:uid="{F6BC10D9-B388-46B9-8282-6D7FC26D6D66}"/>
    <cellStyle name="Separador de milhares 2 3 7 2" xfId="1229" xr:uid="{A5AB0708-4121-4EE0-83EE-8087144A3968}"/>
    <cellStyle name="Separador de milhares 2 3 7 2 2" xfId="2221" xr:uid="{09E73C7A-556A-4E63-B1B1-F1F92A64EC48}"/>
    <cellStyle name="Separador de milhares 2 3 7 2 2 2" xfId="4352" xr:uid="{BF2EC3E8-68A9-4CE9-9769-110CFBC19C56}"/>
    <cellStyle name="Separador de milhares 2 3 7 2 2 2 2" xfId="7974" xr:uid="{5774D944-0143-448E-9C4D-BA1FB62C3C44}"/>
    <cellStyle name="Separador de milhares 2 3 7 2 2 3" xfId="6324" xr:uid="{17F92652-8EDF-4E16-B553-C4D1EBC5E619}"/>
    <cellStyle name="Separador de milhares 2 3 7 2 3" xfId="3360" xr:uid="{31A7AA33-EE7A-47E3-B462-ED0FC8B1F6D3}"/>
    <cellStyle name="Separador de milhares 2 3 7 2 3 2" xfId="7108" xr:uid="{ED010EAD-11F4-4A7F-B3AD-37DBD4FC0D07}"/>
    <cellStyle name="Separador de milhares 2 3 7 2 4" xfId="5458" xr:uid="{88881C55-7ABB-4CEF-A935-CDE0C517C938}"/>
    <cellStyle name="Separador de milhares 2 3 7 3" xfId="1775" xr:uid="{7E3055C7-C991-44ED-A15D-1410EE2DF051}"/>
    <cellStyle name="Separador de milhares 2 3 7 3 2" xfId="3906" xr:uid="{3DD5D5B6-FD4D-455C-A1B7-4896457EE8C1}"/>
    <cellStyle name="Separador de milhares 2 3 7 3 2 2" xfId="7582" xr:uid="{52782508-335F-45B5-8E52-F05983C87F32}"/>
    <cellStyle name="Separador de milhares 2 3 7 3 3" xfId="5932" xr:uid="{A44BC460-76BE-48D9-9465-890CF769DCA5}"/>
    <cellStyle name="Separador de milhares 2 3 7 4" xfId="2914" xr:uid="{AAA25E79-CBFA-4D6F-A02E-E494760FF4F6}"/>
    <cellStyle name="Separador de milhares 2 3 7 4 2" xfId="6716" xr:uid="{4E19FCF5-40FD-4009-A84A-47D74F5BB32D}"/>
    <cellStyle name="Separador de milhares 2 3 7 5" xfId="5067" xr:uid="{0FB20C16-637F-4218-9A08-0340A9A6A60E}"/>
    <cellStyle name="Separador de milhares 2 3 8" xfId="881" xr:uid="{02F544A4-6A28-43CA-871D-332BEBA6673A}"/>
    <cellStyle name="Separador de milhares 2 3 8 2" xfId="1873" xr:uid="{9D231AF0-1A25-410F-932D-C7D51715AE3E}"/>
    <cellStyle name="Separador de milhares 2 3 8 2 2" xfId="4004" xr:uid="{EFE7FC2C-F03A-4834-A5F5-F6BBEB7B5BF7}"/>
    <cellStyle name="Separador de milhares 2 3 8 2 2 2" xfId="7664" xr:uid="{1751B70E-696A-4EA0-9367-C6C33AF0C114}"/>
    <cellStyle name="Separador de milhares 2 3 8 2 3" xfId="6014" xr:uid="{DE948B3F-0A80-4FBE-8D12-24131EFD39EA}"/>
    <cellStyle name="Separador de milhares 2 3 8 3" xfId="3012" xr:uid="{FE9639D2-60C3-4C0C-9E51-C0A3BF0FE65A}"/>
    <cellStyle name="Separador de milhares 2 3 8 3 2" xfId="6798" xr:uid="{CAA1C5DD-92EF-4E69-879A-A40220B50483}"/>
    <cellStyle name="Separador de milhares 2 3 8 4" xfId="5149" xr:uid="{50560528-6594-4C47-97B9-4768F6ECA294}"/>
    <cellStyle name="Separador de milhares 2 3 9" xfId="1329" xr:uid="{4C55A4CC-8B54-4F80-A847-E53C3B56EF0C}"/>
    <cellStyle name="Separador de milhares 2 3 9 2" xfId="3460" xr:uid="{61B0DA4A-84B4-4475-A6B9-A50B8BAFD613}"/>
    <cellStyle name="Separador de milhares 2 3 9 2 2" xfId="7190" xr:uid="{05CAA6DF-B4DD-4FF4-A364-7693AE792852}"/>
    <cellStyle name="Separador de milhares 2 3 9 3" xfId="5540" xr:uid="{E360549B-257A-4469-8744-571765BB32F7}"/>
    <cellStyle name="Separador de milhares 2 4" xfId="104" xr:uid="{00000000-0005-0000-0000-00007E000000}"/>
    <cellStyle name="Separador de milhares 2 4 10" xfId="453" xr:uid="{CE8E4ED0-36E2-4DF7-84DA-5DE45864B29D}"/>
    <cellStyle name="Separador de milhares 2 4 10 2" xfId="6423" xr:uid="{BAAA95C8-5043-4715-A90B-1566CC09FB12}"/>
    <cellStyle name="Separador de milhares 2 4 11" xfId="2588" xr:uid="{0A6E5436-BBE2-4F4C-A14A-CA44528C95BA}"/>
    <cellStyle name="Separador de milhares 2 4 12" xfId="4464" xr:uid="{7A76776A-8799-4075-BA82-764C24A0CF88}"/>
    <cellStyle name="Separador de milhares 2 4 2" xfId="354" xr:uid="{47F7AF01-E530-4696-BCD1-53F7FF7A9047}"/>
    <cellStyle name="Separador de milhares 2 4 2 2" xfId="815" xr:uid="{F9BDDAC5-BFAF-4D8D-AA12-33226A4E53E8}"/>
    <cellStyle name="Separador de milhares 2 4 2 2 2" xfId="1265" xr:uid="{D6BDF97E-AFDF-4EB9-89E5-89078321FCD5}"/>
    <cellStyle name="Separador de milhares 2 4 2 2 2 2" xfId="2257" xr:uid="{C0ED4119-A782-4FB5-8D14-010FF2462A5D}"/>
    <cellStyle name="Separador de milhares 2 4 2 2 2 2 2" xfId="4388" xr:uid="{74B03D08-BA15-4671-9542-35A3903CB032}"/>
    <cellStyle name="Separador de milhares 2 4 2 2 2 2 2 2" xfId="8000" xr:uid="{27D506D8-582B-425A-BDD7-BAD856875B27}"/>
    <cellStyle name="Separador de milhares 2 4 2 2 2 2 3" xfId="6350" xr:uid="{B5DE57A8-1868-4CDC-BB1E-F66C68896FDD}"/>
    <cellStyle name="Separador de milhares 2 4 2 2 2 3" xfId="3396" xr:uid="{045F9A45-600D-4D1D-B86B-5BACBE555224}"/>
    <cellStyle name="Separador de milhares 2 4 2 2 2 3 2" xfId="7134" xr:uid="{4B36402F-A344-424C-8022-EFC5A91F7604}"/>
    <cellStyle name="Separador de milhares 2 4 2 2 2 4" xfId="5484" xr:uid="{766BF001-F9FF-4E1B-89DB-A85C9C0C6D98}"/>
    <cellStyle name="Separador de milhares 2 4 2 2 3" xfId="1811" xr:uid="{77DDF08A-C1DD-4125-9BBD-9E27BA239449}"/>
    <cellStyle name="Separador de milhares 2 4 2 2 3 2" xfId="3942" xr:uid="{1ED978E7-34AC-4309-88CE-70BEC9083846}"/>
    <cellStyle name="Separador de milhares 2 4 2 2 3 2 2" xfId="7608" xr:uid="{3E9A2127-DB91-4B7B-A799-8A62EF1F1E54}"/>
    <cellStyle name="Separador de milhares 2 4 2 2 3 3" xfId="5958" xr:uid="{C6B715A0-C980-48BB-A6EF-2FF98D4C6DC8}"/>
    <cellStyle name="Separador de milhares 2 4 2 2 4" xfId="2950" xr:uid="{5F913D57-59C7-4586-A3C7-E2301502B986}"/>
    <cellStyle name="Separador de milhares 2 4 2 2 4 2" xfId="6742" xr:uid="{2C54155F-3A75-4C70-A2B9-4135DCCAD3CF}"/>
    <cellStyle name="Separador de milhares 2 4 2 2 5" xfId="5093" xr:uid="{5764FD3C-5C19-4632-9C44-4C7D5E56D539}"/>
    <cellStyle name="Separador de milhares 2 4 2 3" xfId="1150" xr:uid="{CDF59F6E-5A3B-4FB7-8F81-C26C7AD1AD65}"/>
    <cellStyle name="Separador de milhares 2 4 2 3 2" xfId="2142" xr:uid="{C13E36F6-09A8-4FD9-9CA0-EF85EA8EEEC7}"/>
    <cellStyle name="Separador de milhares 2 4 2 3 2 2" xfId="4273" xr:uid="{3DCE75AF-A8C9-4AB7-887A-26C4766038C1}"/>
    <cellStyle name="Separador de milhares 2 4 2 3 2 2 2" xfId="7902" xr:uid="{CE8CC35C-6E91-4F24-9683-26F8840F6AAB}"/>
    <cellStyle name="Separador de milhares 2 4 2 3 2 3" xfId="6252" xr:uid="{F01F861A-7146-44D8-BCAF-ECB6DE7992D6}"/>
    <cellStyle name="Separador de milhares 2 4 2 3 3" xfId="3281" xr:uid="{461FB0F5-2AB0-44EA-8C5B-2D0B76E1E35D}"/>
    <cellStyle name="Separador de milhares 2 4 2 3 3 2" xfId="7036" xr:uid="{3EBB4F54-3200-4F05-9722-AFC7AEFB25F7}"/>
    <cellStyle name="Separador de milhares 2 4 2 3 4" xfId="5386" xr:uid="{F86250D0-DE70-4AD2-AAA6-8CF914769FA3}"/>
    <cellStyle name="Separador de milhares 2 4 2 4" xfId="1365" xr:uid="{D68B6A3E-831B-4483-A140-ED934A6B67D1}"/>
    <cellStyle name="Separador de milhares 2 4 2 4 2" xfId="3496" xr:uid="{AA38C515-D9BA-4EED-B1A2-7E59B87FE149}"/>
    <cellStyle name="Separador de milhares 2 4 2 4 2 2" xfId="7216" xr:uid="{44686FD9-A51A-4D79-BB24-DB0D98E2B6E7}"/>
    <cellStyle name="Separador de milhares 2 4 2 4 3" xfId="5566" xr:uid="{E12EC613-2BEE-425E-A6DA-EC5937D0DF16}"/>
    <cellStyle name="Separador de milhares 2 4 2 5" xfId="1696" xr:uid="{1156F278-B395-4025-AD23-631704F934B3}"/>
    <cellStyle name="Separador de milhares 2 4 2 5 2" xfId="3827" xr:uid="{41E31DFF-75B4-45FB-A5E3-59BC1FF00E11}"/>
    <cellStyle name="Separador de milhares 2 4 2 5 2 2" xfId="7510" xr:uid="{D74384B7-F71E-439C-B392-DCED0F90AF36}"/>
    <cellStyle name="Separador de milhares 2 4 2 5 3" xfId="5860" xr:uid="{2ED0D953-EA9D-482C-9347-E90BA94F4D9D}"/>
    <cellStyle name="Separador de milhares 2 4 2 6" xfId="2490" xr:uid="{15A88BB5-9097-4A70-A98F-8E335C41392D}"/>
    <cellStyle name="Separador de milhares 2 4 2 6 2" xfId="4996" xr:uid="{D8989539-0B3B-40D8-A14E-D63636A3FD57}"/>
    <cellStyle name="Separador de milhares 2 4 2 7" xfId="700" xr:uid="{623D8DF6-6EA2-4A00-9501-BFBE7427F978}"/>
    <cellStyle name="Separador de milhares 2 4 2 7 2" xfId="6644" xr:uid="{2FC50FC3-D6BC-4BE5-85CA-0DCECCD4A2D0}"/>
    <cellStyle name="Separador de milhares 2 4 2 8" xfId="2835" xr:uid="{88AA0225-337D-4504-9737-71415C90B8A9}"/>
    <cellStyle name="Separador de milhares 2 4 2 9" xfId="4685" xr:uid="{CF451EC3-A3C7-4296-948D-2E7361207EE6}"/>
    <cellStyle name="Separador de milhares 2 4 3" xfId="251" xr:uid="{20BFB53B-A730-415F-91D1-7D91E75FFD04}"/>
    <cellStyle name="Separador de milhares 2 4 3 2" xfId="1047" xr:uid="{E507E291-6C2C-4D54-AB12-F3BEC33659BE}"/>
    <cellStyle name="Separador de milhares 2 4 3 2 2" xfId="2039" xr:uid="{5C05E13C-9E76-4583-B861-B24C9DD88C07}"/>
    <cellStyle name="Separador de milhares 2 4 3 2 2 2" xfId="4170" xr:uid="{88E94366-15E5-432B-9CC7-05FC6A01CD13}"/>
    <cellStyle name="Separador de milhares 2 4 3 2 2 2 2" xfId="7809" xr:uid="{CC59EA23-909C-4274-A4FA-C49DB5D92990}"/>
    <cellStyle name="Separador de milhares 2 4 3 2 2 3" xfId="6159" xr:uid="{F548BF33-2E4D-40A0-AE5B-732D7C5E2E29}"/>
    <cellStyle name="Separador de milhares 2 4 3 2 3" xfId="3178" xr:uid="{7B00FE36-45DD-430A-9BD3-2DF9CA320B84}"/>
    <cellStyle name="Separador de milhares 2 4 3 2 3 2" xfId="6943" xr:uid="{BA07439A-9FCC-404D-9367-0F5082817FDC}"/>
    <cellStyle name="Separador de milhares 2 4 3 2 4" xfId="5293" xr:uid="{69786698-5E75-4F83-ACB9-C6B60B50EB73}"/>
    <cellStyle name="Separador de milhares 2 4 3 3" xfId="1593" xr:uid="{47B3107B-C47F-4845-A900-9FC19CFB8FB4}"/>
    <cellStyle name="Separador de milhares 2 4 3 3 2" xfId="3724" xr:uid="{3F17B496-D94C-478D-A8FF-2184E6E62C7D}"/>
    <cellStyle name="Separador de milhares 2 4 3 3 2 2" xfId="7417" xr:uid="{7E171672-5E0D-4538-9AE8-60C056C4E5D5}"/>
    <cellStyle name="Separador de milhares 2 4 3 3 3" xfId="5767" xr:uid="{7579E2F8-ACDB-4AFB-9C43-A19D0074984F}"/>
    <cellStyle name="Separador de milhares 2 4 3 4" xfId="2387" xr:uid="{08EB7612-B918-44DC-86A9-BF4EFD582A17}"/>
    <cellStyle name="Separador de milhares 2 4 3 4 2" xfId="4903" xr:uid="{62688F2A-7A75-4D3D-ADF6-B077A068F866}"/>
    <cellStyle name="Separador de milhares 2 4 3 5" xfId="597" xr:uid="{8AA23ECF-081D-4E84-8E7C-75A5424B06F7}"/>
    <cellStyle name="Separador de milhares 2 4 3 5 2" xfId="6551" xr:uid="{8BB086D6-6A79-4D19-9ABF-57316D0BBC2E}"/>
    <cellStyle name="Separador de milhares 2 4 3 6" xfId="2732" xr:uid="{B490D7D6-2EB9-4B0D-85EF-0D3893F984EC}"/>
    <cellStyle name="Separador de milhares 2 4 3 7" xfId="4592" xr:uid="{B3FFD140-0563-4FEC-8BBD-89860AA493E6}"/>
    <cellStyle name="Separador de milhares 2 4 4" xfId="164" xr:uid="{2793658E-317E-4328-9752-448545866E55}"/>
    <cellStyle name="Separador de milhares 2 4 4 2" xfId="963" xr:uid="{BD0DB098-7E72-4C75-A437-9654A4AE2A0E}"/>
    <cellStyle name="Separador de milhares 2 4 4 2 2" xfId="1955" xr:uid="{47B3369F-2F16-4B92-8641-7F17C5430FB0}"/>
    <cellStyle name="Separador de milhares 2 4 4 2 2 2" xfId="4086" xr:uid="{77C9B955-3ABD-4574-B3A7-60ED5444242B}"/>
    <cellStyle name="Separador de milhares 2 4 4 2 2 2 2" xfId="7736" xr:uid="{5CB696CB-8530-4DBD-B09E-2078E077D033}"/>
    <cellStyle name="Separador de milhares 2 4 4 2 2 3" xfId="6086" xr:uid="{A9232160-BB93-46A0-ABC2-A853575072B8}"/>
    <cellStyle name="Separador de milhares 2 4 4 2 3" xfId="3094" xr:uid="{05494A99-3B46-4173-8C2A-3182946C6E2A}"/>
    <cellStyle name="Separador de milhares 2 4 4 2 3 2" xfId="6870" xr:uid="{4841EE46-7823-4B1B-AE44-912E72D0D7D9}"/>
    <cellStyle name="Separador de milhares 2 4 4 2 4" xfId="5220" xr:uid="{1EA59EAE-A220-42D7-A3D9-622BF0E4E7A4}"/>
    <cellStyle name="Separador de milhares 2 4 4 3" xfId="1509" xr:uid="{22BB0938-8ECD-4DF7-A205-B8FB4D67B3D5}"/>
    <cellStyle name="Separador de milhares 2 4 4 3 2" xfId="3640" xr:uid="{D0109904-A689-447C-AEB0-4D9BFC30C080}"/>
    <cellStyle name="Separador de milhares 2 4 4 3 2 2" xfId="7344" xr:uid="{764B0F6F-A4D7-47C6-A502-FF8497E37F0A}"/>
    <cellStyle name="Separador de milhares 2 4 4 3 3" xfId="5694" xr:uid="{328CD619-F50D-4F75-9D2D-D7AE722F04E3}"/>
    <cellStyle name="Separador de milhares 2 4 4 4" xfId="513" xr:uid="{D5DAA1FD-CF77-43E8-A70C-592766CFF058}"/>
    <cellStyle name="Separador de milhares 2 4 4 4 2" xfId="4830" xr:uid="{2C2AE2C2-17FF-4B05-905D-7B7904599DAF}"/>
    <cellStyle name="Separador de milhares 2 4 4 5" xfId="2648" xr:uid="{FDAD4452-54A4-43FA-B8C6-A757C9B89711}"/>
    <cellStyle name="Separador de milhares 2 4 4 5 2" xfId="6478" xr:uid="{5AD80F87-0BF2-4699-A3EF-B429C92E303C}"/>
    <cellStyle name="Separador de milhares 2 4 4 6" xfId="4519" xr:uid="{054E0208-AF5B-4BD8-8AAA-87E95EF7C937}"/>
    <cellStyle name="Separador de milhares 2 4 5" xfId="761" xr:uid="{3F1AC5CD-346E-4BAF-A554-C7F3D08ECC78}"/>
    <cellStyle name="Separador de milhares 2 4 5 2" xfId="1211" xr:uid="{048DD3BC-19BD-4407-906A-7DBEA9167CCB}"/>
    <cellStyle name="Separador de milhares 2 4 5 2 2" xfId="2203" xr:uid="{E49A8AC8-0F75-4511-92DF-7EEFFDF46DF6}"/>
    <cellStyle name="Separador de milhares 2 4 5 2 2 2" xfId="4334" xr:uid="{A534151F-2FFA-4709-9A80-935C6D9F9644}"/>
    <cellStyle name="Separador de milhares 2 4 5 2 2 2 2" xfId="7957" xr:uid="{C3017EA1-F327-4B33-8FC2-12A48CD5B291}"/>
    <cellStyle name="Separador de milhares 2 4 5 2 2 3" xfId="6307" xr:uid="{34CF50FE-8264-4A69-9946-42FF499C0F2A}"/>
    <cellStyle name="Separador de milhares 2 4 5 2 3" xfId="3342" xr:uid="{CC74C265-B03E-4135-8583-E74D616ADB47}"/>
    <cellStyle name="Separador de milhares 2 4 5 2 3 2" xfId="7091" xr:uid="{C880B8BB-FF69-4BAD-998E-CC5D4146FBF7}"/>
    <cellStyle name="Separador de milhares 2 4 5 2 4" xfId="5441" xr:uid="{D78A4994-367E-4419-91AB-BFA6E466898C}"/>
    <cellStyle name="Separador de milhares 2 4 5 3" xfId="1757" xr:uid="{EBC1BCEB-DF4D-4CB2-96A7-B7CADEDB19C0}"/>
    <cellStyle name="Separador de milhares 2 4 5 3 2" xfId="3888" xr:uid="{B338C3E8-F744-4792-935D-E4DF3CEE2EE8}"/>
    <cellStyle name="Separador de milhares 2 4 5 3 2 2" xfId="7565" xr:uid="{BCDF4DE9-9DDB-4913-BDB5-DBFDD4E4CE4F}"/>
    <cellStyle name="Separador de milhares 2 4 5 3 3" xfId="5915" xr:uid="{AB6ED470-C2BE-4E32-87AA-B8766D4DA539}"/>
    <cellStyle name="Separador de milhares 2 4 5 4" xfId="2896" xr:uid="{F734A2EE-8DE3-480F-A901-11113C186B14}"/>
    <cellStyle name="Separador de milhares 2 4 5 4 2" xfId="6699" xr:uid="{F9688636-B150-4DB0-8D71-BA0F95D138DD}"/>
    <cellStyle name="Separador de milhares 2 4 5 5" xfId="5050" xr:uid="{8F4FF4AD-FC16-4D79-8283-2F9E2D358DAE}"/>
    <cellStyle name="Separador de milhares 2 4 6" xfId="903" xr:uid="{C5DF95B5-CDE6-4504-940E-2E0FD8B503EA}"/>
    <cellStyle name="Separador de milhares 2 4 6 2" xfId="1895" xr:uid="{BBE0187F-0DDA-47A4-AFA0-454C94AA2215}"/>
    <cellStyle name="Separador de milhares 2 4 6 2 2" xfId="4026" xr:uid="{6A15561B-2000-4721-AFED-E51D0E46C646}"/>
    <cellStyle name="Separador de milhares 2 4 6 2 2 2" xfId="7681" xr:uid="{689F15C0-882F-4652-BC13-BB7A2C657F3B}"/>
    <cellStyle name="Separador de milhares 2 4 6 2 3" xfId="6031" xr:uid="{BECB4E14-5608-4B2C-852E-C447458CA2C9}"/>
    <cellStyle name="Separador de milhares 2 4 6 3" xfId="3034" xr:uid="{D5459251-F249-479B-8B24-27170D1740FB}"/>
    <cellStyle name="Separador de milhares 2 4 6 3 2" xfId="6815" xr:uid="{58833088-CD53-4E64-9B40-22EDDB55CEC5}"/>
    <cellStyle name="Separador de milhares 2 4 6 4" xfId="5166" xr:uid="{D59679DA-E2F4-4287-82FE-DD3EE6D8C1FA}"/>
    <cellStyle name="Separador de milhares 2 4 7" xfId="1311" xr:uid="{D4E51081-8223-485B-BB1B-8C2F63567899}"/>
    <cellStyle name="Separador de milhares 2 4 7 2" xfId="3442" xr:uid="{B4DCF457-7E83-4AEF-8831-8A6FA4221A68}"/>
    <cellStyle name="Separador de milhares 2 4 7 2 2" xfId="7173" xr:uid="{287104FB-4D39-44C6-99E1-71E86CACB34A}"/>
    <cellStyle name="Separador de milhares 2 4 7 3" xfId="5523" xr:uid="{5DA9551E-61A0-42D8-8761-12B06E21AAC0}"/>
    <cellStyle name="Separador de milhares 2 4 8" xfId="1449" xr:uid="{923C9001-6D34-4F96-8AE2-E6BD297151A2}"/>
    <cellStyle name="Separador de milhares 2 4 8 2" xfId="3580" xr:uid="{9A68095F-6A0D-423D-BEFC-50ABFFA5CDC2}"/>
    <cellStyle name="Separador de milhares 2 4 8 2 2" xfId="7289" xr:uid="{B66D027D-94AD-401E-82CB-5358E59EDC34}"/>
    <cellStyle name="Separador de milhares 2 4 8 3" xfId="5639" xr:uid="{A7984E6D-6945-4A99-9069-051B23A6958B}"/>
    <cellStyle name="Separador de milhares 2 4 9" xfId="2303" xr:uid="{4114052A-8FCF-46E5-A369-0F6090BB9108}"/>
    <cellStyle name="Separador de milhares 2 4 9 2" xfId="4776" xr:uid="{1C33324A-A0DA-4CF6-B108-73505AD9E11A}"/>
    <cellStyle name="Separador de milhares 2 5" xfId="55" xr:uid="{00000000-0005-0000-0000-000024000000}"/>
    <cellStyle name="Separador de milhares 2 5 2" xfId="314" xr:uid="{1B2502FD-4267-4045-B123-0193F1EA82D9}"/>
    <cellStyle name="Separador de milhares 2 5 2 2" xfId="1110" xr:uid="{38DFE80D-0582-4F92-B68B-13FF0E5CD7B9}"/>
    <cellStyle name="Separador de milhares 2 5 2 2 2" xfId="2102" xr:uid="{E47E711C-D86E-4B09-8E5C-1AE0FBD4F5CF}"/>
    <cellStyle name="Separador de milhares 2 5 2 2 2 2" xfId="4233" xr:uid="{62CE829A-D450-4FD9-B825-68944F628D57}"/>
    <cellStyle name="Separador de milhares 2 5 2 2 2 2 2" xfId="7868" xr:uid="{CED1F31E-72E0-448A-90A6-8C16C1231116}"/>
    <cellStyle name="Separador de milhares 2 5 2 2 2 3" xfId="6218" xr:uid="{DD40C30E-63A6-4CF4-8623-16DBB979825B}"/>
    <cellStyle name="Separador de milhares 2 5 2 2 3" xfId="3241" xr:uid="{79E09E3A-D860-4125-9729-A7F840A4737B}"/>
    <cellStyle name="Separador de milhares 2 5 2 2 3 2" xfId="7002" xr:uid="{DFC95F8D-FF1E-4D29-B236-75DFEB4D0451}"/>
    <cellStyle name="Separador de milhares 2 5 2 2 4" xfId="5352" xr:uid="{6C659893-01FF-4A3D-93B9-B872435FDF4F}"/>
    <cellStyle name="Separador de milhares 2 5 2 3" xfId="1656" xr:uid="{FE1A8FAD-0C6B-46EC-8528-70983FD9BA8C}"/>
    <cellStyle name="Separador de milhares 2 5 2 3 2" xfId="3787" xr:uid="{3B191D9C-A5F4-40A1-BC42-9DAAEA072CC3}"/>
    <cellStyle name="Separador de milhares 2 5 2 3 2 2" xfId="7476" xr:uid="{43854A21-0029-4613-B4C8-17B496190590}"/>
    <cellStyle name="Separador de milhares 2 5 2 3 3" xfId="5826" xr:uid="{E1D21BE9-59CB-43E7-AB01-AF9EE208D876}"/>
    <cellStyle name="Separador de milhares 2 5 2 4" xfId="2450" xr:uid="{0DF77301-B95C-4283-869F-1675009CFB78}"/>
    <cellStyle name="Separador de milhares 2 5 2 4 2" xfId="4962" xr:uid="{7C564F4C-0474-403F-A4FA-71FB02745A63}"/>
    <cellStyle name="Separador de milhares 2 5 2 5" xfId="660" xr:uid="{9B9FC7D4-D580-488C-A608-9B02286D4508}"/>
    <cellStyle name="Separador de milhares 2 5 2 5 2" xfId="6610" xr:uid="{89F7500F-9E0F-4C1B-84FE-63E62A8021A2}"/>
    <cellStyle name="Separador de milhares 2 5 2 6" xfId="2795" xr:uid="{5E289070-D025-4A84-9C3A-2E9D0C612D3E}"/>
    <cellStyle name="Separador de milhares 2 5 2 7" xfId="4651" xr:uid="{EC7AE9B6-8922-421A-9284-1C582E81ED09}"/>
    <cellStyle name="Separador de milhares 2 5 3" xfId="210" xr:uid="{6278A82D-3067-46B3-BA99-D1637E96C98E}"/>
    <cellStyle name="Separador de milhares 2 5 3 2" xfId="1007" xr:uid="{C108CAA2-6F21-40B1-9347-8C7B86A9D088}"/>
    <cellStyle name="Separador de milhares 2 5 3 2 2" xfId="1999" xr:uid="{69541A70-FD96-4CCC-908B-65E79D10CC66}"/>
    <cellStyle name="Separador de milhares 2 5 3 2 2 2" xfId="4130" xr:uid="{25733CD0-DA38-469E-BD1D-0EEE92105C40}"/>
    <cellStyle name="Separador de milhares 2 5 3 2 2 2 2" xfId="7775" xr:uid="{7E37F032-2179-4B8C-9DFD-ACF110CFF6CF}"/>
    <cellStyle name="Separador de milhares 2 5 3 2 2 3" xfId="6125" xr:uid="{159EEB23-0A1D-4924-B46B-72EE40FE4131}"/>
    <cellStyle name="Separador de milhares 2 5 3 2 3" xfId="3138" xr:uid="{7FF6D4A6-E97C-4B58-956A-DAFBFFC5F580}"/>
    <cellStyle name="Separador de milhares 2 5 3 2 3 2" xfId="6909" xr:uid="{CE4C2290-B6BB-41DA-A5AE-3A57AB566EC8}"/>
    <cellStyle name="Separador de milhares 2 5 3 2 4" xfId="5259" xr:uid="{25E124AD-36CC-4EE0-9601-67FB68F6426F}"/>
    <cellStyle name="Separador de milhares 2 5 3 3" xfId="1553" xr:uid="{B1873580-A0FF-4A92-8409-8D1AAE6546A9}"/>
    <cellStyle name="Separador de milhares 2 5 3 3 2" xfId="3684" xr:uid="{D3E18395-0ADE-4623-99EA-E85FC4D88601}"/>
    <cellStyle name="Separador de milhares 2 5 3 3 2 2" xfId="7383" xr:uid="{2D24DA90-DAE2-4683-A812-1CF8B3DB79B4}"/>
    <cellStyle name="Separador de milhares 2 5 3 3 3" xfId="5733" xr:uid="{A58760DD-DD55-46D2-9CB6-278F654920F9}"/>
    <cellStyle name="Separador de milhares 2 5 3 4" xfId="557" xr:uid="{8165F863-36BF-483E-A4C6-D23A803AAF5C}"/>
    <cellStyle name="Separador de milhares 2 5 3 4 2" xfId="4869" xr:uid="{27B8B0CF-616F-4EF2-9C8D-232B8228452F}"/>
    <cellStyle name="Separador de milhares 2 5 3 5" xfId="2692" xr:uid="{CA570C9E-3C9D-4272-AC1E-76DBEA9F69B7}"/>
    <cellStyle name="Separador de milhares 2 5 3 5 2" xfId="6517" xr:uid="{42BAE5DF-9C8E-47FE-AF89-EB36DEDC449D}"/>
    <cellStyle name="Separador de milhares 2 5 3 6" xfId="4558" xr:uid="{2286854A-0663-43ED-854D-6F33FABBA868}"/>
    <cellStyle name="Separador de milhares 2 5 4" xfId="863" xr:uid="{1615D720-E746-4A4D-B892-ACD289EB954C}"/>
    <cellStyle name="Separador de milhares 2 5 4 2" xfId="1855" xr:uid="{53AD59B2-C61B-41BC-B490-BA0331306F5C}"/>
    <cellStyle name="Separador de milhares 2 5 4 2 2" xfId="3986" xr:uid="{3A307237-71BA-4260-ADC4-C652D0702994}"/>
    <cellStyle name="Separador de milhares 2 5 4 2 2 2" xfId="7647" xr:uid="{E2B8D381-2BCB-4A7E-BC14-118E5FB07C95}"/>
    <cellStyle name="Separador de milhares 2 5 4 2 3" xfId="5997" xr:uid="{3DF51699-5F60-4043-A8A3-B213EBCC4AFC}"/>
    <cellStyle name="Separador de milhares 2 5 4 3" xfId="2994" xr:uid="{6FD48A67-8EB4-4355-8A64-1A1D91134932}"/>
    <cellStyle name="Separador de milhares 2 5 4 3 2" xfId="6781" xr:uid="{A48A95F6-DF6B-45A7-8EB2-97D888A7F81B}"/>
    <cellStyle name="Separador de milhares 2 5 4 4" xfId="5132" xr:uid="{2C8F0C7C-DDBF-48BA-ADF8-5710F9F22991}"/>
    <cellStyle name="Separador de milhares 2 5 5" xfId="1409" xr:uid="{5E78424D-5066-49B3-A1E6-0C1861714601}"/>
    <cellStyle name="Separador de milhares 2 5 5 2" xfId="3540" xr:uid="{C9222461-86BC-4504-B632-30FA27515954}"/>
    <cellStyle name="Separador de milhares 2 5 5 2 2" xfId="7255" xr:uid="{23CE4B86-E0E5-4A94-8F32-1AE417950FAF}"/>
    <cellStyle name="Separador de milhares 2 5 5 3" xfId="5605" xr:uid="{4CC1E5C7-2C29-49DB-A14A-9CEB1407979C}"/>
    <cellStyle name="Separador de milhares 2 5 6" xfId="2347" xr:uid="{154530A3-3808-461D-A2D6-6AE137876D1A}"/>
    <cellStyle name="Separador de milhares 2 5 6 2" xfId="4741" xr:uid="{95844381-6568-4522-A597-21539D3517AA}"/>
    <cellStyle name="Separador de milhares 2 5 7" xfId="413" xr:uid="{07A79572-309C-4803-B6B9-7EFB48E77F89}"/>
    <cellStyle name="Separador de milhares 2 5 7 2" xfId="6389" xr:uid="{5E1D0D9C-9F1D-446A-9680-3951E530B236}"/>
    <cellStyle name="Separador de milhares 2 5 8" xfId="2548" xr:uid="{D1E20356-5ECF-43C4-A838-092E536371B6}"/>
    <cellStyle name="Separador de milhares 2 5 9" xfId="4430" xr:uid="{143EE101-AC0D-4089-8084-91ACF424AFB7}"/>
    <cellStyle name="Separador de milhares 3" xfId="23" xr:uid="{00000000-0005-0000-0000-000026000000}"/>
    <cellStyle name="Separador de milhares 3 2" xfId="79" xr:uid="{00000000-0005-0000-0000-000026000000}"/>
    <cellStyle name="Separador de milhares 3 2 10" xfId="1429" xr:uid="{DB8693E9-838A-407E-B20D-4E919127FDCB}"/>
    <cellStyle name="Separador de milhares 3 2 10 2" xfId="3560" xr:uid="{8A66307B-7B89-49AD-9B59-C067A7FB8BDA}"/>
    <cellStyle name="Separador de milhares 3 2 10 2 2" xfId="7274" xr:uid="{7400E3CE-C56A-4A23-B67A-65A32418BACC}"/>
    <cellStyle name="Separador de milhares 3 2 10 3" xfId="5624" xr:uid="{680E4396-00D1-4C32-BAA3-BD3D98370B56}"/>
    <cellStyle name="Separador de milhares 3 2 11" xfId="2323" xr:uid="{BD900E51-5C63-4AFF-8629-95DAC6398341}"/>
    <cellStyle name="Separador de milhares 3 2 11 2" xfId="4760" xr:uid="{5F34784B-747E-48F8-982B-42C7B4AC1E24}"/>
    <cellStyle name="Separador de milhares 3 2 12" xfId="433" xr:uid="{AF824397-0C60-4CE2-870A-6B739C55B8BD}"/>
    <cellStyle name="Separador de milhares 3 2 12 2" xfId="6408" xr:uid="{BA273C4E-6367-4DA0-9F25-8D60AE90234F}"/>
    <cellStyle name="Separador de milhares 3 2 13" xfId="2568" xr:uid="{DBD03F17-70AA-4E93-95E3-3DCCACC125E7}"/>
    <cellStyle name="Separador de milhares 3 2 14" xfId="4449" xr:uid="{BF1D1356-F34A-4B82-85CD-B6AE5305465B}"/>
    <cellStyle name="Separador de milhares 3 2 2" xfId="112" xr:uid="{00000000-0005-0000-0000-000086000000}"/>
    <cellStyle name="Separador de milhares 3 2 2 10" xfId="2596" xr:uid="{82DACC43-7BCA-46EA-B7B0-29F34707ECF2}"/>
    <cellStyle name="Separador de milhares 3 2 2 11" xfId="4472" xr:uid="{19DD2233-5919-4D8D-92E6-90B5B51DBF11}"/>
    <cellStyle name="Separador de milhares 3 2 2 2" xfId="362" xr:uid="{5040F1D6-8275-484C-8BE6-6A502C99A221}"/>
    <cellStyle name="Separador de milhares 3 2 2 2 2" xfId="1158" xr:uid="{98368861-3FF1-45BD-A7B0-FAB3826BF8E3}"/>
    <cellStyle name="Separador de milhares 3 2 2 2 2 2" xfId="2150" xr:uid="{7B653B5E-B25A-4A31-A22E-1AE92D845084}"/>
    <cellStyle name="Separador de milhares 3 2 2 2 2 2 2" xfId="4281" xr:uid="{9E49FE92-9B19-4F69-9A06-AF61C3E936FC}"/>
    <cellStyle name="Separador de milhares 3 2 2 2 2 2 2 2" xfId="7910" xr:uid="{C0173030-F51C-411F-BF29-DFE0D81DCDF4}"/>
    <cellStyle name="Separador de milhares 3 2 2 2 2 2 3" xfId="6260" xr:uid="{8A1487B5-D586-4354-A532-7366E1541FF0}"/>
    <cellStyle name="Separador de milhares 3 2 2 2 2 3" xfId="3289" xr:uid="{A4B0A46B-69A1-4AFD-B758-04616A5E52AF}"/>
    <cellStyle name="Separador de milhares 3 2 2 2 2 3 2" xfId="7044" xr:uid="{8BC49427-F5BE-4A33-A73A-4520D8EEADDF}"/>
    <cellStyle name="Separador de milhares 3 2 2 2 2 4" xfId="5394" xr:uid="{5F8B0645-B563-47E5-85C4-8EABA3F7DFAF}"/>
    <cellStyle name="Separador de milhares 3 2 2 2 3" xfId="1704" xr:uid="{ABB30283-52A8-4B47-BAB7-471BB4DDDB46}"/>
    <cellStyle name="Separador de milhares 3 2 2 2 3 2" xfId="3835" xr:uid="{58A61DC4-8047-4728-A11B-6DCD382468A7}"/>
    <cellStyle name="Separador de milhares 3 2 2 2 3 2 2" xfId="7518" xr:uid="{FB341D67-1F58-4858-943F-7E9FA903516A}"/>
    <cellStyle name="Separador de milhares 3 2 2 2 3 3" xfId="5868" xr:uid="{60DEFB46-3C43-4C8C-8417-FD7CBADE180B}"/>
    <cellStyle name="Separador de milhares 3 2 2 2 4" xfId="2498" xr:uid="{13E40EAE-7194-40C2-B1FB-65DBC4CF928F}"/>
    <cellStyle name="Separador de milhares 3 2 2 2 4 2" xfId="5004" xr:uid="{DFD730A2-53DE-416B-B8EA-B7738E24C2F0}"/>
    <cellStyle name="Separador de milhares 3 2 2 2 5" xfId="708" xr:uid="{BE04697B-E808-47F5-A128-623FA2DAF211}"/>
    <cellStyle name="Separador de milhares 3 2 2 2 5 2" xfId="6652" xr:uid="{E068A405-E22E-4B53-86BB-7F0A46A2C58E}"/>
    <cellStyle name="Separador de milhares 3 2 2 2 6" xfId="2843" xr:uid="{040CF0FF-3317-4CB7-BAB7-8213F8FEE66D}"/>
    <cellStyle name="Separador de milhares 3 2 2 2 7" xfId="4693" xr:uid="{5AD0FE31-E537-4391-B2F2-1BDCF6971589}"/>
    <cellStyle name="Separador de milhares 3 2 2 3" xfId="259" xr:uid="{F996AC84-0EBD-4474-A0DD-3A3783EB7216}"/>
    <cellStyle name="Separador de milhares 3 2 2 3 2" xfId="1055" xr:uid="{8B8D824B-7D6E-47AA-92E7-8B49CBDDA98D}"/>
    <cellStyle name="Separador de milhares 3 2 2 3 2 2" xfId="2047" xr:uid="{C4AC32F3-D1D3-46AE-8768-16EAABFBB448}"/>
    <cellStyle name="Separador de milhares 3 2 2 3 2 2 2" xfId="4178" xr:uid="{8A15BAE0-CE4E-4667-8FC6-E99B04ADFEC5}"/>
    <cellStyle name="Separador de milhares 3 2 2 3 2 2 2 2" xfId="7817" xr:uid="{858B92A6-CEFC-4307-81E2-3F818D2BD98A}"/>
    <cellStyle name="Separador de milhares 3 2 2 3 2 2 3" xfId="6167" xr:uid="{5D2CABE3-3F4A-4556-A93F-BF2ED2064AEA}"/>
    <cellStyle name="Separador de milhares 3 2 2 3 2 3" xfId="3186" xr:uid="{B99EB539-350F-484E-A107-302EBBBD182A}"/>
    <cellStyle name="Separador de milhares 3 2 2 3 2 3 2" xfId="6951" xr:uid="{D09E553F-4782-4103-8ECE-EC053803745E}"/>
    <cellStyle name="Separador de milhares 3 2 2 3 2 4" xfId="5301" xr:uid="{A0B7368C-0554-4868-95C2-BFBA81E70C0C}"/>
    <cellStyle name="Separador de milhares 3 2 2 3 3" xfId="1601" xr:uid="{0B3A2012-D82B-4B35-B526-0A60DB0DDF00}"/>
    <cellStyle name="Separador de milhares 3 2 2 3 3 2" xfId="3732" xr:uid="{5F894417-4C52-4498-BB7F-C5A8ECD085F1}"/>
    <cellStyle name="Separador de milhares 3 2 2 3 3 2 2" xfId="7425" xr:uid="{97EB8106-EBD8-44D9-A0B7-81EA72861881}"/>
    <cellStyle name="Separador de milhares 3 2 2 3 3 3" xfId="5775" xr:uid="{06298ADC-3E07-4FDC-A7D3-8F00D1082C04}"/>
    <cellStyle name="Separador de milhares 3 2 2 3 4" xfId="605" xr:uid="{AEB59398-B86D-4131-B59E-75622858E8C3}"/>
    <cellStyle name="Separador de milhares 3 2 2 3 4 2" xfId="4911" xr:uid="{CC0FBBE1-B7C0-4606-A58A-092B9CDAA51A}"/>
    <cellStyle name="Separador de milhares 3 2 2 3 5" xfId="2740" xr:uid="{3D443E07-902C-4C5D-ABF0-B2826B3CF7D5}"/>
    <cellStyle name="Separador de milhares 3 2 2 3 5 2" xfId="6559" xr:uid="{7161EE2B-EFE8-4C41-B7BA-55D43016CDEA}"/>
    <cellStyle name="Separador de milhares 3 2 2 3 6" xfId="4600" xr:uid="{6946AFFF-526B-4B5D-A369-3FF260E0D590}"/>
    <cellStyle name="Separador de milhares 3 2 2 4" xfId="835" xr:uid="{B1B1D7B1-A447-4C73-B720-21B055C6BC2C}"/>
    <cellStyle name="Separador de milhares 3 2 2 4 2" xfId="1285" xr:uid="{ACED57ED-BA27-443E-9E85-5D109A50689A}"/>
    <cellStyle name="Separador de milhares 3 2 2 4 2 2" xfId="2277" xr:uid="{07941F3F-D3FD-4E5B-8630-468FC39EDF26}"/>
    <cellStyle name="Separador de milhares 3 2 2 4 2 2 2" xfId="4408" xr:uid="{57C25A2D-5A9A-4467-98C9-A991ACE5B15F}"/>
    <cellStyle name="Separador de milhares 3 2 2 4 2 2 2 2" xfId="8019" xr:uid="{433E9C7D-D4FD-49F6-9116-FF0373FE1DA2}"/>
    <cellStyle name="Separador de milhares 3 2 2 4 2 2 3" xfId="6369" xr:uid="{3273CB5E-9029-4339-9E34-7B7693FD191B}"/>
    <cellStyle name="Separador de milhares 3 2 2 4 2 3" xfId="3416" xr:uid="{1DCBBF32-FE35-423F-BE19-E1846D59F81D}"/>
    <cellStyle name="Separador de milhares 3 2 2 4 2 3 2" xfId="7153" xr:uid="{D3A943F1-2DC9-4A5E-AC8E-808EE9147AA1}"/>
    <cellStyle name="Separador de milhares 3 2 2 4 2 4" xfId="5503" xr:uid="{5EF199B9-61A8-4DE0-824A-3C8F6C97B4B0}"/>
    <cellStyle name="Separador de milhares 3 2 2 4 3" xfId="1831" xr:uid="{C03C3A5E-563F-4C87-AB7E-C1A7780F053B}"/>
    <cellStyle name="Separador de milhares 3 2 2 4 3 2" xfId="3962" xr:uid="{BA8A68BF-56E9-4AA3-8282-EF6DF8A2166E}"/>
    <cellStyle name="Separador de milhares 3 2 2 4 3 2 2" xfId="7627" xr:uid="{79F90FE1-7A17-49E4-B185-1A6AEE04F0FA}"/>
    <cellStyle name="Separador de milhares 3 2 2 4 3 3" xfId="5977" xr:uid="{18C06DB9-17FD-46B8-BB08-E74BE90B6A14}"/>
    <cellStyle name="Separador de milhares 3 2 2 4 4" xfId="2970" xr:uid="{B67EBC9D-2807-478A-8E2C-7ED66FDE4E5E}"/>
    <cellStyle name="Separador de milhares 3 2 2 4 4 2" xfId="6761" xr:uid="{FD5BF936-A4CD-46AC-9EE0-3CECF500B416}"/>
    <cellStyle name="Separador de milhares 3 2 2 4 5" xfId="5112" xr:uid="{E9274F32-037E-4FC9-8A15-EE24BDF04D19}"/>
    <cellStyle name="Separador de milhares 3 2 2 5" xfId="911" xr:uid="{0C20F759-A770-4DA9-A7AE-B47C312AB805}"/>
    <cellStyle name="Separador de milhares 3 2 2 5 2" xfId="1903" xr:uid="{3FA3E6C5-C5C6-4EE8-A1D0-4960FBEBA4AD}"/>
    <cellStyle name="Separador de milhares 3 2 2 5 2 2" xfId="4034" xr:uid="{095B1152-1E39-4CFA-9D36-4E6B80D1474A}"/>
    <cellStyle name="Separador de milhares 3 2 2 5 2 2 2" xfId="7689" xr:uid="{C779CEC3-D796-40FD-81E2-D467BD17C70D}"/>
    <cellStyle name="Separador de milhares 3 2 2 5 2 3" xfId="6039" xr:uid="{48299867-2CB5-4A72-AF45-32908C0902F4}"/>
    <cellStyle name="Separador de milhares 3 2 2 5 3" xfId="3042" xr:uid="{C4EB7DB2-C9AB-4D07-BAD2-DFDE5E0D6CE3}"/>
    <cellStyle name="Separador de milhares 3 2 2 5 3 2" xfId="6823" xr:uid="{B9F0E359-039B-4ED5-830C-DCDAAEE6E17B}"/>
    <cellStyle name="Separador de milhares 3 2 2 5 4" xfId="5174" xr:uid="{F3C18B65-87D2-496E-AEFD-0A0303239A80}"/>
    <cellStyle name="Separador de milhares 3 2 2 6" xfId="1385" xr:uid="{283A9F2E-A7EB-48AE-AA1D-6901BCB3D72D}"/>
    <cellStyle name="Separador de milhares 3 2 2 6 2" xfId="3516" xr:uid="{B6BECC89-E90D-432F-A37F-4DAF527B4629}"/>
    <cellStyle name="Separador de milhares 3 2 2 6 2 2" xfId="7235" xr:uid="{9C2A505D-9DD5-41B2-A6F7-76ADC60B559C}"/>
    <cellStyle name="Separador de milhares 3 2 2 6 3" xfId="5585" xr:uid="{2A7A9A97-FB10-45F8-BC3A-DAB163E3927A}"/>
    <cellStyle name="Separador de milhares 3 2 2 7" xfId="1457" xr:uid="{37E67944-E536-401B-A68F-3AB1AFC4316C}"/>
    <cellStyle name="Separador de milhares 3 2 2 7 2" xfId="3588" xr:uid="{0966B8E8-A756-4728-9884-B4C52C79F16E}"/>
    <cellStyle name="Separador de milhares 3 2 2 7 2 2" xfId="7297" xr:uid="{1A6AD010-28CF-4E37-AA8C-0CEAB166EDC2}"/>
    <cellStyle name="Separador de milhares 3 2 2 7 3" xfId="5647" xr:uid="{F29A337A-A98F-4A0D-ACDF-9E9A0A7F64B5}"/>
    <cellStyle name="Separador de milhares 3 2 2 8" xfId="2395" xr:uid="{5C28B302-963C-4132-B72B-78CED95915D3}"/>
    <cellStyle name="Separador de milhares 3 2 2 8 2" xfId="4784" xr:uid="{5AFF907E-4AF2-408F-B585-0D045589300B}"/>
    <cellStyle name="Separador de milhares 3 2 2 9" xfId="461" xr:uid="{09F126AE-128E-4BAC-8D6C-A3C72E3537D9}"/>
    <cellStyle name="Separador de milhares 3 2 2 9 2" xfId="6431" xr:uid="{EB7F65A9-8BAF-4234-9C7E-58B9C932B249}"/>
    <cellStyle name="Separador de milhares 3 2 3" xfId="111" xr:uid="{00000000-0005-0000-0000-000085000000}"/>
    <cellStyle name="Separador de milhares 3 2 3 2" xfId="361" xr:uid="{5A9DBB17-23CE-4F0F-AF1B-EA47849CFCE6}"/>
    <cellStyle name="Separador de milhares 3 2 3 2 2" xfId="1157" xr:uid="{A8A16FFB-238E-48D3-9DE6-D6C7C38B19DE}"/>
    <cellStyle name="Separador de milhares 3 2 3 2 2 2" xfId="2149" xr:uid="{17F01E0A-BBB0-40E0-BEA9-77E9076D6D83}"/>
    <cellStyle name="Separador de milhares 3 2 3 2 2 2 2" xfId="4280" xr:uid="{17789F14-3278-4677-9297-D6B0D327FFE0}"/>
    <cellStyle name="Separador de milhares 3 2 3 2 2 2 2 2" xfId="7909" xr:uid="{84FE312E-7E8B-4688-8B8C-C8486FD83E34}"/>
    <cellStyle name="Separador de milhares 3 2 3 2 2 2 3" xfId="6259" xr:uid="{D06A4CA0-A289-46D5-8A48-218C2472BD3A}"/>
    <cellStyle name="Separador de milhares 3 2 3 2 2 3" xfId="3288" xr:uid="{93EE2C3E-6DD9-438D-BA2D-AAFF695C31F2}"/>
    <cellStyle name="Separador de milhares 3 2 3 2 2 3 2" xfId="7043" xr:uid="{CF1C5286-EBDD-43AA-8D5E-5C5C0FAC94E9}"/>
    <cellStyle name="Separador de milhares 3 2 3 2 2 4" xfId="5393" xr:uid="{3648FEBF-96D9-4F3A-A858-4D29E42B0833}"/>
    <cellStyle name="Separador de milhares 3 2 3 2 3" xfId="1703" xr:uid="{A4F67355-CA95-49BA-A3BC-68AF4762EEAF}"/>
    <cellStyle name="Separador de milhares 3 2 3 2 3 2" xfId="3834" xr:uid="{76BBF285-CEF0-45A0-8C5D-BAAF744EA5A2}"/>
    <cellStyle name="Separador de milhares 3 2 3 2 3 2 2" xfId="7517" xr:uid="{802D8007-2F46-4480-9F08-390E87134650}"/>
    <cellStyle name="Separador de milhares 3 2 3 2 3 3" xfId="5867" xr:uid="{FBC7FE0D-C0BA-49FD-9CFC-15AA48193792}"/>
    <cellStyle name="Separador de milhares 3 2 3 2 4" xfId="2497" xr:uid="{2304F5F2-D6B9-48EA-873B-CE9A046202A8}"/>
    <cellStyle name="Separador de milhares 3 2 3 2 4 2" xfId="5003" xr:uid="{60E0B47F-8C33-40C1-A075-0B4E2FAFD7C3}"/>
    <cellStyle name="Separador de milhares 3 2 3 2 5" xfId="707" xr:uid="{90C33AAA-C62A-46A1-A2C9-9F498F7701D5}"/>
    <cellStyle name="Separador de milhares 3 2 3 2 5 2" xfId="6651" xr:uid="{BD302D08-7991-45B7-96F6-FF78E7CDC8C7}"/>
    <cellStyle name="Separador de milhares 3 2 3 2 6" xfId="2842" xr:uid="{5E4BF210-0C64-4B32-A490-7193A4A40F6D}"/>
    <cellStyle name="Separador de milhares 3 2 3 2 7" xfId="4692" xr:uid="{A9C572F0-8779-4556-886A-7EED689C0EAE}"/>
    <cellStyle name="Separador de milhares 3 2 3 3" xfId="258" xr:uid="{E5522157-3A4D-4171-B95E-B386DFE0A190}"/>
    <cellStyle name="Separador de milhares 3 2 3 3 2" xfId="1054" xr:uid="{4ED8CD71-E223-4C65-9A54-607AD045153A}"/>
    <cellStyle name="Separador de milhares 3 2 3 3 2 2" xfId="2046" xr:uid="{06BFDC60-11CD-42CA-A961-DEE5A949D0E2}"/>
    <cellStyle name="Separador de milhares 3 2 3 3 2 2 2" xfId="4177" xr:uid="{3DB9B295-4A12-4DF6-9D2F-ED748B2E8619}"/>
    <cellStyle name="Separador de milhares 3 2 3 3 2 2 2 2" xfId="7816" xr:uid="{75871C4B-1EE2-4FB4-8C2B-DE5CC707E466}"/>
    <cellStyle name="Separador de milhares 3 2 3 3 2 2 3" xfId="6166" xr:uid="{9E2BBCC8-E70F-46FC-BC5C-66C9A2614D15}"/>
    <cellStyle name="Separador de milhares 3 2 3 3 2 3" xfId="3185" xr:uid="{408CD8B4-055B-4F30-97BB-5A408B8A2E9F}"/>
    <cellStyle name="Separador de milhares 3 2 3 3 2 3 2" xfId="6950" xr:uid="{51111121-5566-4612-B1CA-DCF07178BB07}"/>
    <cellStyle name="Separador de milhares 3 2 3 3 2 4" xfId="5300" xr:uid="{A6DCA326-3C5B-4734-9F91-E35845663D2E}"/>
    <cellStyle name="Separador de milhares 3 2 3 3 3" xfId="1600" xr:uid="{D3908CB4-D5A0-4E05-AD09-8DCCC18ADDDB}"/>
    <cellStyle name="Separador de milhares 3 2 3 3 3 2" xfId="3731" xr:uid="{0F2C3F60-219B-4AE7-B440-701989C8318D}"/>
    <cellStyle name="Separador de milhares 3 2 3 3 3 2 2" xfId="7424" xr:uid="{8AFC52D5-2425-4B2A-80D7-1A2B1A2AB967}"/>
    <cellStyle name="Separador de milhares 3 2 3 3 3 3" xfId="5774" xr:uid="{C35DAB2B-D4E1-4C43-B0FE-262CD2CBD96A}"/>
    <cellStyle name="Separador de milhares 3 2 3 3 4" xfId="604" xr:uid="{B6E38DF3-E87B-4F47-A060-E489285EC463}"/>
    <cellStyle name="Separador de milhares 3 2 3 3 4 2" xfId="4910" xr:uid="{0A6663EB-B1C4-48C9-8677-4DB66AC4C7B4}"/>
    <cellStyle name="Separador de milhares 3 2 3 3 5" xfId="2739" xr:uid="{9FB2317E-709D-480E-AB99-EF5C1108AFF0}"/>
    <cellStyle name="Separador de milhares 3 2 3 3 5 2" xfId="6558" xr:uid="{D8912BBD-19C0-44AC-ADF5-CA1BDF69861E}"/>
    <cellStyle name="Separador de milhares 3 2 3 3 6" xfId="4599" xr:uid="{4DD513DC-75A6-483E-B9A0-71822EA53F01}"/>
    <cellStyle name="Separador de milhares 3 2 3 4" xfId="910" xr:uid="{B26F336B-0D5D-4D19-AA9A-F1A01FFDF2FE}"/>
    <cellStyle name="Separador de milhares 3 2 3 4 2" xfId="1902" xr:uid="{9B88668E-3D65-48B3-9344-1BDDD2A16E14}"/>
    <cellStyle name="Separador de milhares 3 2 3 4 2 2" xfId="4033" xr:uid="{1165DDB9-A010-4FB8-8F15-C82118044711}"/>
    <cellStyle name="Separador de milhares 3 2 3 4 2 2 2" xfId="7688" xr:uid="{83B2C90D-226E-4110-9B47-9B5FB63C66A6}"/>
    <cellStyle name="Separador de milhares 3 2 3 4 2 3" xfId="6038" xr:uid="{92AE6EB9-6C0E-46ED-A091-CF08B94DB51A}"/>
    <cellStyle name="Separador de milhares 3 2 3 4 3" xfId="3041" xr:uid="{30557FFA-F946-4907-83AB-75EA9681480F}"/>
    <cellStyle name="Separador de milhares 3 2 3 4 3 2" xfId="6822" xr:uid="{A8239682-20E2-4757-B180-A6ECBB327DA6}"/>
    <cellStyle name="Separador de milhares 3 2 3 4 4" xfId="5173" xr:uid="{FA37323D-0597-48DA-A993-C15A3C80C1D1}"/>
    <cellStyle name="Separador de milhares 3 2 3 5" xfId="1456" xr:uid="{94723399-B4B3-4E94-8A36-5748ED17B19D}"/>
    <cellStyle name="Separador de milhares 3 2 3 5 2" xfId="3587" xr:uid="{CDC07A91-5F5B-4321-A327-B7B6614B5BF0}"/>
    <cellStyle name="Separador de milhares 3 2 3 5 2 2" xfId="7296" xr:uid="{E54F15A7-3326-4B95-9064-5E0F6626F2EE}"/>
    <cellStyle name="Separador de milhares 3 2 3 5 3" xfId="5646" xr:uid="{5895EC36-28F9-46CB-9E56-BC27C137A49D}"/>
    <cellStyle name="Separador de milhares 3 2 3 6" xfId="2394" xr:uid="{A498B473-0279-4A40-BBAF-E7D6017E6A49}"/>
    <cellStyle name="Separador de milhares 3 2 3 6 2" xfId="4783" xr:uid="{55586A17-4038-4C58-94DE-BCFAEE08D672}"/>
    <cellStyle name="Separador de milhares 3 2 3 7" xfId="460" xr:uid="{BA0133AF-A8F3-4BD3-B050-D208ADE4253B}"/>
    <cellStyle name="Separador de milhares 3 2 3 7 2" xfId="6430" xr:uid="{D6039190-93E6-4F21-AE94-EA4755E03543}"/>
    <cellStyle name="Separador de milhares 3 2 3 8" xfId="2595" xr:uid="{4C17331D-1D70-42DB-A334-DC4858A15428}"/>
    <cellStyle name="Separador de milhares 3 2 3 9" xfId="4471" xr:uid="{411A7B45-FC3F-4225-A7C7-31D700FE0EFB}"/>
    <cellStyle name="Separador de milhares 3 2 4" xfId="334" xr:uid="{A12CAA6E-F612-44E6-8767-2B8DF301CCEE}"/>
    <cellStyle name="Separador de milhares 3 2 4 2" xfId="1130" xr:uid="{4DDB8282-7B8F-4C53-B8BC-7FF29DCD3AC3}"/>
    <cellStyle name="Separador de milhares 3 2 4 2 2" xfId="2122" xr:uid="{AC70D670-8652-4B92-9B84-77D6F2220CD6}"/>
    <cellStyle name="Separador de milhares 3 2 4 2 2 2" xfId="4253" xr:uid="{CD3ABB1E-5D52-42B2-AAA4-D60ACA82BCBC}"/>
    <cellStyle name="Separador de milhares 3 2 4 2 2 2 2" xfId="7887" xr:uid="{61835E0C-ACFB-48F0-B4F3-F9132B057B40}"/>
    <cellStyle name="Separador de milhares 3 2 4 2 2 3" xfId="6237" xr:uid="{EFAC4D6C-F6A9-41FC-B286-56D77E1A4C0B}"/>
    <cellStyle name="Separador de milhares 3 2 4 2 3" xfId="3261" xr:uid="{DA38F2B2-0534-47A7-A91B-8B48756544CD}"/>
    <cellStyle name="Separador de milhares 3 2 4 2 3 2" xfId="7021" xr:uid="{D4EA7EA6-1762-4A3D-B8A1-43AF638F63B0}"/>
    <cellStyle name="Separador de milhares 3 2 4 2 4" xfId="5371" xr:uid="{D8CCB559-ACE3-4337-A5B5-EE9182DDB4CF}"/>
    <cellStyle name="Separador de milhares 3 2 4 3" xfId="1676" xr:uid="{63B70485-5B01-42A7-A401-CF61A827BD86}"/>
    <cellStyle name="Separador de milhares 3 2 4 3 2" xfId="3807" xr:uid="{49C67D9B-4B8A-4170-9265-625FD2989854}"/>
    <cellStyle name="Separador de milhares 3 2 4 3 2 2" xfId="7495" xr:uid="{88BB378C-544D-4828-972A-16127F9E9243}"/>
    <cellStyle name="Separador de milhares 3 2 4 3 3" xfId="5845" xr:uid="{945E11D8-4EC7-4B16-9513-76B2145BEB33}"/>
    <cellStyle name="Separador de milhares 3 2 4 4" xfId="2470" xr:uid="{F8EE5619-45FA-4011-B226-76B1D360A11D}"/>
    <cellStyle name="Separador de milhares 3 2 4 4 2" xfId="4981" xr:uid="{F6EF2C1D-74F2-4C90-9490-25FD885C7C0F}"/>
    <cellStyle name="Separador de milhares 3 2 4 5" xfId="680" xr:uid="{8E6F97B8-B0EF-4616-8B4D-B0B8BFAE15C9}"/>
    <cellStyle name="Separador de milhares 3 2 4 5 2" xfId="6629" xr:uid="{38AB1795-B197-4263-956D-85B15EAF3A65}"/>
    <cellStyle name="Separador de milhares 3 2 4 6" xfId="2815" xr:uid="{5C4E860C-3665-437F-B381-D57374D6FCF7}"/>
    <cellStyle name="Separador de milhares 3 2 4 7" xfId="4670" xr:uid="{126E6BAD-CCB3-43E9-87FF-2394E94C8DE4}"/>
    <cellStyle name="Separador de milhares 3 2 5" xfId="230" xr:uid="{E00E0768-E4A4-47E1-B470-52A40466EF29}"/>
    <cellStyle name="Separador de milhares 3 2 5 2" xfId="1027" xr:uid="{5FA456AB-AF99-4EFD-83BF-6B93CFB93AB9}"/>
    <cellStyle name="Separador de milhares 3 2 5 2 2" xfId="2019" xr:uid="{BE327692-0DCB-46F0-8B32-A083D9FA8BB3}"/>
    <cellStyle name="Separador de milhares 3 2 5 2 2 2" xfId="4150" xr:uid="{33F3C3CC-2A80-4CE9-B748-18B4BC8758FD}"/>
    <cellStyle name="Separador de milhares 3 2 5 2 2 2 2" xfId="7794" xr:uid="{93550ABE-344F-4E12-9173-28E4DF43B2CB}"/>
    <cellStyle name="Separador de milhares 3 2 5 2 2 3" xfId="6144" xr:uid="{AC600C25-9B31-4797-A7BC-F58C21BC03FA}"/>
    <cellStyle name="Separador de milhares 3 2 5 2 3" xfId="3158" xr:uid="{E46F4D8C-AF48-4C00-8C39-0DC8A7C9E974}"/>
    <cellStyle name="Separador de milhares 3 2 5 2 3 2" xfId="6928" xr:uid="{3F9E6752-B26F-4EF9-88AA-1104A42D4A47}"/>
    <cellStyle name="Separador de milhares 3 2 5 2 4" xfId="5278" xr:uid="{09DCFDBE-FE0B-4556-A889-D4F633686C5F}"/>
    <cellStyle name="Separador de milhares 3 2 5 3" xfId="1573" xr:uid="{526B5D71-69A2-4F7B-A689-C0D68374CE00}"/>
    <cellStyle name="Separador de milhares 3 2 5 3 2" xfId="3704" xr:uid="{BB29E33E-889D-43F3-BBDE-99B048E25CC3}"/>
    <cellStyle name="Separador de milhares 3 2 5 3 2 2" xfId="7402" xr:uid="{52A01A80-41B9-4442-BCB4-6618A2650636}"/>
    <cellStyle name="Separador de milhares 3 2 5 3 3" xfId="5752" xr:uid="{60E1D936-1A21-4614-B340-61E13C7B1E53}"/>
    <cellStyle name="Separador de milhares 3 2 5 4" xfId="2367" xr:uid="{CAE78EE8-C5BE-4ED4-9CB9-69E5A72DD795}"/>
    <cellStyle name="Separador de milhares 3 2 5 4 2" xfId="4888" xr:uid="{189F7B95-A597-4C42-BA31-D9911C8E6931}"/>
    <cellStyle name="Separador de milhares 3 2 5 5" xfId="577" xr:uid="{6F29535C-CF4E-4F19-B619-1A6E588FE42E}"/>
    <cellStyle name="Separador de milhares 3 2 5 5 2" xfId="6536" xr:uid="{10DC26A1-28B3-4D65-B3C4-B3B353BA52E1}"/>
    <cellStyle name="Separador de milhares 3 2 5 6" xfId="2712" xr:uid="{422FC730-1BB6-49CD-863F-DAE3B118793D}"/>
    <cellStyle name="Separador de milhares 3 2 5 7" xfId="4577" xr:uid="{EBF2C30F-B816-4FB5-BF86-1E97B43ACAF5}"/>
    <cellStyle name="Separador de milhares 3 2 6" xfId="184" xr:uid="{E22CB493-B4FA-46F1-9454-ED465F362E83}"/>
    <cellStyle name="Separador de milhares 3 2 6 2" xfId="983" xr:uid="{A9BD80F6-4722-4F89-99EB-CE33594ECA4F}"/>
    <cellStyle name="Separador de milhares 3 2 6 2 2" xfId="1975" xr:uid="{6EBEA749-0E81-4DF7-8C04-107B95565B67}"/>
    <cellStyle name="Separador de milhares 3 2 6 2 2 2" xfId="4106" xr:uid="{87905479-D924-491C-8BDD-A001B827DE85}"/>
    <cellStyle name="Separador de milhares 3 2 6 2 2 2 2" xfId="7755" xr:uid="{2D6D8926-0C36-421D-8A76-069E24659EBF}"/>
    <cellStyle name="Separador de milhares 3 2 6 2 2 3" xfId="6105" xr:uid="{738B38B1-76B4-407F-AE3F-4721DC2A1C16}"/>
    <cellStyle name="Separador de milhares 3 2 6 2 3" xfId="3114" xr:uid="{6CC4BA71-67F5-4D7F-8854-BD289324FC28}"/>
    <cellStyle name="Separador de milhares 3 2 6 2 3 2" xfId="6889" xr:uid="{D8074E58-3A0C-4D75-8B39-38A61C925638}"/>
    <cellStyle name="Separador de milhares 3 2 6 2 4" xfId="5239" xr:uid="{A8861A4F-35E8-40DA-9AB1-294DA6DEC10A}"/>
    <cellStyle name="Separador de milhares 3 2 6 3" xfId="1529" xr:uid="{77BF9744-DD52-4071-93F6-CE6B2D971CD3}"/>
    <cellStyle name="Separador de milhares 3 2 6 3 2" xfId="3660" xr:uid="{AF34BCC9-7C44-40B2-A8A1-F33230AF3993}"/>
    <cellStyle name="Separador de milhares 3 2 6 3 2 2" xfId="7363" xr:uid="{1DEA2CF5-81D1-439C-8297-70D2DCAD0FCD}"/>
    <cellStyle name="Separador de milhares 3 2 6 3 3" xfId="5713" xr:uid="{C0ABF5D1-898D-40D7-9300-8F7CF9A04409}"/>
    <cellStyle name="Separador de milhares 3 2 6 4" xfId="533" xr:uid="{3447F1F8-3C63-44DC-937A-7B684AC270E9}"/>
    <cellStyle name="Separador de milhares 3 2 6 4 2" xfId="4849" xr:uid="{1FFAB7C2-26F7-45E5-A0E1-2B5EA1F89EBA}"/>
    <cellStyle name="Separador de milhares 3 2 6 5" xfId="2668" xr:uid="{56B3D42A-BF07-4A73-9D0F-7F5C5AF81272}"/>
    <cellStyle name="Separador de milhares 3 2 6 5 2" xfId="6497" xr:uid="{A37BDB04-83CB-4E13-9CF8-C90A03B268E0}"/>
    <cellStyle name="Separador de milhares 3 2 6 6" xfId="4538" xr:uid="{AFED8D16-4926-4365-B0DD-89153AC02885}"/>
    <cellStyle name="Separador de milhares 3 2 7" xfId="781" xr:uid="{F3449B43-8AB4-46D8-B6D0-74A5D4F6BF47}"/>
    <cellStyle name="Separador de milhares 3 2 7 2" xfId="1231" xr:uid="{6474041E-595A-4AD9-AF15-9B34154C5BF8}"/>
    <cellStyle name="Separador de milhares 3 2 7 2 2" xfId="2223" xr:uid="{1D6B6CC2-2F50-4DDE-B74E-1DE4C9E1F259}"/>
    <cellStyle name="Separador de milhares 3 2 7 2 2 2" xfId="4354" xr:uid="{013F372D-6993-467D-8DC0-DAEDB2171ADB}"/>
    <cellStyle name="Separador de milhares 3 2 7 2 2 2 2" xfId="7976" xr:uid="{96506BB6-C189-417B-B0E8-FD4EA0520B23}"/>
    <cellStyle name="Separador de milhares 3 2 7 2 2 3" xfId="6326" xr:uid="{9EAB2C9F-85D6-493F-88C3-7BF1C87DCF36}"/>
    <cellStyle name="Separador de milhares 3 2 7 2 3" xfId="3362" xr:uid="{028CF2C4-0A0E-4BD7-B487-2942CC096050}"/>
    <cellStyle name="Separador de milhares 3 2 7 2 3 2" xfId="7110" xr:uid="{802B33AA-6380-458B-B62C-02F3EF770E77}"/>
    <cellStyle name="Separador de milhares 3 2 7 2 4" xfId="5460" xr:uid="{FB42B3D5-E6AC-4A6C-9C16-DE88784D2003}"/>
    <cellStyle name="Separador de milhares 3 2 7 3" xfId="1777" xr:uid="{CA0084ED-E402-4A64-9D49-F2E5D38FFED7}"/>
    <cellStyle name="Separador de milhares 3 2 7 3 2" xfId="3908" xr:uid="{91A26A58-3BC9-4006-9CA7-3DB5D870E34A}"/>
    <cellStyle name="Separador de milhares 3 2 7 3 2 2" xfId="7584" xr:uid="{E9A8F2C2-9D94-4BAC-BEBB-ADCAEF9F52A0}"/>
    <cellStyle name="Separador de milhares 3 2 7 3 3" xfId="5934" xr:uid="{C5423A39-12B9-4C11-B0A9-572612D6BACB}"/>
    <cellStyle name="Separador de milhares 3 2 7 4" xfId="2916" xr:uid="{DFC972B9-15F5-4E74-997D-F16F248F2FF6}"/>
    <cellStyle name="Separador de milhares 3 2 7 4 2" xfId="6718" xr:uid="{C1C793AC-BD5E-45DF-BB28-EF7807F32FF2}"/>
    <cellStyle name="Separador de milhares 3 2 7 5" xfId="5069" xr:uid="{B310D868-FCB1-4A12-A029-78607686D99D}"/>
    <cellStyle name="Separador de milhares 3 2 8" xfId="883" xr:uid="{42745412-AEBA-41A3-8A59-F3E97B30ACAD}"/>
    <cellStyle name="Separador de milhares 3 2 8 2" xfId="1875" xr:uid="{41049461-6DA0-4C27-B8E4-609A441B023D}"/>
    <cellStyle name="Separador de milhares 3 2 8 2 2" xfId="4006" xr:uid="{DE5A4BC2-5788-4146-8DEF-DB070C08EC8E}"/>
    <cellStyle name="Separador de milhares 3 2 8 2 2 2" xfId="7666" xr:uid="{DDA8110F-DA6A-4601-8AEF-1F689C43BE16}"/>
    <cellStyle name="Separador de milhares 3 2 8 2 3" xfId="6016" xr:uid="{2BDFCC50-709F-4AD0-9F39-43832FFEC53A}"/>
    <cellStyle name="Separador de milhares 3 2 8 3" xfId="3014" xr:uid="{D84242AA-772C-4223-BF69-DD5A14DFA894}"/>
    <cellStyle name="Separador de milhares 3 2 8 3 2" xfId="6800" xr:uid="{9362473C-9DBE-438A-80EB-E12B29858D0E}"/>
    <cellStyle name="Separador de milhares 3 2 8 4" xfId="5151" xr:uid="{AC31B557-C1FC-4C34-849A-3DDE250D90DE}"/>
    <cellStyle name="Separador de milhares 3 2 9" xfId="1331" xr:uid="{7CD79368-39CF-4269-9699-00143C501089}"/>
    <cellStyle name="Separador de milhares 3 2 9 2" xfId="3462" xr:uid="{57CB1552-4D0F-4334-BB47-9701F40E45B2}"/>
    <cellStyle name="Separador de milhares 3 2 9 2 2" xfId="7192" xr:uid="{E7BF2EE0-F2BD-4F04-BA84-2677E13EB770}"/>
    <cellStyle name="Separador de milhares 3 2 9 3" xfId="5542" xr:uid="{68E581F7-E399-4EB8-8B97-6073064295E8}"/>
    <cellStyle name="Separador de milhares 3 3" xfId="110" xr:uid="{00000000-0005-0000-0000-000084000000}"/>
    <cellStyle name="Separador de milhares 3 3 10" xfId="459" xr:uid="{89E4566C-37D4-4991-BA75-3AD7835857F2}"/>
    <cellStyle name="Separador de milhares 3 3 10 2" xfId="6429" xr:uid="{E2790F1F-D782-4A57-8305-03BD7AD92A19}"/>
    <cellStyle name="Separador de milhares 3 3 11" xfId="2594" xr:uid="{B82FE78E-F0A1-4559-A0C3-4EB223BE21DD}"/>
    <cellStyle name="Separador de milhares 3 3 12" xfId="4470" xr:uid="{93EC3127-1383-4F55-B64B-42AF9279E262}"/>
    <cellStyle name="Separador de milhares 3 3 2" xfId="360" xr:uid="{4AA8B8B4-AFAA-4829-9D3E-56B85FA609E8}"/>
    <cellStyle name="Separador de milhares 3 3 2 2" xfId="817" xr:uid="{FBE3BF50-F513-4761-BD91-CFA37F7042ED}"/>
    <cellStyle name="Separador de milhares 3 3 2 2 2" xfId="1267" xr:uid="{C07849A6-6CE7-4BB9-A4FE-814779E5A8AB}"/>
    <cellStyle name="Separador de milhares 3 3 2 2 2 2" xfId="2259" xr:uid="{ADF05101-C560-4ABF-A558-0D4DC4977A28}"/>
    <cellStyle name="Separador de milhares 3 3 2 2 2 2 2" xfId="4390" xr:uid="{2101C32F-B05E-469B-B5BA-77E353F3D3FE}"/>
    <cellStyle name="Separador de milhares 3 3 2 2 2 2 2 2" xfId="8002" xr:uid="{C7F7D1B0-3246-4915-B767-AD2081293C6A}"/>
    <cellStyle name="Separador de milhares 3 3 2 2 2 2 3" xfId="6352" xr:uid="{9CB749B2-92B0-4F15-B2B2-A0909E4A8A98}"/>
    <cellStyle name="Separador de milhares 3 3 2 2 2 3" xfId="3398" xr:uid="{377EF717-DFB2-4C40-83E5-4BB1F64ED223}"/>
    <cellStyle name="Separador de milhares 3 3 2 2 2 3 2" xfId="7136" xr:uid="{832B0FEB-FB07-40A8-B619-31022FEBA7D9}"/>
    <cellStyle name="Separador de milhares 3 3 2 2 2 4" xfId="5486" xr:uid="{DCCC7B40-B319-416F-9E6B-ED683979A330}"/>
    <cellStyle name="Separador de milhares 3 3 2 2 3" xfId="1813" xr:uid="{5941D6D2-37B5-47FF-A027-53561EE1CF6C}"/>
    <cellStyle name="Separador de milhares 3 3 2 2 3 2" xfId="3944" xr:uid="{A4868419-128A-4F23-BDC2-8341D0F3D235}"/>
    <cellStyle name="Separador de milhares 3 3 2 2 3 2 2" xfId="7610" xr:uid="{DCC8803F-0514-4933-B672-C7A8A8BB0FDA}"/>
    <cellStyle name="Separador de milhares 3 3 2 2 3 3" xfId="5960" xr:uid="{EB6FEA2F-CE20-46E8-9BAF-185A7A90201D}"/>
    <cellStyle name="Separador de milhares 3 3 2 2 4" xfId="2952" xr:uid="{F17233B0-A78F-4CF2-9DF1-5D1F136DDBEC}"/>
    <cellStyle name="Separador de milhares 3 3 2 2 4 2" xfId="6744" xr:uid="{BA1FEE22-BC0E-428B-9779-BCC97CC60D7E}"/>
    <cellStyle name="Separador de milhares 3 3 2 2 5" xfId="5095" xr:uid="{7707DC45-FA4B-4E2C-A83D-F561A3B190C0}"/>
    <cellStyle name="Separador de milhares 3 3 2 3" xfId="1156" xr:uid="{E63BCC80-CA5E-480A-8642-B91114BFE62B}"/>
    <cellStyle name="Separador de milhares 3 3 2 3 2" xfId="2148" xr:uid="{292DBBD9-05DA-4F86-9F9A-D347410AA52A}"/>
    <cellStyle name="Separador de milhares 3 3 2 3 2 2" xfId="4279" xr:uid="{64A89889-0C07-4B0A-85A0-B6639B504158}"/>
    <cellStyle name="Separador de milhares 3 3 2 3 2 2 2" xfId="7908" xr:uid="{3B3977B7-D652-4796-AFBB-AE5447041A40}"/>
    <cellStyle name="Separador de milhares 3 3 2 3 2 3" xfId="6258" xr:uid="{18571DF3-1318-4CDD-98A3-8F7B953D9F2E}"/>
    <cellStyle name="Separador de milhares 3 3 2 3 3" xfId="3287" xr:uid="{41A1007A-70D7-436E-9D08-6BDB3B3B67F6}"/>
    <cellStyle name="Separador de milhares 3 3 2 3 3 2" xfId="7042" xr:uid="{B13C5629-1A6E-497E-986D-9885FA2B99A1}"/>
    <cellStyle name="Separador de milhares 3 3 2 3 4" xfId="5392" xr:uid="{7322C0E2-99EC-4512-AE49-3EA0D33E6DBE}"/>
    <cellStyle name="Separador de milhares 3 3 2 4" xfId="1367" xr:uid="{75093A48-7AE0-4E45-95B3-D2F4AA9FCBDB}"/>
    <cellStyle name="Separador de milhares 3 3 2 4 2" xfId="3498" xr:uid="{41130123-30EA-4851-89DC-ADA724689877}"/>
    <cellStyle name="Separador de milhares 3 3 2 4 2 2" xfId="7218" xr:uid="{F33E3D5D-394E-40D8-BE1C-669DAACC9F99}"/>
    <cellStyle name="Separador de milhares 3 3 2 4 3" xfId="5568" xr:uid="{7CC80B73-F6DD-46AC-BAF4-D3C1EBED5819}"/>
    <cellStyle name="Separador de milhares 3 3 2 5" xfId="1702" xr:uid="{EC9D0415-5557-4D62-8F21-25A80D5B70E9}"/>
    <cellStyle name="Separador de milhares 3 3 2 5 2" xfId="3833" xr:uid="{E37818EB-D1BA-4F6B-85FD-EF3C1AEA65C3}"/>
    <cellStyle name="Separador de milhares 3 3 2 5 2 2" xfId="7516" xr:uid="{4DBF0503-8276-42C5-BD7E-E80E7FD716F1}"/>
    <cellStyle name="Separador de milhares 3 3 2 5 3" xfId="5866" xr:uid="{7AC63A07-8E58-4C5E-AE52-27B588EDE76F}"/>
    <cellStyle name="Separador de milhares 3 3 2 6" xfId="2496" xr:uid="{59F9E1BD-A0A5-43E1-A32B-504A2013B03C}"/>
    <cellStyle name="Separador de milhares 3 3 2 6 2" xfId="5002" xr:uid="{AFB334E0-136E-42AF-B6F0-D2380079E791}"/>
    <cellStyle name="Separador de milhares 3 3 2 7" xfId="706" xr:uid="{C6A05D79-E38E-488D-8CBE-420FD42C957A}"/>
    <cellStyle name="Separador de milhares 3 3 2 7 2" xfId="6650" xr:uid="{5DB3FC19-BA30-4D06-97AC-655BB9EBAD1F}"/>
    <cellStyle name="Separador de milhares 3 3 2 8" xfId="2841" xr:uid="{F2D7FEF3-D877-43BC-8F95-4EB03143BEA8}"/>
    <cellStyle name="Separador de milhares 3 3 2 9" xfId="4691" xr:uid="{3CA29968-F5FF-4B8E-B6E6-297CF901028B}"/>
    <cellStyle name="Separador de milhares 3 3 3" xfId="257" xr:uid="{49A15E30-076A-4567-AB81-2771CDDDE24F}"/>
    <cellStyle name="Separador de milhares 3 3 3 2" xfId="1053" xr:uid="{7B297B09-D948-4206-8E2E-21C51FB102A0}"/>
    <cellStyle name="Separador de milhares 3 3 3 2 2" xfId="2045" xr:uid="{A190C0E9-367C-438C-B9B2-CBF8F9B55785}"/>
    <cellStyle name="Separador de milhares 3 3 3 2 2 2" xfId="4176" xr:uid="{D41B7334-88AE-4D47-BDEB-DE2BE2D9141D}"/>
    <cellStyle name="Separador de milhares 3 3 3 2 2 2 2" xfId="7815" xr:uid="{21E254F7-6581-4A70-A155-FCBB997F82F0}"/>
    <cellStyle name="Separador de milhares 3 3 3 2 2 3" xfId="6165" xr:uid="{70BE10AC-A08F-43B3-BD22-545F5DB58521}"/>
    <cellStyle name="Separador de milhares 3 3 3 2 3" xfId="3184" xr:uid="{A213845E-1CCF-4EA5-9A52-19CD822600B3}"/>
    <cellStyle name="Separador de milhares 3 3 3 2 3 2" xfId="6949" xr:uid="{EA00E78F-1EC1-4873-A71C-ED8C1391FBB3}"/>
    <cellStyle name="Separador de milhares 3 3 3 2 4" xfId="5299" xr:uid="{9677BEFF-A12A-4B8E-8BDD-F2236BE2396E}"/>
    <cellStyle name="Separador de milhares 3 3 3 3" xfId="1599" xr:uid="{B62CEDCB-73F3-4AF2-A8CC-B5D4B3FBF96C}"/>
    <cellStyle name="Separador de milhares 3 3 3 3 2" xfId="3730" xr:uid="{5628BD4F-9B99-41A1-B753-31668C940FE8}"/>
    <cellStyle name="Separador de milhares 3 3 3 3 2 2" xfId="7423" xr:uid="{63EA3A2C-0E49-453B-8A6D-06D11CA3DF39}"/>
    <cellStyle name="Separador de milhares 3 3 3 3 3" xfId="5773" xr:uid="{46F4DB86-071B-477F-97D0-16EF59CB2BA7}"/>
    <cellStyle name="Separador de milhares 3 3 3 4" xfId="2393" xr:uid="{F16DC2CB-2811-437A-883E-30BD32CC56AD}"/>
    <cellStyle name="Separador de milhares 3 3 3 4 2" xfId="4909" xr:uid="{649F9A97-82F3-43FB-A3AB-F9ECA76DA2F2}"/>
    <cellStyle name="Separador de milhares 3 3 3 5" xfId="603" xr:uid="{F7974BF1-E7F2-4B4B-8DED-4A0519DEFDD0}"/>
    <cellStyle name="Separador de milhares 3 3 3 5 2" xfId="6557" xr:uid="{D5AB0F77-A656-4C5F-B0A8-A0807CBE3EDA}"/>
    <cellStyle name="Separador de milhares 3 3 3 6" xfId="2738" xr:uid="{6FC26130-3077-4565-8274-711028578873}"/>
    <cellStyle name="Separador de milhares 3 3 3 7" xfId="4598" xr:uid="{0CF1448A-6B52-4994-8463-F6FD1201F55A}"/>
    <cellStyle name="Separador de milhares 3 3 4" xfId="166" xr:uid="{1D9F6A0D-8725-4746-A5E0-CF9C9EDC7076}"/>
    <cellStyle name="Separador de milhares 3 3 4 2" xfId="965" xr:uid="{E8A03D96-C139-49DD-B5AD-7B6FFA0CBDAF}"/>
    <cellStyle name="Separador de milhares 3 3 4 2 2" xfId="1957" xr:uid="{D38F2E9E-0A29-4FE9-AD25-42DBB0893BFD}"/>
    <cellStyle name="Separador de milhares 3 3 4 2 2 2" xfId="4088" xr:uid="{ABD8FD09-CA52-446A-960F-08E401C21F35}"/>
    <cellStyle name="Separador de milhares 3 3 4 2 2 2 2" xfId="7738" xr:uid="{46F63D3D-9BE2-4B03-8108-397D7A53CBC2}"/>
    <cellStyle name="Separador de milhares 3 3 4 2 2 3" xfId="6088" xr:uid="{32AB7356-D705-4BC4-BE04-BE2CE0A9D1B6}"/>
    <cellStyle name="Separador de milhares 3 3 4 2 3" xfId="3096" xr:uid="{B2C2310C-3214-4906-B85A-5EB84F56C4F8}"/>
    <cellStyle name="Separador de milhares 3 3 4 2 3 2" xfId="6872" xr:uid="{C0D50F42-F183-4114-ABFA-44CAB09D414C}"/>
    <cellStyle name="Separador de milhares 3 3 4 2 4" xfId="5222" xr:uid="{A25FD41A-068F-451A-9520-EB3C9DB8E430}"/>
    <cellStyle name="Separador de milhares 3 3 4 3" xfId="1511" xr:uid="{1AB1203E-13DF-4704-B179-4852B3E2FF1F}"/>
    <cellStyle name="Separador de milhares 3 3 4 3 2" xfId="3642" xr:uid="{BF31A852-F314-4890-A612-12F6B961802C}"/>
    <cellStyle name="Separador de milhares 3 3 4 3 2 2" xfId="7346" xr:uid="{E77A25CD-DD20-4F58-B6F7-A9FB8124B6D8}"/>
    <cellStyle name="Separador de milhares 3 3 4 3 3" xfId="5696" xr:uid="{C99E0CF9-F445-4874-98EB-6EF52B62FF3C}"/>
    <cellStyle name="Separador de milhares 3 3 4 4" xfId="515" xr:uid="{CEBD2C64-C0A8-4307-A429-DC490132A469}"/>
    <cellStyle name="Separador de milhares 3 3 4 4 2" xfId="4832" xr:uid="{C0CA342C-5064-406C-9FA2-F3BEF22AEB03}"/>
    <cellStyle name="Separador de milhares 3 3 4 5" xfId="2650" xr:uid="{964AB16E-CFAA-4466-8508-BD3E6288B485}"/>
    <cellStyle name="Separador de milhares 3 3 4 5 2" xfId="6480" xr:uid="{10B7CDEE-D473-4F5A-A3E6-998591B2FD14}"/>
    <cellStyle name="Separador de milhares 3 3 4 6" xfId="4521" xr:uid="{B28AC122-F217-4590-8D3E-D61748D3970D}"/>
    <cellStyle name="Separador de milhares 3 3 5" xfId="763" xr:uid="{4AF260DB-DF62-437A-B78F-58D71BC95DA3}"/>
    <cellStyle name="Separador de milhares 3 3 5 2" xfId="1213" xr:uid="{31C315CE-0D75-496A-8B26-5537B2C48CD6}"/>
    <cellStyle name="Separador de milhares 3 3 5 2 2" xfId="2205" xr:uid="{9464E601-4900-4981-8CB2-BB58FF7320E4}"/>
    <cellStyle name="Separador de milhares 3 3 5 2 2 2" xfId="4336" xr:uid="{375055C7-BB74-46C5-9960-A1242ECF4E1A}"/>
    <cellStyle name="Separador de milhares 3 3 5 2 2 2 2" xfId="7959" xr:uid="{ED9B10C1-7883-4127-95B4-B0EC8F12F1E7}"/>
    <cellStyle name="Separador de milhares 3 3 5 2 2 3" xfId="6309" xr:uid="{132E0294-B124-4C00-8BA5-AE74B28BF8F1}"/>
    <cellStyle name="Separador de milhares 3 3 5 2 3" xfId="3344" xr:uid="{B647F05A-E2C5-4AFE-A2F6-676D09CC3AA7}"/>
    <cellStyle name="Separador de milhares 3 3 5 2 3 2" xfId="7093" xr:uid="{329B5C10-B867-42B2-9E52-8048E638B525}"/>
    <cellStyle name="Separador de milhares 3 3 5 2 4" xfId="5443" xr:uid="{F987C720-C46E-4334-86C1-DBDE22863020}"/>
    <cellStyle name="Separador de milhares 3 3 5 3" xfId="1759" xr:uid="{615A1E16-ADD7-4ADC-B3ED-7C3D54F0592F}"/>
    <cellStyle name="Separador de milhares 3 3 5 3 2" xfId="3890" xr:uid="{8B4AE285-B091-4CBB-B8E4-D32E57E83BA0}"/>
    <cellStyle name="Separador de milhares 3 3 5 3 2 2" xfId="7567" xr:uid="{CC929276-FF44-4B14-BA24-E5C485E8F28C}"/>
    <cellStyle name="Separador de milhares 3 3 5 3 3" xfId="5917" xr:uid="{42CBA28D-6A70-40FA-828A-2342A3679B7B}"/>
    <cellStyle name="Separador de milhares 3 3 5 4" xfId="2898" xr:uid="{D258D894-273C-4D9A-9C3D-7F6C7F90C96D}"/>
    <cellStyle name="Separador de milhares 3 3 5 4 2" xfId="6701" xr:uid="{567A3499-5BE6-4BEB-A5AB-D2869EE62D79}"/>
    <cellStyle name="Separador de milhares 3 3 5 5" xfId="5052" xr:uid="{E1415C6F-4319-4ED4-A253-5C08BF66F681}"/>
    <cellStyle name="Separador de milhares 3 3 6" xfId="909" xr:uid="{72CF7127-9F73-463C-851D-97313DDCF2A5}"/>
    <cellStyle name="Separador de milhares 3 3 6 2" xfId="1901" xr:uid="{D622C75A-9234-4781-9991-28DAD1293238}"/>
    <cellStyle name="Separador de milhares 3 3 6 2 2" xfId="4032" xr:uid="{1BB8C34E-8DFF-4A47-9D2C-5FC00E02EB3F}"/>
    <cellStyle name="Separador de milhares 3 3 6 2 2 2" xfId="7687" xr:uid="{596D2ACD-7186-4BCE-96C7-B3ACF78826A9}"/>
    <cellStyle name="Separador de milhares 3 3 6 2 3" xfId="6037" xr:uid="{AC7B9390-891D-45D1-A04B-F07A0EA51F9F}"/>
    <cellStyle name="Separador de milhares 3 3 6 3" xfId="3040" xr:uid="{176257BD-E35A-410F-8707-3A2D81927B18}"/>
    <cellStyle name="Separador de milhares 3 3 6 3 2" xfId="6821" xr:uid="{AD13B755-BDA0-4333-A254-A2760A08C27E}"/>
    <cellStyle name="Separador de milhares 3 3 6 4" xfId="5172" xr:uid="{F4C661CF-042A-4232-8F1D-CB380CD74DC6}"/>
    <cellStyle name="Separador de milhares 3 3 7" xfId="1313" xr:uid="{22AC294D-B8AD-4181-8E23-ADD5E3B1260F}"/>
    <cellStyle name="Separador de milhares 3 3 7 2" xfId="3444" xr:uid="{C5F980AE-61D6-4D73-BBD3-D6CA50C7878E}"/>
    <cellStyle name="Separador de milhares 3 3 7 2 2" xfId="7175" xr:uid="{C19685F9-2105-43EB-98E2-AD258984D4F7}"/>
    <cellStyle name="Separador de milhares 3 3 7 3" xfId="5525" xr:uid="{4D0D9A9C-7255-4B80-8689-B56D1F89C264}"/>
    <cellStyle name="Separador de milhares 3 3 8" xfId="1455" xr:uid="{AA03D1FD-0D0B-40DD-B8DD-FD7C9EBCE7EE}"/>
    <cellStyle name="Separador de milhares 3 3 8 2" xfId="3586" xr:uid="{7A7B598C-21A2-411E-944C-E8D01F776FDA}"/>
    <cellStyle name="Separador de milhares 3 3 8 2 2" xfId="7295" xr:uid="{1C4B1D98-95AB-44EC-B882-539432DA4CA7}"/>
    <cellStyle name="Separador de milhares 3 3 8 3" xfId="5645" xr:uid="{92BBA1BD-190C-403B-BB70-818A9ABFDD4E}"/>
    <cellStyle name="Separador de milhares 3 3 9" xfId="2305" xr:uid="{BBD912CB-3DC0-41C6-BF1F-23B1962D8704}"/>
    <cellStyle name="Separador de milhares 3 3 9 2" xfId="4782" xr:uid="{622F35B5-FA25-4C4D-B010-832C6C032942}"/>
    <cellStyle name="Separador de milhares 3 4" xfId="57" xr:uid="{00000000-0005-0000-0000-000026000000}"/>
    <cellStyle name="Separador de milhares 3 4 2" xfId="316" xr:uid="{F8BDDEA7-6D60-461C-BEC4-066F0FC36F6E}"/>
    <cellStyle name="Separador de milhares 3 4 2 2" xfId="1112" xr:uid="{5ABB804D-5312-4963-B720-E7ADB7C642F3}"/>
    <cellStyle name="Separador de milhares 3 4 2 2 2" xfId="2104" xr:uid="{0C4E87FF-47EA-49FC-857E-EAE2E129C76D}"/>
    <cellStyle name="Separador de milhares 3 4 2 2 2 2" xfId="4235" xr:uid="{0A3312AC-6758-4A60-BADB-ED521A5EEE92}"/>
    <cellStyle name="Separador de milhares 3 4 2 2 2 2 2" xfId="7870" xr:uid="{8543FE33-191C-42FB-9379-F2C675AFE3DB}"/>
    <cellStyle name="Separador de milhares 3 4 2 2 2 3" xfId="6220" xr:uid="{C0E12212-7635-454B-9F5D-70B038530FC1}"/>
    <cellStyle name="Separador de milhares 3 4 2 2 3" xfId="3243" xr:uid="{8E1724C2-53C8-4F8D-8FE9-0D18D4694180}"/>
    <cellStyle name="Separador de milhares 3 4 2 2 3 2" xfId="7004" xr:uid="{72C72314-8A1C-4772-9F07-DD0276E96F51}"/>
    <cellStyle name="Separador de milhares 3 4 2 2 4" xfId="5354" xr:uid="{EC9DE580-D54B-4A91-868B-E5B15E3D88AE}"/>
    <cellStyle name="Separador de milhares 3 4 2 3" xfId="1658" xr:uid="{1A0E100F-D492-41DC-9E42-565D8BF832E7}"/>
    <cellStyle name="Separador de milhares 3 4 2 3 2" xfId="3789" xr:uid="{D8018574-BEA1-487D-8CD0-2AFFC2478475}"/>
    <cellStyle name="Separador de milhares 3 4 2 3 2 2" xfId="7478" xr:uid="{B7669C86-16D8-4E7F-9D1C-68030FA37BC1}"/>
    <cellStyle name="Separador de milhares 3 4 2 3 3" xfId="5828" xr:uid="{FFDC8D9B-F5F0-454A-9CC0-8BB25376CC14}"/>
    <cellStyle name="Separador de milhares 3 4 2 4" xfId="2452" xr:uid="{B878720C-CC29-45A8-AB1A-80BD02771404}"/>
    <cellStyle name="Separador de milhares 3 4 2 4 2" xfId="4964" xr:uid="{2A03E0B2-579D-4327-8F2E-A39D619865B3}"/>
    <cellStyle name="Separador de milhares 3 4 2 5" xfId="662" xr:uid="{5F2C48A8-DB75-448E-8453-B0E39B771B60}"/>
    <cellStyle name="Separador de milhares 3 4 2 5 2" xfId="6612" xr:uid="{7FEF96AF-7797-4BC0-92F2-B25EF9A20049}"/>
    <cellStyle name="Separador de milhares 3 4 2 6" xfId="2797" xr:uid="{21C4ABC6-AE98-4D16-AC49-666F5C9A62BA}"/>
    <cellStyle name="Separador de milhares 3 4 2 7" xfId="4653" xr:uid="{BD988EBF-5B4C-4155-941D-480300795651}"/>
    <cellStyle name="Separador de milhares 3 4 3" xfId="212" xr:uid="{235CBAE2-1059-4742-B31B-9852CE998E77}"/>
    <cellStyle name="Separador de milhares 3 4 3 2" xfId="1009" xr:uid="{BF774B6D-E8CA-4662-A876-6E2EF7C8A738}"/>
    <cellStyle name="Separador de milhares 3 4 3 2 2" xfId="2001" xr:uid="{F604D4CC-B026-4F0F-8043-C262184537A5}"/>
    <cellStyle name="Separador de milhares 3 4 3 2 2 2" xfId="4132" xr:uid="{1978977D-84F1-4E61-9808-283C2F04A55D}"/>
    <cellStyle name="Separador de milhares 3 4 3 2 2 2 2" xfId="7777" xr:uid="{A14293A9-CB6E-49DE-BD67-6EC91C2E95EB}"/>
    <cellStyle name="Separador de milhares 3 4 3 2 2 3" xfId="6127" xr:uid="{5CA9A6B2-9792-4567-B9E0-FF4D6287FE4D}"/>
    <cellStyle name="Separador de milhares 3 4 3 2 3" xfId="3140" xr:uid="{F7B5312E-0CBE-4A04-934D-761536FF7610}"/>
    <cellStyle name="Separador de milhares 3 4 3 2 3 2" xfId="6911" xr:uid="{9384A892-6C05-4B63-9B1A-B2C1FC091066}"/>
    <cellStyle name="Separador de milhares 3 4 3 2 4" xfId="5261" xr:uid="{CEC90CFE-2705-4093-88E4-4646FDB955D8}"/>
    <cellStyle name="Separador de milhares 3 4 3 3" xfId="1555" xr:uid="{C384F638-37D4-4773-B3BC-DD14D9ED7726}"/>
    <cellStyle name="Separador de milhares 3 4 3 3 2" xfId="3686" xr:uid="{84F74725-C739-43B9-AD9B-50A0E655B81D}"/>
    <cellStyle name="Separador de milhares 3 4 3 3 2 2" xfId="7385" xr:uid="{10B5A3DE-A17C-4F3A-BEF3-D6BEBD4954A3}"/>
    <cellStyle name="Separador de milhares 3 4 3 3 3" xfId="5735" xr:uid="{0DA67F4F-E404-4CB6-8878-4360F25A29C2}"/>
    <cellStyle name="Separador de milhares 3 4 3 4" xfId="559" xr:uid="{F39391E1-406F-4D73-8B41-CDA4433A01F4}"/>
    <cellStyle name="Separador de milhares 3 4 3 4 2" xfId="4871" xr:uid="{31E1D8D9-A298-47A7-8AF7-CB85535B8FB0}"/>
    <cellStyle name="Separador de milhares 3 4 3 5" xfId="2694" xr:uid="{C9AC52AD-5B6B-42D9-A838-554BC49C99A7}"/>
    <cellStyle name="Separador de milhares 3 4 3 5 2" xfId="6519" xr:uid="{A72B4D84-7169-4612-A86E-00A05DA74750}"/>
    <cellStyle name="Separador de milhares 3 4 3 6" xfId="4560" xr:uid="{99BF015F-610B-4598-898C-4775D2F4CE51}"/>
    <cellStyle name="Separador de milhares 3 4 4" xfId="865" xr:uid="{BA3C6B58-88CF-4777-961C-FDF0111375C0}"/>
    <cellStyle name="Separador de milhares 3 4 4 2" xfId="1857" xr:uid="{6F7D5FB2-DBC4-4D4F-B570-5BB06F55BEA2}"/>
    <cellStyle name="Separador de milhares 3 4 4 2 2" xfId="3988" xr:uid="{8429C952-4EF7-45D6-B91C-11723FB12886}"/>
    <cellStyle name="Separador de milhares 3 4 4 2 2 2" xfId="7649" xr:uid="{EFE9F5C5-C491-4A13-8EA4-DC388576E6CE}"/>
    <cellStyle name="Separador de milhares 3 4 4 2 3" xfId="5999" xr:uid="{C6098235-356A-4270-AE83-D95EEC4C4186}"/>
    <cellStyle name="Separador de milhares 3 4 4 3" xfId="2996" xr:uid="{7639268E-9AD0-4885-824E-7FA9A323A2F5}"/>
    <cellStyle name="Separador de milhares 3 4 4 3 2" xfId="6783" xr:uid="{BFBB5237-CA11-42BC-A9E5-693BF0B407A8}"/>
    <cellStyle name="Separador de milhares 3 4 4 4" xfId="5134" xr:uid="{55A32BD3-02A5-425C-9A9A-3C9F0D996F21}"/>
    <cellStyle name="Separador de milhares 3 4 5" xfId="1411" xr:uid="{B236570E-C59D-414F-AFD5-D4F0CE763AC3}"/>
    <cellStyle name="Separador de milhares 3 4 5 2" xfId="3542" xr:uid="{F1563D35-C4B6-4731-A390-61F09AC7D16A}"/>
    <cellStyle name="Separador de milhares 3 4 5 2 2" xfId="7257" xr:uid="{2C0D0F9E-D816-4C7F-97D7-CCE2F44B51BC}"/>
    <cellStyle name="Separador de milhares 3 4 5 3" xfId="5607" xr:uid="{0FF508BD-682F-45E7-B36B-6738880A74E7}"/>
    <cellStyle name="Separador de milhares 3 4 6" xfId="2349" xr:uid="{6D6FB3EC-0BDE-439A-B10F-5548218C03FE}"/>
    <cellStyle name="Separador de milhares 3 4 6 2" xfId="4743" xr:uid="{2409561D-31EB-4B71-96D1-13B078B48A21}"/>
    <cellStyle name="Separador de milhares 3 4 7" xfId="415" xr:uid="{A892A0B5-8436-40B2-A26B-99A957B8E8E4}"/>
    <cellStyle name="Separador de milhares 3 4 7 2" xfId="6391" xr:uid="{1D55813B-B2E7-4837-BAA2-30BFCC4E8F60}"/>
    <cellStyle name="Separador de milhares 3 4 8" xfId="2550" xr:uid="{E2467E41-7020-4D73-8AC8-8A04AC065FE0}"/>
    <cellStyle name="Separador de milhares 3 4 9" xfId="4432" xr:uid="{F1AED897-0D7C-4331-96FF-830970EFFD96}"/>
    <cellStyle name="Separador de milhares 4" xfId="24" xr:uid="{00000000-0005-0000-0000-000027000000}"/>
    <cellStyle name="Separador de milhares 4 2" xfId="80" xr:uid="{00000000-0005-0000-0000-000027000000}"/>
    <cellStyle name="Separador de milhares 4 2 10" xfId="1430" xr:uid="{1A28AE4E-C43E-4CA7-93B0-E1DA7DEB87C4}"/>
    <cellStyle name="Separador de milhares 4 2 10 2" xfId="3561" xr:uid="{20D5021D-3BA7-43A1-B517-7E84A5565C70}"/>
    <cellStyle name="Separador de milhares 4 2 10 2 2" xfId="7275" xr:uid="{645805F8-CC34-4965-976A-FA70C116EAC8}"/>
    <cellStyle name="Separador de milhares 4 2 10 3" xfId="5625" xr:uid="{D2C1D036-71A8-4922-B6CC-839D4962BBDF}"/>
    <cellStyle name="Separador de milhares 4 2 11" xfId="2324" xr:uid="{F9D0386D-D687-4061-A218-6AA097EEBC53}"/>
    <cellStyle name="Separador de milhares 4 2 11 2" xfId="4761" xr:uid="{2539F8C2-E67E-43CE-AE89-FF269C1C6E3D}"/>
    <cellStyle name="Separador de milhares 4 2 12" xfId="434" xr:uid="{E4D8D27F-929B-42F2-B272-547CF68FA642}"/>
    <cellStyle name="Separador de milhares 4 2 12 2" xfId="6409" xr:uid="{A13F2BF3-B718-44BA-9383-08C144B78114}"/>
    <cellStyle name="Separador de milhares 4 2 13" xfId="2569" xr:uid="{2A706102-C94D-429C-9AF9-56D652EA04F4}"/>
    <cellStyle name="Separador de milhares 4 2 14" xfId="4450" xr:uid="{42E7C082-071B-4476-A30F-F7561BB2AA7E}"/>
    <cellStyle name="Separador de milhares 4 2 2" xfId="115" xr:uid="{00000000-0005-0000-0000-000089000000}"/>
    <cellStyle name="Separador de milhares 4 2 2 10" xfId="2599" xr:uid="{E7FF1250-B4A0-4874-BFEB-50CC317727B0}"/>
    <cellStyle name="Separador de milhares 4 2 2 11" xfId="4475" xr:uid="{E92586BB-7E98-4790-83E1-277DAA5A3D34}"/>
    <cellStyle name="Separador de milhares 4 2 2 2" xfId="365" xr:uid="{795DAE65-0EBE-4445-BB8B-9E7568AC64D0}"/>
    <cellStyle name="Separador de milhares 4 2 2 2 2" xfId="1161" xr:uid="{3B2402A5-719A-427C-956D-C8F9B2DC9E7F}"/>
    <cellStyle name="Separador de milhares 4 2 2 2 2 2" xfId="2153" xr:uid="{168BBE92-A341-402C-8BB6-94B0D7BD6920}"/>
    <cellStyle name="Separador de milhares 4 2 2 2 2 2 2" xfId="4284" xr:uid="{54DB7799-8924-499F-9443-2ED35556EC15}"/>
    <cellStyle name="Separador de milhares 4 2 2 2 2 2 2 2" xfId="7913" xr:uid="{93B25883-4014-425B-9684-0FE8890965C9}"/>
    <cellStyle name="Separador de milhares 4 2 2 2 2 2 3" xfId="6263" xr:uid="{C59231A4-393B-430D-AEE6-4FA72E32F959}"/>
    <cellStyle name="Separador de milhares 4 2 2 2 2 3" xfId="3292" xr:uid="{EBFB7611-029D-4EC5-82C6-B14FD43A7B90}"/>
    <cellStyle name="Separador de milhares 4 2 2 2 2 3 2" xfId="7047" xr:uid="{FCE64660-F785-41AE-A93F-8AB6FFE9562F}"/>
    <cellStyle name="Separador de milhares 4 2 2 2 2 4" xfId="5397" xr:uid="{F43DFBB4-E2F9-4712-86C0-044D771E1A62}"/>
    <cellStyle name="Separador de milhares 4 2 2 2 3" xfId="1707" xr:uid="{92658B56-3804-4254-A446-75B237E511D7}"/>
    <cellStyle name="Separador de milhares 4 2 2 2 3 2" xfId="3838" xr:uid="{F3632CB3-AA7C-46F2-9889-AD5619F4CBC2}"/>
    <cellStyle name="Separador de milhares 4 2 2 2 3 2 2" xfId="7521" xr:uid="{58C5C0DA-7845-419F-B54B-4FAA4E19BBC9}"/>
    <cellStyle name="Separador de milhares 4 2 2 2 3 3" xfId="5871" xr:uid="{B0CC5BF7-0053-4FED-8A4D-3EB4ABCBEE13}"/>
    <cellStyle name="Separador de milhares 4 2 2 2 4" xfId="2501" xr:uid="{C0032B45-3659-4AA4-9B7B-9CD14D26A698}"/>
    <cellStyle name="Separador de milhares 4 2 2 2 4 2" xfId="5007" xr:uid="{AC28B104-5C79-4AE6-8604-590379358F90}"/>
    <cellStyle name="Separador de milhares 4 2 2 2 5" xfId="711" xr:uid="{0CF1DA00-37BE-45A5-8D04-9F737C5FB77D}"/>
    <cellStyle name="Separador de milhares 4 2 2 2 5 2" xfId="6655" xr:uid="{189EAE0B-587B-43FB-995C-747D6AFA3876}"/>
    <cellStyle name="Separador de milhares 4 2 2 2 6" xfId="2846" xr:uid="{99AB8557-4F6B-4667-BB85-1405E7271F7B}"/>
    <cellStyle name="Separador de milhares 4 2 2 2 7" xfId="4696" xr:uid="{D1F385F2-82C4-4438-AB41-C79414A78594}"/>
    <cellStyle name="Separador de milhares 4 2 2 3" xfId="262" xr:uid="{E06C5256-CAFC-4D9A-9198-9F871A218F0F}"/>
    <cellStyle name="Separador de milhares 4 2 2 3 2" xfId="1058" xr:uid="{373F7969-9DE8-4523-A227-246C3AC7A2DD}"/>
    <cellStyle name="Separador de milhares 4 2 2 3 2 2" xfId="2050" xr:uid="{7646EA5E-1649-48C9-8ADA-57A85538A468}"/>
    <cellStyle name="Separador de milhares 4 2 2 3 2 2 2" xfId="4181" xr:uid="{D50BD22F-F5CB-4233-9E11-D94D9535D9E7}"/>
    <cellStyle name="Separador de milhares 4 2 2 3 2 2 2 2" xfId="7820" xr:uid="{7FA2172F-4C98-48EA-90AA-AEE9A21E49AE}"/>
    <cellStyle name="Separador de milhares 4 2 2 3 2 2 3" xfId="6170" xr:uid="{7F0AE4F5-6FE0-476D-B42A-D5CEBCAE1547}"/>
    <cellStyle name="Separador de milhares 4 2 2 3 2 3" xfId="3189" xr:uid="{9CD522C8-8F3B-40BE-AC00-98AE63DD03A2}"/>
    <cellStyle name="Separador de milhares 4 2 2 3 2 3 2" xfId="6954" xr:uid="{FBF5390F-7BB5-4C2F-93BA-F6F38FC34A32}"/>
    <cellStyle name="Separador de milhares 4 2 2 3 2 4" xfId="5304" xr:uid="{B640A4BE-2B16-4D0D-8222-C8188B563902}"/>
    <cellStyle name="Separador de milhares 4 2 2 3 3" xfId="1604" xr:uid="{87F74E5B-51D5-45CB-A87F-6A412B7A2B68}"/>
    <cellStyle name="Separador de milhares 4 2 2 3 3 2" xfId="3735" xr:uid="{96E10F21-2015-4E77-8B4C-3EB0EAED0B0F}"/>
    <cellStyle name="Separador de milhares 4 2 2 3 3 2 2" xfId="7428" xr:uid="{A4BEFE82-1AE0-4A00-B793-EF559BFD9DDA}"/>
    <cellStyle name="Separador de milhares 4 2 2 3 3 3" xfId="5778" xr:uid="{336B4E0A-97CD-4CAF-BF09-D8253F4F8911}"/>
    <cellStyle name="Separador de milhares 4 2 2 3 4" xfId="608" xr:uid="{99B855B5-84E8-4251-9BC8-23B4730CA03E}"/>
    <cellStyle name="Separador de milhares 4 2 2 3 4 2" xfId="4914" xr:uid="{461BE573-50BD-46F4-AE40-39AA97D0D260}"/>
    <cellStyle name="Separador de milhares 4 2 2 3 5" xfId="2743" xr:uid="{FF70EFC7-336F-4B68-86D9-CE50C6AE194D}"/>
    <cellStyle name="Separador de milhares 4 2 2 3 5 2" xfId="6562" xr:uid="{AF21CC72-6A86-48E9-899A-C1CC638D5B28}"/>
    <cellStyle name="Separador de milhares 4 2 2 3 6" xfId="4603" xr:uid="{8C100ACE-E036-43C7-AF4A-841630909850}"/>
    <cellStyle name="Separador de milhares 4 2 2 4" xfId="836" xr:uid="{D2DA7173-CFE6-4904-8202-5096715FCF96}"/>
    <cellStyle name="Separador de milhares 4 2 2 4 2" xfId="1286" xr:uid="{2DAD339D-030B-44E9-915D-73A3C70DD291}"/>
    <cellStyle name="Separador de milhares 4 2 2 4 2 2" xfId="2278" xr:uid="{E238EF0E-0AED-44AF-B5D3-4747F0E54F96}"/>
    <cellStyle name="Separador de milhares 4 2 2 4 2 2 2" xfId="4409" xr:uid="{455844E9-320E-4DB5-9F1A-4A3F31700E21}"/>
    <cellStyle name="Separador de milhares 4 2 2 4 2 2 2 2" xfId="8020" xr:uid="{49FEF611-2112-48D9-B5AC-59FB578E5465}"/>
    <cellStyle name="Separador de milhares 4 2 2 4 2 2 3" xfId="6370" xr:uid="{1D87BDFE-FCBB-40E8-8003-8539B8D059AF}"/>
    <cellStyle name="Separador de milhares 4 2 2 4 2 3" xfId="3417" xr:uid="{4206E058-6BE3-410A-A960-963E2602EE44}"/>
    <cellStyle name="Separador de milhares 4 2 2 4 2 3 2" xfId="7154" xr:uid="{41E6A9DE-947D-4B00-9B98-431013E72B5E}"/>
    <cellStyle name="Separador de milhares 4 2 2 4 2 4" xfId="5504" xr:uid="{440D6FE9-06D1-401B-89FE-0B06000DCC76}"/>
    <cellStyle name="Separador de milhares 4 2 2 4 3" xfId="1832" xr:uid="{27BB67A4-39F2-4FE9-9DA8-148B6172AE8F}"/>
    <cellStyle name="Separador de milhares 4 2 2 4 3 2" xfId="3963" xr:uid="{5FF35E8C-1463-4898-83A6-AC9BFF083D12}"/>
    <cellStyle name="Separador de milhares 4 2 2 4 3 2 2" xfId="7628" xr:uid="{9D7BCF03-881E-4901-ABAD-8D3FDF94E002}"/>
    <cellStyle name="Separador de milhares 4 2 2 4 3 3" xfId="5978" xr:uid="{70372C4F-A81E-4929-AAD2-94A678621137}"/>
    <cellStyle name="Separador de milhares 4 2 2 4 4" xfId="2971" xr:uid="{A5F59960-E4EE-4EF8-AE69-31B9689DB798}"/>
    <cellStyle name="Separador de milhares 4 2 2 4 4 2" xfId="6762" xr:uid="{140B2A9F-5536-4489-B9B6-3BF0EC558B80}"/>
    <cellStyle name="Separador de milhares 4 2 2 4 5" xfId="5113" xr:uid="{26255E9C-C33A-49FD-AE62-E6516C8A84C2}"/>
    <cellStyle name="Separador de milhares 4 2 2 5" xfId="914" xr:uid="{B79F9019-C805-4D75-B447-41D3672B9B34}"/>
    <cellStyle name="Separador de milhares 4 2 2 5 2" xfId="1906" xr:uid="{095F5A85-2825-469F-8423-4DFA4B48D9E9}"/>
    <cellStyle name="Separador de milhares 4 2 2 5 2 2" xfId="4037" xr:uid="{3B45895C-74AD-4E82-AE1D-C17DD2009E58}"/>
    <cellStyle name="Separador de milhares 4 2 2 5 2 2 2" xfId="7692" xr:uid="{A483EE30-7C01-4F30-A9DD-22D7DCA5F782}"/>
    <cellStyle name="Separador de milhares 4 2 2 5 2 3" xfId="6042" xr:uid="{C19E255A-D34B-49FB-B0A9-87B0AF22CE21}"/>
    <cellStyle name="Separador de milhares 4 2 2 5 3" xfId="3045" xr:uid="{9AA271B4-7F4C-4DE5-B65A-3A52351530D4}"/>
    <cellStyle name="Separador de milhares 4 2 2 5 3 2" xfId="6826" xr:uid="{19D9CEDF-CFEE-4341-94EE-97B87130F86A}"/>
    <cellStyle name="Separador de milhares 4 2 2 5 4" xfId="5177" xr:uid="{E3B9E970-360D-4FD5-AD81-5905C7C58C5D}"/>
    <cellStyle name="Separador de milhares 4 2 2 6" xfId="1386" xr:uid="{5E4605D4-6A3A-4BDC-81E0-F6CFE47E190D}"/>
    <cellStyle name="Separador de milhares 4 2 2 6 2" xfId="3517" xr:uid="{5075984A-2FAB-4BBC-9C90-396D01397AE6}"/>
    <cellStyle name="Separador de milhares 4 2 2 6 2 2" xfId="7236" xr:uid="{6496A187-0E7B-44A0-AD72-468FF538B3AD}"/>
    <cellStyle name="Separador de milhares 4 2 2 6 3" xfId="5586" xr:uid="{C3883719-C520-4968-8348-13706788A6CC}"/>
    <cellStyle name="Separador de milhares 4 2 2 7" xfId="1460" xr:uid="{F4BFFB2E-0B40-4228-AE8E-6FACC4718F5C}"/>
    <cellStyle name="Separador de milhares 4 2 2 7 2" xfId="3591" xr:uid="{63FD0ACA-8360-4CFE-9632-C07DFA3937E2}"/>
    <cellStyle name="Separador de milhares 4 2 2 7 2 2" xfId="7300" xr:uid="{575EF2E0-81F2-4D38-A73A-16ED4F7FFF6E}"/>
    <cellStyle name="Separador de milhares 4 2 2 7 3" xfId="5650" xr:uid="{E5FB8E1B-05D5-4986-825E-EE9163C1D333}"/>
    <cellStyle name="Separador de milhares 4 2 2 8" xfId="2398" xr:uid="{4FD8E5B3-0835-4932-85A1-6B6E614D4F82}"/>
    <cellStyle name="Separador de milhares 4 2 2 8 2" xfId="4787" xr:uid="{EFFCA8A7-5EF6-4054-A99B-25ACDC2BC6EE}"/>
    <cellStyle name="Separador de milhares 4 2 2 9" xfId="464" xr:uid="{16AB0269-5D2B-454B-BF6D-3BC640D72CDA}"/>
    <cellStyle name="Separador de milhares 4 2 2 9 2" xfId="6434" xr:uid="{B1F147CF-63BD-4E7D-844E-4256FEC9E5D5}"/>
    <cellStyle name="Separador de milhares 4 2 3" xfId="114" xr:uid="{00000000-0005-0000-0000-000088000000}"/>
    <cellStyle name="Separador de milhares 4 2 3 2" xfId="364" xr:uid="{3B842931-E496-42B3-92DB-D1F02A527940}"/>
    <cellStyle name="Separador de milhares 4 2 3 2 2" xfId="1160" xr:uid="{51F5D262-1B23-4F87-9361-CD41D75A8FCE}"/>
    <cellStyle name="Separador de milhares 4 2 3 2 2 2" xfId="2152" xr:uid="{DD796557-9E7E-411E-9913-68E86FB3952B}"/>
    <cellStyle name="Separador de milhares 4 2 3 2 2 2 2" xfId="4283" xr:uid="{5A9D9420-0C11-4EA8-B83A-204C072999AD}"/>
    <cellStyle name="Separador de milhares 4 2 3 2 2 2 2 2" xfId="7912" xr:uid="{39B58731-E127-40FF-AEA3-7952F3E969DD}"/>
    <cellStyle name="Separador de milhares 4 2 3 2 2 2 3" xfId="6262" xr:uid="{69883CF6-2755-45BD-8CD3-170A061AFD3D}"/>
    <cellStyle name="Separador de milhares 4 2 3 2 2 3" xfId="3291" xr:uid="{9144F001-C7A3-472F-AA9C-3E6F81FF10C6}"/>
    <cellStyle name="Separador de milhares 4 2 3 2 2 3 2" xfId="7046" xr:uid="{259B4A4D-3F9C-4257-A707-F786A17E71C0}"/>
    <cellStyle name="Separador de milhares 4 2 3 2 2 4" xfId="5396" xr:uid="{4ACBDB62-49EE-4F93-85F9-07623F5A1F99}"/>
    <cellStyle name="Separador de milhares 4 2 3 2 3" xfId="1706" xr:uid="{2CAA826D-9066-401B-8D38-3F38EE1817FF}"/>
    <cellStyle name="Separador de milhares 4 2 3 2 3 2" xfId="3837" xr:uid="{E2576CCE-6144-428F-92C2-923B8BDE4608}"/>
    <cellStyle name="Separador de milhares 4 2 3 2 3 2 2" xfId="7520" xr:uid="{91BACE0D-826E-4276-B87B-AD2FD8A9CF24}"/>
    <cellStyle name="Separador de milhares 4 2 3 2 3 3" xfId="5870" xr:uid="{C96487D6-2475-4678-B053-5394E57527D2}"/>
    <cellStyle name="Separador de milhares 4 2 3 2 4" xfId="2500" xr:uid="{0318AC1F-BDB3-4ED9-8C07-F88794AB1886}"/>
    <cellStyle name="Separador de milhares 4 2 3 2 4 2" xfId="5006" xr:uid="{DA2487F2-FD96-427A-8CF2-F3CC5B4FD5BD}"/>
    <cellStyle name="Separador de milhares 4 2 3 2 5" xfId="710" xr:uid="{A9B2AF8F-6C3A-43B8-8DB3-A28216B2BBAB}"/>
    <cellStyle name="Separador de milhares 4 2 3 2 5 2" xfId="6654" xr:uid="{2223B787-5AC6-4C3F-86D2-A539271EE901}"/>
    <cellStyle name="Separador de milhares 4 2 3 2 6" xfId="2845" xr:uid="{2E7B10A1-5A84-4C05-8A4E-EFD3A4B7407B}"/>
    <cellStyle name="Separador de milhares 4 2 3 2 7" xfId="4695" xr:uid="{F9F913DE-DEBE-4AEC-8AF8-8A12937BFE86}"/>
    <cellStyle name="Separador de milhares 4 2 3 3" xfId="261" xr:uid="{EBDC8B55-4035-4643-937C-C362AE8345DD}"/>
    <cellStyle name="Separador de milhares 4 2 3 3 2" xfId="1057" xr:uid="{6CC6B59A-F205-4085-8E6A-4FFC1E407FA7}"/>
    <cellStyle name="Separador de milhares 4 2 3 3 2 2" xfId="2049" xr:uid="{39B23E10-216F-4770-8FB7-AE4E443D9E83}"/>
    <cellStyle name="Separador de milhares 4 2 3 3 2 2 2" xfId="4180" xr:uid="{D6C61DB2-1282-4205-A5A2-3009833E057B}"/>
    <cellStyle name="Separador de milhares 4 2 3 3 2 2 2 2" xfId="7819" xr:uid="{6E76D847-368C-445A-B0E4-365B96720D64}"/>
    <cellStyle name="Separador de milhares 4 2 3 3 2 2 3" xfId="6169" xr:uid="{AFA04628-1A30-4083-A567-4D5756248A38}"/>
    <cellStyle name="Separador de milhares 4 2 3 3 2 3" xfId="3188" xr:uid="{5B3420F5-7274-4436-9FEB-5DF1982F83EA}"/>
    <cellStyle name="Separador de milhares 4 2 3 3 2 3 2" xfId="6953" xr:uid="{A0749F11-ADF4-49FC-BE44-A791F3DAAF21}"/>
    <cellStyle name="Separador de milhares 4 2 3 3 2 4" xfId="5303" xr:uid="{9D918791-87CA-4130-B8AA-FD0897691673}"/>
    <cellStyle name="Separador de milhares 4 2 3 3 3" xfId="1603" xr:uid="{712C1488-C76B-4926-9EBB-8D43A10DD5F3}"/>
    <cellStyle name="Separador de milhares 4 2 3 3 3 2" xfId="3734" xr:uid="{845351E4-1343-4DFB-B123-7A12ABE39969}"/>
    <cellStyle name="Separador de milhares 4 2 3 3 3 2 2" xfId="7427" xr:uid="{05420080-3E46-4EB2-83AA-497B7EE444FC}"/>
    <cellStyle name="Separador de milhares 4 2 3 3 3 3" xfId="5777" xr:uid="{B98E2410-ED56-4B0B-B2A7-6C6C18C01645}"/>
    <cellStyle name="Separador de milhares 4 2 3 3 4" xfId="607" xr:uid="{374440C1-45B0-478F-B137-D827A3BC041A}"/>
    <cellStyle name="Separador de milhares 4 2 3 3 4 2" xfId="4913" xr:uid="{D2F9C8A8-A1B7-4D90-BB91-AE1C84F3F3F3}"/>
    <cellStyle name="Separador de milhares 4 2 3 3 5" xfId="2742" xr:uid="{9E885A32-27B1-44FF-A635-772696163C87}"/>
    <cellStyle name="Separador de milhares 4 2 3 3 5 2" xfId="6561" xr:uid="{4FEE8323-3045-4BB1-BEA4-14177887B218}"/>
    <cellStyle name="Separador de milhares 4 2 3 3 6" xfId="4602" xr:uid="{16F8D6BF-4093-4A86-B4FD-ADB5548C31AE}"/>
    <cellStyle name="Separador de milhares 4 2 3 4" xfId="913" xr:uid="{9239D3A2-DA05-4F89-B46A-EFE6BA45F9A7}"/>
    <cellStyle name="Separador de milhares 4 2 3 4 2" xfId="1905" xr:uid="{8FF3C49C-B9E3-46E3-9CF8-3CC55A2F3DCD}"/>
    <cellStyle name="Separador de milhares 4 2 3 4 2 2" xfId="4036" xr:uid="{8D600AD5-9564-4C61-8A18-830A665F9EB6}"/>
    <cellStyle name="Separador de milhares 4 2 3 4 2 2 2" xfId="7691" xr:uid="{CBA2F085-8002-4CE5-B31F-9E5DD8803542}"/>
    <cellStyle name="Separador de milhares 4 2 3 4 2 3" xfId="6041" xr:uid="{F3FAD36E-6685-4DC4-BEA9-FAE21EF80E87}"/>
    <cellStyle name="Separador de milhares 4 2 3 4 3" xfId="3044" xr:uid="{EDD0312F-4D47-4858-8AA3-38613AB6A593}"/>
    <cellStyle name="Separador de milhares 4 2 3 4 3 2" xfId="6825" xr:uid="{771E9CC2-50F9-495C-96FD-2A87824CBA1F}"/>
    <cellStyle name="Separador de milhares 4 2 3 4 4" xfId="5176" xr:uid="{25606A34-5D7A-4191-93DD-E2E718AFE98D}"/>
    <cellStyle name="Separador de milhares 4 2 3 5" xfId="1459" xr:uid="{4678E91D-C200-4789-ACB5-CBCF99FBAC5B}"/>
    <cellStyle name="Separador de milhares 4 2 3 5 2" xfId="3590" xr:uid="{EDA605DD-9C2B-420C-9ACD-91DDA0911D02}"/>
    <cellStyle name="Separador de milhares 4 2 3 5 2 2" xfId="7299" xr:uid="{7F028D7B-0A8D-4A25-8A75-306DF69B0E9E}"/>
    <cellStyle name="Separador de milhares 4 2 3 5 3" xfId="5649" xr:uid="{40DAC7E0-EE7C-43E0-A3CB-EB2DD8A99777}"/>
    <cellStyle name="Separador de milhares 4 2 3 6" xfId="2397" xr:uid="{81FB1357-758A-4B84-8649-4FCFF0D5D6B3}"/>
    <cellStyle name="Separador de milhares 4 2 3 6 2" xfId="4786" xr:uid="{2139E379-9E1B-4A37-A9DC-29EE0B84E431}"/>
    <cellStyle name="Separador de milhares 4 2 3 7" xfId="463" xr:uid="{31E32C64-BD97-42A2-A77B-DD456C5D5AF6}"/>
    <cellStyle name="Separador de milhares 4 2 3 7 2" xfId="6433" xr:uid="{89781900-4453-455A-BEB1-4426E0DAF282}"/>
    <cellStyle name="Separador de milhares 4 2 3 8" xfId="2598" xr:uid="{A0E2D1B8-A5E0-4084-8063-946BC00B252A}"/>
    <cellStyle name="Separador de milhares 4 2 3 9" xfId="4474" xr:uid="{EE42AD63-6D8D-4D5C-8545-6CCC78327D39}"/>
    <cellStyle name="Separador de milhares 4 2 4" xfId="335" xr:uid="{89514315-B13F-4893-AE71-100BE7729870}"/>
    <cellStyle name="Separador de milhares 4 2 4 2" xfId="1131" xr:uid="{C98E2F54-C01F-4E2E-829F-F67342293616}"/>
    <cellStyle name="Separador de milhares 4 2 4 2 2" xfId="2123" xr:uid="{56282D0A-ED4F-4F60-9422-CCA41DEB1FD6}"/>
    <cellStyle name="Separador de milhares 4 2 4 2 2 2" xfId="4254" xr:uid="{532D858B-1BB0-4207-81E9-D68D24B9E165}"/>
    <cellStyle name="Separador de milhares 4 2 4 2 2 2 2" xfId="7888" xr:uid="{04781E1D-636E-4869-8BB4-48E6BA77409D}"/>
    <cellStyle name="Separador de milhares 4 2 4 2 2 3" xfId="6238" xr:uid="{B0CC0E90-E511-4D7C-B0F0-AA77670F3637}"/>
    <cellStyle name="Separador de milhares 4 2 4 2 3" xfId="3262" xr:uid="{B7FC9AF6-1704-460C-880E-9D43AB48A997}"/>
    <cellStyle name="Separador de milhares 4 2 4 2 3 2" xfId="7022" xr:uid="{AC749DB8-16A6-4EC4-8F42-1E710562E93B}"/>
    <cellStyle name="Separador de milhares 4 2 4 2 4" xfId="5372" xr:uid="{793E901E-439C-4B3A-91C9-BC9B234D7926}"/>
    <cellStyle name="Separador de milhares 4 2 4 3" xfId="1677" xr:uid="{C7B9FD5E-E5B6-4A0C-9C74-40FEC9F06F4D}"/>
    <cellStyle name="Separador de milhares 4 2 4 3 2" xfId="3808" xr:uid="{2AB19AE9-2C60-4487-AD63-C3BBE85A48D9}"/>
    <cellStyle name="Separador de milhares 4 2 4 3 2 2" xfId="7496" xr:uid="{2A68B6C9-E620-4113-8C3B-C87F42AE1D51}"/>
    <cellStyle name="Separador de milhares 4 2 4 3 3" xfId="5846" xr:uid="{F9B94125-9E70-4060-9D74-F432ACE9AB67}"/>
    <cellStyle name="Separador de milhares 4 2 4 4" xfId="2471" xr:uid="{EFB76E02-676C-4878-A41D-2210A393694C}"/>
    <cellStyle name="Separador de milhares 4 2 4 4 2" xfId="4982" xr:uid="{CE3476F3-4C43-4680-9108-54A46E646075}"/>
    <cellStyle name="Separador de milhares 4 2 4 5" xfId="681" xr:uid="{F48F20B5-0A15-456D-B7ED-7D197D40CD15}"/>
    <cellStyle name="Separador de milhares 4 2 4 5 2" xfId="6630" xr:uid="{6BE2761A-C873-49C9-BFA1-405C625DB6BE}"/>
    <cellStyle name="Separador de milhares 4 2 4 6" xfId="2816" xr:uid="{EEE454FD-8DFC-491C-A09A-6C22DBACF8A0}"/>
    <cellStyle name="Separador de milhares 4 2 4 7" xfId="4671" xr:uid="{B02E2A6A-46A6-4FD4-A0E8-95E017F85C50}"/>
    <cellStyle name="Separador de milhares 4 2 5" xfId="231" xr:uid="{EE81F4F3-9596-4460-A802-8B7E67B74D1A}"/>
    <cellStyle name="Separador de milhares 4 2 5 2" xfId="1028" xr:uid="{73855362-59DA-4556-BE14-66CFB37BE386}"/>
    <cellStyle name="Separador de milhares 4 2 5 2 2" xfId="2020" xr:uid="{7877AF6C-B154-409B-B3CA-0EB5BBB5D7FE}"/>
    <cellStyle name="Separador de milhares 4 2 5 2 2 2" xfId="4151" xr:uid="{22A49EAD-E057-4B32-B3C7-5B76A78EDE06}"/>
    <cellStyle name="Separador de milhares 4 2 5 2 2 2 2" xfId="7795" xr:uid="{FCC57D51-6540-4B8D-BAD1-B2666969A83B}"/>
    <cellStyle name="Separador de milhares 4 2 5 2 2 3" xfId="6145" xr:uid="{050DE54A-5D33-4B1B-979A-55BE25F27302}"/>
    <cellStyle name="Separador de milhares 4 2 5 2 3" xfId="3159" xr:uid="{E8D98B06-4A1B-4693-BC4D-45448584FC26}"/>
    <cellStyle name="Separador de milhares 4 2 5 2 3 2" xfId="6929" xr:uid="{E110F175-AC67-4419-AED2-FEF0C1472BC5}"/>
    <cellStyle name="Separador de milhares 4 2 5 2 4" xfId="5279" xr:uid="{D8BF1848-EB6A-43ED-993C-D5103E412AE0}"/>
    <cellStyle name="Separador de milhares 4 2 5 3" xfId="1574" xr:uid="{1A7C2F33-35DF-43F0-963C-9B6BD6FB2EEA}"/>
    <cellStyle name="Separador de milhares 4 2 5 3 2" xfId="3705" xr:uid="{ADBF1806-3319-46BD-AEF7-07E4ED0DE847}"/>
    <cellStyle name="Separador de milhares 4 2 5 3 2 2" xfId="7403" xr:uid="{1870B68B-5F0A-47BB-B7A3-8A972C07B39B}"/>
    <cellStyle name="Separador de milhares 4 2 5 3 3" xfId="5753" xr:uid="{094E7114-45D8-4C02-B33A-D294EFA7597A}"/>
    <cellStyle name="Separador de milhares 4 2 5 4" xfId="2368" xr:uid="{08F28128-5E0F-401F-9996-3F21E1318FA2}"/>
    <cellStyle name="Separador de milhares 4 2 5 4 2" xfId="4889" xr:uid="{33FC9340-4953-4492-86B3-AF6C8097D14E}"/>
    <cellStyle name="Separador de milhares 4 2 5 5" xfId="578" xr:uid="{61374193-4C35-4E76-B9E1-75AB1931237A}"/>
    <cellStyle name="Separador de milhares 4 2 5 5 2" xfId="6537" xr:uid="{9C4241CD-FD3E-422A-A9B0-6BB36FD8743F}"/>
    <cellStyle name="Separador de milhares 4 2 5 6" xfId="2713" xr:uid="{BE5DA113-9C37-4064-8461-EBEECBE70245}"/>
    <cellStyle name="Separador de milhares 4 2 5 7" xfId="4578" xr:uid="{CC64EF16-3659-4744-9F2B-28135848B042}"/>
    <cellStyle name="Separador de milhares 4 2 6" xfId="185" xr:uid="{A801D7C0-92AC-40F6-B6CD-E2D72DD1A8C6}"/>
    <cellStyle name="Separador de milhares 4 2 6 2" xfId="984" xr:uid="{731B16ED-9228-4D64-AB51-7EC7FBC7F848}"/>
    <cellStyle name="Separador de milhares 4 2 6 2 2" xfId="1976" xr:uid="{44504ACC-3CF8-4E6E-90E0-CE508569F9ED}"/>
    <cellStyle name="Separador de milhares 4 2 6 2 2 2" xfId="4107" xr:uid="{D22DE1F2-E3C7-4CB4-AE83-D80D6887A7A3}"/>
    <cellStyle name="Separador de milhares 4 2 6 2 2 2 2" xfId="7756" xr:uid="{711113B0-B471-4F17-975B-074C78CBC122}"/>
    <cellStyle name="Separador de milhares 4 2 6 2 2 3" xfId="6106" xr:uid="{2404ADB8-7EA8-4572-8E06-9D6A6BBE13CC}"/>
    <cellStyle name="Separador de milhares 4 2 6 2 3" xfId="3115" xr:uid="{45D84A28-F06A-4CC2-AA08-CAE95D817908}"/>
    <cellStyle name="Separador de milhares 4 2 6 2 3 2" xfId="6890" xr:uid="{1C1A02F8-9C08-4E00-B075-2BF2DD7B197A}"/>
    <cellStyle name="Separador de milhares 4 2 6 2 4" xfId="5240" xr:uid="{D2A8700A-0647-443C-9A48-1BE6D7E94649}"/>
    <cellStyle name="Separador de milhares 4 2 6 3" xfId="1530" xr:uid="{0C025E96-5F3F-42F7-9BC1-AA9CD54AA463}"/>
    <cellStyle name="Separador de milhares 4 2 6 3 2" xfId="3661" xr:uid="{03BA06BC-7849-439E-B257-DE667E0B613D}"/>
    <cellStyle name="Separador de milhares 4 2 6 3 2 2" xfId="7364" xr:uid="{4C6AC29E-A6D6-4888-BA28-0F2A9427D8D2}"/>
    <cellStyle name="Separador de milhares 4 2 6 3 3" xfId="5714" xr:uid="{552FECCA-BA90-42DD-A178-E1F707777EF6}"/>
    <cellStyle name="Separador de milhares 4 2 6 4" xfId="534" xr:uid="{1D93D226-A276-4328-9AAB-058073CC1CD2}"/>
    <cellStyle name="Separador de milhares 4 2 6 4 2" xfId="4850" xr:uid="{B6AC8189-6033-4348-B0C6-B807828CBE0A}"/>
    <cellStyle name="Separador de milhares 4 2 6 5" xfId="2669" xr:uid="{172FC945-3484-4906-9327-091619BFBB43}"/>
    <cellStyle name="Separador de milhares 4 2 6 5 2" xfId="6498" xr:uid="{7BF32A98-21AD-446E-801F-70E030720AB4}"/>
    <cellStyle name="Separador de milhares 4 2 6 6" xfId="4539" xr:uid="{367DA6F1-984B-4969-A963-842A83761C01}"/>
    <cellStyle name="Separador de milhares 4 2 7" xfId="782" xr:uid="{A2F6CFCC-388A-486E-A677-26C1022D1836}"/>
    <cellStyle name="Separador de milhares 4 2 7 2" xfId="1232" xr:uid="{B66185C5-2418-4A22-A898-7EC36A47EEFF}"/>
    <cellStyle name="Separador de milhares 4 2 7 2 2" xfId="2224" xr:uid="{031201E4-2D8F-4DAA-AEA3-8683BD659810}"/>
    <cellStyle name="Separador de milhares 4 2 7 2 2 2" xfId="4355" xr:uid="{6925E0FF-78A5-46A0-A8F1-671B017B330F}"/>
    <cellStyle name="Separador de milhares 4 2 7 2 2 2 2" xfId="7977" xr:uid="{13A96969-C2DB-4698-81AB-09EE75C1725E}"/>
    <cellStyle name="Separador de milhares 4 2 7 2 2 3" xfId="6327" xr:uid="{E2C02E1B-A133-41E5-AA09-4D2012DCB9FE}"/>
    <cellStyle name="Separador de milhares 4 2 7 2 3" xfId="3363" xr:uid="{9B3A36F0-CCD8-45E4-8FB2-952FEA56A3BF}"/>
    <cellStyle name="Separador de milhares 4 2 7 2 3 2" xfId="7111" xr:uid="{10C92177-FD1A-4C6F-829D-518569207FBB}"/>
    <cellStyle name="Separador de milhares 4 2 7 2 4" xfId="5461" xr:uid="{5F1735C5-B2B1-40FE-8DC6-422F6151B912}"/>
    <cellStyle name="Separador de milhares 4 2 7 3" xfId="1778" xr:uid="{5F04E585-BDD8-420E-B283-90D354051F3A}"/>
    <cellStyle name="Separador de milhares 4 2 7 3 2" xfId="3909" xr:uid="{E45256C6-E3CC-476A-B0B2-34B04B9472C3}"/>
    <cellStyle name="Separador de milhares 4 2 7 3 2 2" xfId="7585" xr:uid="{F46CD4AD-BAA8-47B4-9970-E2D1287A7CBA}"/>
    <cellStyle name="Separador de milhares 4 2 7 3 3" xfId="5935" xr:uid="{2AB1C422-6A57-4C12-B8EE-1198B7EA2FA5}"/>
    <cellStyle name="Separador de milhares 4 2 7 4" xfId="2917" xr:uid="{868B7D0C-868B-40DF-842C-8EEF6DC96688}"/>
    <cellStyle name="Separador de milhares 4 2 7 4 2" xfId="6719" xr:uid="{C9DF10AC-7558-4FF1-9ADF-D4F009261F0E}"/>
    <cellStyle name="Separador de milhares 4 2 7 5" xfId="5070" xr:uid="{A34E06FA-B69C-4BF3-9F6E-3D85FC582A17}"/>
    <cellStyle name="Separador de milhares 4 2 8" xfId="884" xr:uid="{14BE32B1-F759-4B28-92BE-55FA4517D090}"/>
    <cellStyle name="Separador de milhares 4 2 8 2" xfId="1876" xr:uid="{745F4DBD-7551-44A0-B1B3-705F12A18CC9}"/>
    <cellStyle name="Separador de milhares 4 2 8 2 2" xfId="4007" xr:uid="{C31CC0B5-4786-45F8-9749-4329AE0BB8A4}"/>
    <cellStyle name="Separador de milhares 4 2 8 2 2 2" xfId="7667" xr:uid="{20CC4E09-8889-4927-B335-99A761CFE67B}"/>
    <cellStyle name="Separador de milhares 4 2 8 2 3" xfId="6017" xr:uid="{AA1838D8-8709-4F98-8A40-2F1F74E96ED5}"/>
    <cellStyle name="Separador de milhares 4 2 8 3" xfId="3015" xr:uid="{21B83F63-C6C0-4E79-8235-7AF1518D73DE}"/>
    <cellStyle name="Separador de milhares 4 2 8 3 2" xfId="6801" xr:uid="{F4CCDDD3-B5EB-420F-82D9-F507A30165B1}"/>
    <cellStyle name="Separador de milhares 4 2 8 4" xfId="5152" xr:uid="{1FC4B81A-2EC3-4AAB-A94E-19F7A31E9E4B}"/>
    <cellStyle name="Separador de milhares 4 2 9" xfId="1332" xr:uid="{7890DCE2-D77B-4A86-948F-44ACDD2582E3}"/>
    <cellStyle name="Separador de milhares 4 2 9 2" xfId="3463" xr:uid="{3464D5AC-A92D-4124-BF70-A8FA85E87E2A}"/>
    <cellStyle name="Separador de milhares 4 2 9 2 2" xfId="7193" xr:uid="{29423307-35BC-4412-BC6E-F1FF1E9A6B9F}"/>
    <cellStyle name="Separador de milhares 4 2 9 3" xfId="5543" xr:uid="{3CD97B34-426C-4ECD-8A0A-ED4452CE90E7}"/>
    <cellStyle name="Separador de milhares 4 3" xfId="113" xr:uid="{00000000-0005-0000-0000-000087000000}"/>
    <cellStyle name="Separador de milhares 4 3 10" xfId="462" xr:uid="{E260A211-6C20-43C7-B571-411BF6CE3C7E}"/>
    <cellStyle name="Separador de milhares 4 3 10 2" xfId="6432" xr:uid="{A9CF518A-0357-4D61-B8D7-217CCE9AD056}"/>
    <cellStyle name="Separador de milhares 4 3 11" xfId="2597" xr:uid="{ED8255BD-07D0-4B09-B72E-F07EE23B95F8}"/>
    <cellStyle name="Separador de milhares 4 3 12" xfId="4473" xr:uid="{6537C5D7-8DA7-4717-B0AE-8EECB19C0DAF}"/>
    <cellStyle name="Separador de milhares 4 3 2" xfId="363" xr:uid="{B0642313-28C5-4B51-83F4-C41FF4944F75}"/>
    <cellStyle name="Separador de milhares 4 3 2 2" xfId="818" xr:uid="{80B8A8AD-987F-4F06-B749-FCF87D673FF9}"/>
    <cellStyle name="Separador de milhares 4 3 2 2 2" xfId="1268" xr:uid="{25C60F37-1705-454F-9497-B8965F8292CF}"/>
    <cellStyle name="Separador de milhares 4 3 2 2 2 2" xfId="2260" xr:uid="{87350FFB-FFA1-43E7-BABB-43B2C5DE1343}"/>
    <cellStyle name="Separador de milhares 4 3 2 2 2 2 2" xfId="4391" xr:uid="{703C865E-D1AC-458A-B290-EA9FC9476FED}"/>
    <cellStyle name="Separador de milhares 4 3 2 2 2 2 2 2" xfId="8003" xr:uid="{E9D97490-FA75-48C7-A8BC-07B7C745D702}"/>
    <cellStyle name="Separador de milhares 4 3 2 2 2 2 3" xfId="6353" xr:uid="{AA6EE119-D14F-4AEE-A458-5D15CE4E120E}"/>
    <cellStyle name="Separador de milhares 4 3 2 2 2 3" xfId="3399" xr:uid="{92F3805F-A197-4C60-88AF-8BFEA5BDBFA5}"/>
    <cellStyle name="Separador de milhares 4 3 2 2 2 3 2" xfId="7137" xr:uid="{B82006EF-6B24-46D7-8BFF-DC557119A740}"/>
    <cellStyle name="Separador de milhares 4 3 2 2 2 4" xfId="5487" xr:uid="{E931F76C-C84C-46C0-B411-7B71A5C7458E}"/>
    <cellStyle name="Separador de milhares 4 3 2 2 3" xfId="1814" xr:uid="{F77869B3-D242-4DE1-AC44-A7DBBE35DE76}"/>
    <cellStyle name="Separador de milhares 4 3 2 2 3 2" xfId="3945" xr:uid="{08F6D7C5-27A4-47A8-AC66-F45DDDD7B756}"/>
    <cellStyle name="Separador de milhares 4 3 2 2 3 2 2" xfId="7611" xr:uid="{3AD3E81C-7544-4B34-AEB4-5B2132E6C0B3}"/>
    <cellStyle name="Separador de milhares 4 3 2 2 3 3" xfId="5961" xr:uid="{D186F53A-3134-4A40-854D-C450719D8B98}"/>
    <cellStyle name="Separador de milhares 4 3 2 2 4" xfId="2953" xr:uid="{A435B0FF-0026-40A6-8992-2B35DFEE0D41}"/>
    <cellStyle name="Separador de milhares 4 3 2 2 4 2" xfId="6745" xr:uid="{4A45BEB4-1DDA-45BF-A7B9-304BC1AABA51}"/>
    <cellStyle name="Separador de milhares 4 3 2 2 5" xfId="5096" xr:uid="{78F0CDD2-FF92-4C04-9C13-698E9F6463C1}"/>
    <cellStyle name="Separador de milhares 4 3 2 3" xfId="1159" xr:uid="{ECA0BD73-DB9F-4EE1-855F-7506276696E4}"/>
    <cellStyle name="Separador de milhares 4 3 2 3 2" xfId="2151" xr:uid="{FE59F688-8C6A-4A0F-AAFF-D29F35FAA2CC}"/>
    <cellStyle name="Separador de milhares 4 3 2 3 2 2" xfId="4282" xr:uid="{3C92F3E5-2493-4153-B75D-65AE6D07088A}"/>
    <cellStyle name="Separador de milhares 4 3 2 3 2 2 2" xfId="7911" xr:uid="{351C1333-B5D1-48ED-B942-B71098BA1291}"/>
    <cellStyle name="Separador de milhares 4 3 2 3 2 3" xfId="6261" xr:uid="{8E37AA1B-AA9D-4307-993F-0B0B319E9869}"/>
    <cellStyle name="Separador de milhares 4 3 2 3 3" xfId="3290" xr:uid="{FB3C9D2E-73CD-4407-97E5-EE7CF5BB443F}"/>
    <cellStyle name="Separador de milhares 4 3 2 3 3 2" xfId="7045" xr:uid="{5D774472-6729-4AB9-B9F9-79F03FB6EA72}"/>
    <cellStyle name="Separador de milhares 4 3 2 3 4" xfId="5395" xr:uid="{937A361C-0FAB-49B7-ABD1-9FE26334C5A0}"/>
    <cellStyle name="Separador de milhares 4 3 2 4" xfId="1368" xr:uid="{5518C4C4-50CD-49E5-B2BC-D052531A8B90}"/>
    <cellStyle name="Separador de milhares 4 3 2 4 2" xfId="3499" xr:uid="{BC170FC5-5D94-4618-ABB1-72D28B385CA3}"/>
    <cellStyle name="Separador de milhares 4 3 2 4 2 2" xfId="7219" xr:uid="{C470B4C9-4CB7-4CB3-B4FE-F5F39327074B}"/>
    <cellStyle name="Separador de milhares 4 3 2 4 3" xfId="5569" xr:uid="{D5D294A4-60CE-4B78-AC69-30FD72194096}"/>
    <cellStyle name="Separador de milhares 4 3 2 5" xfId="1705" xr:uid="{15BEF39C-9B5C-4328-B887-EDCE6E2FA3E9}"/>
    <cellStyle name="Separador de milhares 4 3 2 5 2" xfId="3836" xr:uid="{CACFCA4D-55D3-4433-8A86-AEADE0E3D3C3}"/>
    <cellStyle name="Separador de milhares 4 3 2 5 2 2" xfId="7519" xr:uid="{BB02B51A-1CC6-4D14-87F8-4B09E1C3F76B}"/>
    <cellStyle name="Separador de milhares 4 3 2 5 3" xfId="5869" xr:uid="{BEAD04A0-9C4F-41A7-9842-697717ED2652}"/>
    <cellStyle name="Separador de milhares 4 3 2 6" xfId="2499" xr:uid="{E8500E1B-F432-4ED4-9149-E2A9F0B2EEFE}"/>
    <cellStyle name="Separador de milhares 4 3 2 6 2" xfId="5005" xr:uid="{FC31561C-E619-4E0F-89A5-6B6F18C557AC}"/>
    <cellStyle name="Separador de milhares 4 3 2 7" xfId="709" xr:uid="{F8AB6140-1F15-4972-BB61-3A9D87B8E445}"/>
    <cellStyle name="Separador de milhares 4 3 2 7 2" xfId="6653" xr:uid="{F7B7E8FC-76DF-4D6D-A300-6C8E250BEA9C}"/>
    <cellStyle name="Separador de milhares 4 3 2 8" xfId="2844" xr:uid="{5FE55747-F606-4455-A12F-F3A6460DF768}"/>
    <cellStyle name="Separador de milhares 4 3 2 9" xfId="4694" xr:uid="{354C883E-24BD-47E2-9121-2161BC56A5A1}"/>
    <cellStyle name="Separador de milhares 4 3 3" xfId="260" xr:uid="{6003FFDA-E49B-4B66-962D-89BE7E18B2DA}"/>
    <cellStyle name="Separador de milhares 4 3 3 2" xfId="1056" xr:uid="{5180DDA8-3F4B-4A01-852D-D658BBF85861}"/>
    <cellStyle name="Separador de milhares 4 3 3 2 2" xfId="2048" xr:uid="{9C5D1967-9514-4D62-88A6-D19033B81FF4}"/>
    <cellStyle name="Separador de milhares 4 3 3 2 2 2" xfId="4179" xr:uid="{A00FC713-3051-4D82-BE31-9A8F901F9094}"/>
    <cellStyle name="Separador de milhares 4 3 3 2 2 2 2" xfId="7818" xr:uid="{09A69F54-1C33-4EC7-AA09-FBD6D7F1D247}"/>
    <cellStyle name="Separador de milhares 4 3 3 2 2 3" xfId="6168" xr:uid="{5E02E654-6DF3-42B8-902E-D6976C842928}"/>
    <cellStyle name="Separador de milhares 4 3 3 2 3" xfId="3187" xr:uid="{374CE24D-2342-4D03-A506-8AB64801F960}"/>
    <cellStyle name="Separador de milhares 4 3 3 2 3 2" xfId="6952" xr:uid="{74099B52-9772-4233-B565-EC21F2ECC796}"/>
    <cellStyle name="Separador de milhares 4 3 3 2 4" xfId="5302" xr:uid="{434B182B-EC98-443A-A342-917E61DA8366}"/>
    <cellStyle name="Separador de milhares 4 3 3 3" xfId="1602" xr:uid="{856A074F-D4BB-4DEC-8D51-ED46964D1F4D}"/>
    <cellStyle name="Separador de milhares 4 3 3 3 2" xfId="3733" xr:uid="{49EDCD0A-8698-4788-A3E1-996ACD86156A}"/>
    <cellStyle name="Separador de milhares 4 3 3 3 2 2" xfId="7426" xr:uid="{A27D0958-BD1B-46DD-BAA5-AD1C2AA380CF}"/>
    <cellStyle name="Separador de milhares 4 3 3 3 3" xfId="5776" xr:uid="{444441F0-5D06-4B9C-B2FE-7E59E05DE05A}"/>
    <cellStyle name="Separador de milhares 4 3 3 4" xfId="2396" xr:uid="{C3EEF2EE-0444-406E-AE57-4C184A8F365A}"/>
    <cellStyle name="Separador de milhares 4 3 3 4 2" xfId="4912" xr:uid="{858CC048-E8FC-4EB0-8E6E-E94D9BB226AB}"/>
    <cellStyle name="Separador de milhares 4 3 3 5" xfId="606" xr:uid="{F9E74F5D-672D-4B8E-A04F-939EFBA2CAE7}"/>
    <cellStyle name="Separador de milhares 4 3 3 5 2" xfId="6560" xr:uid="{2C3D5047-547D-4B27-992C-2A97B21A4F58}"/>
    <cellStyle name="Separador de milhares 4 3 3 6" xfId="2741" xr:uid="{FE0E92C8-8CF8-459B-9279-8FF7EB51B003}"/>
    <cellStyle name="Separador de milhares 4 3 3 7" xfId="4601" xr:uid="{DF22EF83-39F0-42D2-AD52-FA55F81A50A4}"/>
    <cellStyle name="Separador de milhares 4 3 4" xfId="167" xr:uid="{B5A490AA-8CE6-4B54-B7E3-418548EEB3E3}"/>
    <cellStyle name="Separador de milhares 4 3 4 2" xfId="966" xr:uid="{2089FBD7-8E47-4A74-8ED1-A4C035BFB82E}"/>
    <cellStyle name="Separador de milhares 4 3 4 2 2" xfId="1958" xr:uid="{C2270249-45A4-4198-B147-0648CC9309AD}"/>
    <cellStyle name="Separador de milhares 4 3 4 2 2 2" xfId="4089" xr:uid="{A47F0803-4FE2-4046-9830-C0333B1B4CEA}"/>
    <cellStyle name="Separador de milhares 4 3 4 2 2 2 2" xfId="7739" xr:uid="{289AA55D-FCEA-4CA6-8350-E92774D25BEA}"/>
    <cellStyle name="Separador de milhares 4 3 4 2 2 3" xfId="6089" xr:uid="{98771FF4-0E0A-4527-AFEA-5C6941891E2F}"/>
    <cellStyle name="Separador de milhares 4 3 4 2 3" xfId="3097" xr:uid="{E7FB0265-A20D-4B70-AF82-DE801AB914EE}"/>
    <cellStyle name="Separador de milhares 4 3 4 2 3 2" xfId="6873" xr:uid="{B0F2D5D4-FCAD-48D0-9A2B-075F22AB032C}"/>
    <cellStyle name="Separador de milhares 4 3 4 2 4" xfId="5223" xr:uid="{85020400-1977-4072-8859-667258778A70}"/>
    <cellStyle name="Separador de milhares 4 3 4 3" xfId="1512" xr:uid="{F19D8CCE-749E-4DCE-8FB0-9069D99D8B1F}"/>
    <cellStyle name="Separador de milhares 4 3 4 3 2" xfId="3643" xr:uid="{5A91561D-02ED-47F3-AC1B-491E5B49D921}"/>
    <cellStyle name="Separador de milhares 4 3 4 3 2 2" xfId="7347" xr:uid="{65ED9068-E4F2-48B5-BF4C-B65D2E5C47BD}"/>
    <cellStyle name="Separador de milhares 4 3 4 3 3" xfId="5697" xr:uid="{B0620C37-C984-4944-96A3-9E07781C9855}"/>
    <cellStyle name="Separador de milhares 4 3 4 4" xfId="516" xr:uid="{BA9ADDBA-9325-4543-9FD9-29C0A1FE5EB8}"/>
    <cellStyle name="Separador de milhares 4 3 4 4 2" xfId="4833" xr:uid="{33AC0488-0596-49E0-8138-174DE1FEB8E9}"/>
    <cellStyle name="Separador de milhares 4 3 4 5" xfId="2651" xr:uid="{52EC67AC-8A11-41CA-AD6A-EB296DF7E244}"/>
    <cellStyle name="Separador de milhares 4 3 4 5 2" xfId="6481" xr:uid="{89963561-D308-412A-8F8E-CFD0471FD577}"/>
    <cellStyle name="Separador de milhares 4 3 4 6" xfId="4522" xr:uid="{1A88BD7A-4EF6-4FD1-B3B3-0130283CB615}"/>
    <cellStyle name="Separador de milhares 4 3 5" xfId="764" xr:uid="{1EFD9EED-4955-4EBB-8DB6-E9A801B4F63D}"/>
    <cellStyle name="Separador de milhares 4 3 5 2" xfId="1214" xr:uid="{48525419-308E-4718-A51E-9519A840F3F6}"/>
    <cellStyle name="Separador de milhares 4 3 5 2 2" xfId="2206" xr:uid="{4C30A795-6372-4F03-B6D3-7D9642E840A8}"/>
    <cellStyle name="Separador de milhares 4 3 5 2 2 2" xfId="4337" xr:uid="{91E3DA3A-7FF8-4CB8-BC95-B831DA63FD02}"/>
    <cellStyle name="Separador de milhares 4 3 5 2 2 2 2" xfId="7960" xr:uid="{FFC168FA-EE13-499C-BA31-5A43181E124C}"/>
    <cellStyle name="Separador de milhares 4 3 5 2 2 3" xfId="6310" xr:uid="{B3884F85-885B-4958-948E-84FADEB7EFE6}"/>
    <cellStyle name="Separador de milhares 4 3 5 2 3" xfId="3345" xr:uid="{4DFF2FAD-AFCC-412E-82B1-A7CDBEB59C2A}"/>
    <cellStyle name="Separador de milhares 4 3 5 2 3 2" xfId="7094" xr:uid="{2FE1B5B5-DBB9-4A8B-8AAE-B20138438272}"/>
    <cellStyle name="Separador de milhares 4 3 5 2 4" xfId="5444" xr:uid="{9D4FD87D-8580-40A5-A5D1-3A6A7EA52830}"/>
    <cellStyle name="Separador de milhares 4 3 5 3" xfId="1760" xr:uid="{333AC713-6528-4E41-B126-5840583FE005}"/>
    <cellStyle name="Separador de milhares 4 3 5 3 2" xfId="3891" xr:uid="{9F6E7071-1802-496C-A3E7-B88772A4D989}"/>
    <cellStyle name="Separador de milhares 4 3 5 3 2 2" xfId="7568" xr:uid="{7796DFE1-7494-4ED2-A0AF-4EF684BDB7F3}"/>
    <cellStyle name="Separador de milhares 4 3 5 3 3" xfId="5918" xr:uid="{B7C4E2EC-5F51-45A2-8C6B-FAEA0FC0A148}"/>
    <cellStyle name="Separador de milhares 4 3 5 4" xfId="2899" xr:uid="{6FA24BC8-1D9E-42FF-97AF-6C58D9AD42B2}"/>
    <cellStyle name="Separador de milhares 4 3 5 4 2" xfId="6702" xr:uid="{6D24B4FC-3003-484F-B96B-6FE580DBBA3A}"/>
    <cellStyle name="Separador de milhares 4 3 5 5" xfId="5053" xr:uid="{EB90ABF1-7CDE-4856-899D-235F6BE70845}"/>
    <cellStyle name="Separador de milhares 4 3 6" xfId="912" xr:uid="{6F552134-6685-4DD4-9744-8205D91479FA}"/>
    <cellStyle name="Separador de milhares 4 3 6 2" xfId="1904" xr:uid="{A0BBD8E3-93C6-4DC4-8534-5496C4BF709C}"/>
    <cellStyle name="Separador de milhares 4 3 6 2 2" xfId="4035" xr:uid="{4B97F222-A2A9-47B2-B5F2-6964503BBA06}"/>
    <cellStyle name="Separador de milhares 4 3 6 2 2 2" xfId="7690" xr:uid="{AC35F8C0-A062-4F96-A0AB-41C3480134B0}"/>
    <cellStyle name="Separador de milhares 4 3 6 2 3" xfId="6040" xr:uid="{B5EC63B1-B017-40BE-BA9A-8AD7C964F9DC}"/>
    <cellStyle name="Separador de milhares 4 3 6 3" xfId="3043" xr:uid="{DE161540-DB73-4619-8E40-B4CF2B4FDBC4}"/>
    <cellStyle name="Separador de milhares 4 3 6 3 2" xfId="6824" xr:uid="{37DFC726-5CA7-4CFA-9071-F929FA9CCB7B}"/>
    <cellStyle name="Separador de milhares 4 3 6 4" xfId="5175" xr:uid="{BDE348B0-A7C7-4D53-9ADB-4E3FFB74ABB6}"/>
    <cellStyle name="Separador de milhares 4 3 7" xfId="1314" xr:uid="{72692BAD-BF9F-4142-9C1C-DCB213A278D3}"/>
    <cellStyle name="Separador de milhares 4 3 7 2" xfId="3445" xr:uid="{84EB578C-3C8D-4D75-A679-7FB0B2389926}"/>
    <cellStyle name="Separador de milhares 4 3 7 2 2" xfId="7176" xr:uid="{99F1920F-A4EE-4E6F-A76D-63548AF156E9}"/>
    <cellStyle name="Separador de milhares 4 3 7 3" xfId="5526" xr:uid="{673A6BB7-D85E-465A-91F3-62985FD3D1AE}"/>
    <cellStyle name="Separador de milhares 4 3 8" xfId="1458" xr:uid="{00C02350-3485-4A5B-B186-5D976FE36BF9}"/>
    <cellStyle name="Separador de milhares 4 3 8 2" xfId="3589" xr:uid="{AEDF42EB-2B1D-4F9C-A623-3947BDBC11F6}"/>
    <cellStyle name="Separador de milhares 4 3 8 2 2" xfId="7298" xr:uid="{130C98F1-9EB5-4ED9-9244-CDBD1471841A}"/>
    <cellStyle name="Separador de milhares 4 3 8 3" xfId="5648" xr:uid="{9ECD5275-F640-469E-A29E-2EE580ACD567}"/>
    <cellStyle name="Separador de milhares 4 3 9" xfId="2306" xr:uid="{C4A631E3-D926-4E24-AD8D-B647AD0C9832}"/>
    <cellStyle name="Separador de milhares 4 3 9 2" xfId="4785" xr:uid="{2F84DDFF-0194-4F64-966D-48BEE0603A7B}"/>
    <cellStyle name="Separador de milhares 4 4" xfId="58" xr:uid="{00000000-0005-0000-0000-000027000000}"/>
    <cellStyle name="Separador de milhares 4 4 2" xfId="317" xr:uid="{7EBA9619-84FA-4E07-A371-BFD3619E092B}"/>
    <cellStyle name="Separador de milhares 4 4 2 2" xfId="1113" xr:uid="{6D709A75-4312-41AC-84C7-43382C6DE99B}"/>
    <cellStyle name="Separador de milhares 4 4 2 2 2" xfId="2105" xr:uid="{05D1E554-148C-4ABC-9CE3-AF9302132D17}"/>
    <cellStyle name="Separador de milhares 4 4 2 2 2 2" xfId="4236" xr:uid="{57EED0A3-1A67-4E73-97AE-C749A46C502D}"/>
    <cellStyle name="Separador de milhares 4 4 2 2 2 2 2" xfId="7871" xr:uid="{77441E25-483D-496F-8EF3-18463CD60A34}"/>
    <cellStyle name="Separador de milhares 4 4 2 2 2 3" xfId="6221" xr:uid="{AD6A8243-AAF1-4DF8-9168-ACCBC95FD28C}"/>
    <cellStyle name="Separador de milhares 4 4 2 2 3" xfId="3244" xr:uid="{D8ECAC90-1A40-42E2-88A7-9944E2E32240}"/>
    <cellStyle name="Separador de milhares 4 4 2 2 3 2" xfId="7005" xr:uid="{88C14AC8-58F3-48EE-89B7-42ABAF1EC562}"/>
    <cellStyle name="Separador de milhares 4 4 2 2 4" xfId="5355" xr:uid="{43C1514B-048B-4141-AD3F-7E3D60DB1333}"/>
    <cellStyle name="Separador de milhares 4 4 2 3" xfId="1659" xr:uid="{5AB66A59-0B38-4903-9539-95BF40844ED4}"/>
    <cellStyle name="Separador de milhares 4 4 2 3 2" xfId="3790" xr:uid="{232DA582-0A2E-4FEB-AA6E-8A1395E3DDA1}"/>
    <cellStyle name="Separador de milhares 4 4 2 3 2 2" xfId="7479" xr:uid="{1EEB223C-09F6-461D-B04B-71863699B9E1}"/>
    <cellStyle name="Separador de milhares 4 4 2 3 3" xfId="5829" xr:uid="{CDDDC73C-485E-48DC-8A26-48BC3E4F45B4}"/>
    <cellStyle name="Separador de milhares 4 4 2 4" xfId="2453" xr:uid="{1CFC4CB9-4536-4AFF-AA8B-D524A8E9AED1}"/>
    <cellStyle name="Separador de milhares 4 4 2 4 2" xfId="4965" xr:uid="{55D2A5C3-7011-4E00-88C2-5DDDC8F76340}"/>
    <cellStyle name="Separador de milhares 4 4 2 5" xfId="663" xr:uid="{CB40A5D4-E9E1-47B5-87AF-FEA4FB8F3C2A}"/>
    <cellStyle name="Separador de milhares 4 4 2 5 2" xfId="6613" xr:uid="{3591AB5D-2967-4847-9889-5E4174CF2E1F}"/>
    <cellStyle name="Separador de milhares 4 4 2 6" xfId="2798" xr:uid="{6EA38B65-8FE4-4F02-B441-A8B8D1B6AF75}"/>
    <cellStyle name="Separador de milhares 4 4 2 7" xfId="4654" xr:uid="{E3AC3028-2A6F-4B94-BAFC-A6033A61725A}"/>
    <cellStyle name="Separador de milhares 4 4 3" xfId="213" xr:uid="{A359CA44-2EC1-4EE1-939E-4CA919EA52BD}"/>
    <cellStyle name="Separador de milhares 4 4 3 2" xfId="1010" xr:uid="{5993B298-7237-4F36-B619-F38A7EA9D155}"/>
    <cellStyle name="Separador de milhares 4 4 3 2 2" xfId="2002" xr:uid="{3C7108ED-EE43-4C5F-A190-796254A86BCA}"/>
    <cellStyle name="Separador de milhares 4 4 3 2 2 2" xfId="4133" xr:uid="{451C6A29-2828-409F-9F57-C29D8979F3BB}"/>
    <cellStyle name="Separador de milhares 4 4 3 2 2 2 2" xfId="7778" xr:uid="{BD53E50A-E716-4B63-8CDB-F93DEBD8DA5A}"/>
    <cellStyle name="Separador de milhares 4 4 3 2 2 3" xfId="6128" xr:uid="{630074FE-E628-43C2-B057-E28CB851FA62}"/>
    <cellStyle name="Separador de milhares 4 4 3 2 3" xfId="3141" xr:uid="{E8504FE8-0269-46B5-AB5D-C125959E53B1}"/>
    <cellStyle name="Separador de milhares 4 4 3 2 3 2" xfId="6912" xr:uid="{576123EA-A4F8-4B59-9BEE-0345C554B086}"/>
    <cellStyle name="Separador de milhares 4 4 3 2 4" xfId="5262" xr:uid="{9989688A-8CAE-46CD-A860-DF8E9CFA65A4}"/>
    <cellStyle name="Separador de milhares 4 4 3 3" xfId="1556" xr:uid="{50D596C5-892F-4392-814E-52D8BC588894}"/>
    <cellStyle name="Separador de milhares 4 4 3 3 2" xfId="3687" xr:uid="{3D693ED3-AE14-41F2-B814-BC26A005FEE8}"/>
    <cellStyle name="Separador de milhares 4 4 3 3 2 2" xfId="7386" xr:uid="{8B4EB7D4-A137-4EB9-A5C7-55ECADF09964}"/>
    <cellStyle name="Separador de milhares 4 4 3 3 3" xfId="5736" xr:uid="{19D323FE-48C8-434C-B6A8-A96651DC7A41}"/>
    <cellStyle name="Separador de milhares 4 4 3 4" xfId="560" xr:uid="{279E22F2-B2C9-412C-871D-C8121BDA704A}"/>
    <cellStyle name="Separador de milhares 4 4 3 4 2" xfId="4872" xr:uid="{6623CC58-C16D-4661-8B47-4D4417176C05}"/>
    <cellStyle name="Separador de milhares 4 4 3 5" xfId="2695" xr:uid="{178C2803-3219-4635-83AD-EA3F81185A3D}"/>
    <cellStyle name="Separador de milhares 4 4 3 5 2" xfId="6520" xr:uid="{D25B6319-13C7-4452-B9D2-CFB78B07B0C4}"/>
    <cellStyle name="Separador de milhares 4 4 3 6" xfId="4561" xr:uid="{B42AC0F7-BC2A-46C7-A98F-2C5D29FC4474}"/>
    <cellStyle name="Separador de milhares 4 4 4" xfId="866" xr:uid="{7B42B43C-B00A-4896-9FEF-D28951B07D63}"/>
    <cellStyle name="Separador de milhares 4 4 4 2" xfId="1858" xr:uid="{F14CC86D-6207-4E2C-AF8C-C95C9AE21355}"/>
    <cellStyle name="Separador de milhares 4 4 4 2 2" xfId="3989" xr:uid="{FB5BBA1D-127A-4169-8A21-1C4D807DCA96}"/>
    <cellStyle name="Separador de milhares 4 4 4 2 2 2" xfId="7650" xr:uid="{3691F16E-F801-4D54-9731-7316B716C0D3}"/>
    <cellStyle name="Separador de milhares 4 4 4 2 3" xfId="6000" xr:uid="{788A23D0-718F-4399-AEF3-57C2AD640C36}"/>
    <cellStyle name="Separador de milhares 4 4 4 3" xfId="2997" xr:uid="{628ED2A1-EE4B-4E5D-A090-84C2454C6BA1}"/>
    <cellStyle name="Separador de milhares 4 4 4 3 2" xfId="6784" xr:uid="{8C73609D-E373-46B9-A88B-C03FC1F0832D}"/>
    <cellStyle name="Separador de milhares 4 4 4 4" xfId="5135" xr:uid="{D35C9523-895B-4961-B7D7-E0893F836697}"/>
    <cellStyle name="Separador de milhares 4 4 5" xfId="1412" xr:uid="{4F3930C9-3B36-4879-BAD2-E803840F4B06}"/>
    <cellStyle name="Separador de milhares 4 4 5 2" xfId="3543" xr:uid="{2A2A0DB4-2B8A-4C92-85B3-6E665D2082C9}"/>
    <cellStyle name="Separador de milhares 4 4 5 2 2" xfId="7258" xr:uid="{2E35453E-B7F2-46DE-A012-6DD386ECAC47}"/>
    <cellStyle name="Separador de milhares 4 4 5 3" xfId="5608" xr:uid="{50A72C1E-9522-48FC-8825-CA8AD2044DD6}"/>
    <cellStyle name="Separador de milhares 4 4 6" xfId="2350" xr:uid="{A750BF43-0F3C-42D7-A5AB-14159088D8FA}"/>
    <cellStyle name="Separador de milhares 4 4 6 2" xfId="4744" xr:uid="{BCAB69F9-9AF9-4559-BE4D-F91A77665ECA}"/>
    <cellStyle name="Separador de milhares 4 4 7" xfId="416" xr:uid="{460A0DE8-F37B-41ED-A343-E96A9C7FBE4C}"/>
    <cellStyle name="Separador de milhares 4 4 7 2" xfId="6392" xr:uid="{5692B2D4-A27A-4AE8-8B8B-3CB37649CB8E}"/>
    <cellStyle name="Separador de milhares 4 4 8" xfId="2551" xr:uid="{F1C362E1-B186-4FFD-A9D9-32DDCAB4E8E3}"/>
    <cellStyle name="Separador de milhares 4 4 9" xfId="4433" xr:uid="{2586D012-BF68-4071-B58A-22C0CCAC048A}"/>
    <cellStyle name="Título 1 1" xfId="48" xr:uid="{00000000-0005-0000-0000-000028000000}"/>
    <cellStyle name="Título 1 1 1" xfId="49" xr:uid="{00000000-0005-0000-0000-000029000000}"/>
    <cellStyle name="Vírgula" xfId="52" builtinId="3"/>
    <cellStyle name="Vírgula 10" xfId="116" xr:uid="{00000000-0005-0000-0000-00008A000000}"/>
    <cellStyle name="Vírgula 10 10" xfId="465" xr:uid="{02451589-BF6C-480C-A7F5-A25100FE6CE0}"/>
    <cellStyle name="Vírgula 10 10 2" xfId="6435" xr:uid="{BB35A55E-C109-4D72-BBBF-5AEC6005C352}"/>
    <cellStyle name="Vírgula 10 11" xfId="2600" xr:uid="{0DA1DE07-36AE-4CDA-A0AE-ED7C718EAA3B}"/>
    <cellStyle name="Vírgula 10 12" xfId="4476" xr:uid="{A25B6B2B-C77A-456F-85E3-91D61F699FEF}"/>
    <cellStyle name="Vírgula 10 2" xfId="366" xr:uid="{334A1E01-5A14-455E-99ED-6A61E7142439}"/>
    <cellStyle name="Vírgula 10 2 2" xfId="831" xr:uid="{3FFDE1F8-5A7B-4415-9273-B223C81216F2}"/>
    <cellStyle name="Vírgula 10 2 2 2" xfId="1281" xr:uid="{0231D524-2712-4450-99BA-62F8CEA1C1A9}"/>
    <cellStyle name="Vírgula 10 2 2 2 2" xfId="2273" xr:uid="{0F09FF8A-B60F-4339-9ECD-19D81D9B049A}"/>
    <cellStyle name="Vírgula 10 2 2 2 2 2" xfId="4404" xr:uid="{F274C4A0-6F03-4B7D-A0DE-6E6A0EABBD1B}"/>
    <cellStyle name="Vírgula 10 2 2 2 2 2 2" xfId="8016" xr:uid="{58DE2F09-2019-470A-A411-04456BA0E6B7}"/>
    <cellStyle name="Vírgula 10 2 2 2 2 3" xfId="6366" xr:uid="{BAA874A8-8C79-4A03-BA85-585D99D07630}"/>
    <cellStyle name="Vírgula 10 2 2 2 3" xfId="3412" xr:uid="{75B3AE9A-3A0A-4E32-B9E1-E49EB175FE4F}"/>
    <cellStyle name="Vírgula 10 2 2 2 3 2" xfId="7150" xr:uid="{6715C1AB-4A24-43B9-BB0A-931045464CF7}"/>
    <cellStyle name="Vírgula 10 2 2 2 4" xfId="5500" xr:uid="{158E009A-A522-4669-8623-DA3088D93A40}"/>
    <cellStyle name="Vírgula 10 2 2 3" xfId="1827" xr:uid="{0CB4FCDE-90B6-4C9A-A27D-77D2DAAFB2F0}"/>
    <cellStyle name="Vírgula 10 2 2 3 2" xfId="3958" xr:uid="{818D398A-3496-4B0D-A70B-E7F3EFF9B1B0}"/>
    <cellStyle name="Vírgula 10 2 2 3 2 2" xfId="7624" xr:uid="{A70301B9-19F9-4D83-AEC9-82800200175F}"/>
    <cellStyle name="Vírgula 10 2 2 3 3" xfId="5974" xr:uid="{66703325-CDE3-4970-B161-1105B831F1AA}"/>
    <cellStyle name="Vírgula 10 2 2 4" xfId="2966" xr:uid="{CCDFF5CF-4F3C-4AEB-B25E-1D8697353B30}"/>
    <cellStyle name="Vírgula 10 2 2 4 2" xfId="6758" xr:uid="{EC5D3C6F-39D7-415A-B958-4CD089128EC1}"/>
    <cellStyle name="Vírgula 10 2 2 5" xfId="5109" xr:uid="{D3AD6FC4-BF65-4E74-8AE2-5A7F105A6839}"/>
    <cellStyle name="Vírgula 10 2 3" xfId="1162" xr:uid="{9D8FFF78-77F1-4DCA-A73C-5DE1445D15A6}"/>
    <cellStyle name="Vírgula 10 2 3 2" xfId="2154" xr:uid="{C3F42BE8-18D4-415A-B9DA-3F6D0E0AC26A}"/>
    <cellStyle name="Vírgula 10 2 3 2 2" xfId="4285" xr:uid="{74F63B88-0317-4AF1-AD91-F263B9DD3F35}"/>
    <cellStyle name="Vírgula 10 2 3 2 2 2" xfId="7914" xr:uid="{C941C701-9D82-4BFF-9158-DCA150202302}"/>
    <cellStyle name="Vírgula 10 2 3 2 3" xfId="6264" xr:uid="{86E598B1-44DB-4F7E-A5A4-E2991A61850E}"/>
    <cellStyle name="Vírgula 10 2 3 3" xfId="3293" xr:uid="{233D106F-8122-42FC-80D6-4054458AC891}"/>
    <cellStyle name="Vírgula 10 2 3 3 2" xfId="7048" xr:uid="{78AE352F-C558-4C27-B3AB-5DD2E77F37DC}"/>
    <cellStyle name="Vírgula 10 2 3 4" xfId="5398" xr:uid="{5FAE518A-EC49-4BE4-A095-F6C8AC42F378}"/>
    <cellStyle name="Vírgula 10 2 4" xfId="1381" xr:uid="{212D2320-32CB-40E1-B94E-85E50B3CDF9C}"/>
    <cellStyle name="Vírgula 10 2 4 2" xfId="3512" xr:uid="{223F215A-722C-4D11-B8DD-220085078829}"/>
    <cellStyle name="Vírgula 10 2 4 2 2" xfId="7232" xr:uid="{AA86BEF9-45E9-4405-A3B4-FFB43EE76A7E}"/>
    <cellStyle name="Vírgula 10 2 4 3" xfId="5582" xr:uid="{727B5C4B-E5EF-400F-93A6-03B66F0A3E63}"/>
    <cellStyle name="Vírgula 10 2 5" xfId="1708" xr:uid="{E9E1B104-FCD5-44DC-BD6E-EF7CCF0E7689}"/>
    <cellStyle name="Vírgula 10 2 5 2" xfId="3839" xr:uid="{E40FE9EC-3060-4953-87DD-A156C3BBAF9E}"/>
    <cellStyle name="Vírgula 10 2 5 2 2" xfId="7522" xr:uid="{AA0946E1-028D-40EA-BC2F-87A05A60DFD2}"/>
    <cellStyle name="Vírgula 10 2 5 3" xfId="5872" xr:uid="{320B6CAA-DD2E-4FA2-A79D-32A3B554C93E}"/>
    <cellStyle name="Vírgula 10 2 6" xfId="2502" xr:uid="{0213D4F9-72F8-4E80-AFF4-80B175CCE338}"/>
    <cellStyle name="Vírgula 10 2 6 2" xfId="5008" xr:uid="{3667C988-BEE8-4C1B-BC6A-62D412BB204A}"/>
    <cellStyle name="Vírgula 10 2 7" xfId="712" xr:uid="{2AE6FED7-7830-401C-9FEE-D1F07C4AF220}"/>
    <cellStyle name="Vírgula 10 2 7 2" xfId="6656" xr:uid="{EE92618C-842F-497E-A87F-1E59F352F100}"/>
    <cellStyle name="Vírgula 10 2 8" xfId="2847" xr:uid="{E64346DA-8337-4BD7-B257-33C625E85008}"/>
    <cellStyle name="Vírgula 10 2 9" xfId="4697" xr:uid="{AA7DD777-18C8-4DA4-B1BA-049A9A0335C0}"/>
    <cellStyle name="Vírgula 10 3" xfId="263" xr:uid="{816F7A87-1C1E-4A31-A74F-5BF9CF57521E}"/>
    <cellStyle name="Vírgula 10 3 2" xfId="1059" xr:uid="{182A25C2-2729-4943-B6CB-406699823A85}"/>
    <cellStyle name="Vírgula 10 3 2 2" xfId="2051" xr:uid="{03C5580F-4802-48A7-9A92-1B6EDBFA0CD2}"/>
    <cellStyle name="Vírgula 10 3 2 2 2" xfId="4182" xr:uid="{83E0972C-61DC-41F5-A295-AEA5B309F7A2}"/>
    <cellStyle name="Vírgula 10 3 2 2 2 2" xfId="7821" xr:uid="{6361A29D-A084-467A-9784-CCB90F5FFF90}"/>
    <cellStyle name="Vírgula 10 3 2 2 3" xfId="6171" xr:uid="{74DF2E00-F06E-4586-B748-5E987141E996}"/>
    <cellStyle name="Vírgula 10 3 2 3" xfId="3190" xr:uid="{59A599BB-90AE-416D-A83A-4CF0FDE7A445}"/>
    <cellStyle name="Vírgula 10 3 2 3 2" xfId="6955" xr:uid="{C893A7E1-06D3-42EB-BBBC-A4020A716404}"/>
    <cellStyle name="Vírgula 10 3 2 4" xfId="5305" xr:uid="{29C13968-E577-4126-8BA8-98038DEF4E02}"/>
    <cellStyle name="Vírgula 10 3 3" xfId="1605" xr:uid="{0EA73DA0-65A3-4058-ADCB-7841551ABB42}"/>
    <cellStyle name="Vírgula 10 3 3 2" xfId="3736" xr:uid="{26447FAC-4F22-483C-8AC2-A34B9B8DAF1B}"/>
    <cellStyle name="Vírgula 10 3 3 2 2" xfId="7429" xr:uid="{93147B97-7BDA-46C7-A986-C556818F7477}"/>
    <cellStyle name="Vírgula 10 3 3 3" xfId="5779" xr:uid="{216CD2EF-17E5-4B25-8A26-38ECAF34410A}"/>
    <cellStyle name="Vírgula 10 3 4" xfId="2399" xr:uid="{2BD864A0-8E32-4D15-BFC5-4D45F08C81F7}"/>
    <cellStyle name="Vírgula 10 3 4 2" xfId="4915" xr:uid="{7CC0D319-2D4D-4B19-9F70-4A06656C1C12}"/>
    <cellStyle name="Vírgula 10 3 5" xfId="609" xr:uid="{E329E786-EFA0-43EC-B617-7E5AA3B0F103}"/>
    <cellStyle name="Vírgula 10 3 5 2" xfId="6563" xr:uid="{CE809E0E-ECBA-41D2-8C7E-9978D9A94593}"/>
    <cellStyle name="Vírgula 10 3 6" xfId="2744" xr:uid="{E47FD44F-5F7D-4200-ABE2-964FD2E4D1A5}"/>
    <cellStyle name="Vírgula 10 3 7" xfId="4604" xr:uid="{F06965D3-3292-4C36-91FC-EA64F470C7AE}"/>
    <cellStyle name="Vírgula 10 4" xfId="180" xr:uid="{09740A94-285B-4A91-A16D-EEC5AD8F3005}"/>
    <cellStyle name="Vírgula 10 4 2" xfId="979" xr:uid="{EAFFAC7B-FD59-4134-80AE-F4D763BB80E5}"/>
    <cellStyle name="Vírgula 10 4 2 2" xfId="1971" xr:uid="{4F846558-AF2C-4B22-AFBC-C3F6601E7B8C}"/>
    <cellStyle name="Vírgula 10 4 2 2 2" xfId="4102" xr:uid="{A595EDA7-4EDC-4417-AA1D-67B22B3ECFEC}"/>
    <cellStyle name="Vírgula 10 4 2 2 2 2" xfId="7752" xr:uid="{C47C4F4A-602A-4386-898C-2BBC25D7305E}"/>
    <cellStyle name="Vírgula 10 4 2 2 3" xfId="6102" xr:uid="{F41FC796-D5B6-4A97-B664-F246B06028C7}"/>
    <cellStyle name="Vírgula 10 4 2 3" xfId="3110" xr:uid="{7EE5BF08-1355-4596-B76A-6E9F7A9BCED9}"/>
    <cellStyle name="Vírgula 10 4 2 3 2" xfId="6886" xr:uid="{4B64DD61-DF91-46CC-B193-C701B53E2EF9}"/>
    <cellStyle name="Vírgula 10 4 2 4" xfId="5236" xr:uid="{44549CB8-D7CD-43F7-9AF9-2D51B7F8B661}"/>
    <cellStyle name="Vírgula 10 4 3" xfId="1525" xr:uid="{09853252-77E7-4479-978D-F9E496E2CA58}"/>
    <cellStyle name="Vírgula 10 4 3 2" xfId="3656" xr:uid="{B0A39EC3-1767-4BB4-8075-74726C63BE57}"/>
    <cellStyle name="Vírgula 10 4 3 2 2" xfId="7360" xr:uid="{E47CC3E5-000B-40D6-AE6A-F34A3909C292}"/>
    <cellStyle name="Vírgula 10 4 3 3" xfId="5710" xr:uid="{C4B9A631-5D2B-499B-8A7D-932E3B26A9FC}"/>
    <cellStyle name="Vírgula 10 4 4" xfId="529" xr:uid="{182F62CD-14A3-48BE-830A-A698ACE39CAB}"/>
    <cellStyle name="Vírgula 10 4 4 2" xfId="4846" xr:uid="{4A26E8A0-2BF7-435E-92F1-B98FB1AC83D2}"/>
    <cellStyle name="Vírgula 10 4 5" xfId="2664" xr:uid="{001A8D14-3B6C-4B61-9E6F-638F8CBD45C9}"/>
    <cellStyle name="Vírgula 10 4 5 2" xfId="6494" xr:uid="{739401CF-BAE0-4C90-8CA2-A17C68052185}"/>
    <cellStyle name="Vírgula 10 4 6" xfId="4535" xr:uid="{A736AD01-0DDC-4AC7-9B0F-438CB7FA5C1B}"/>
    <cellStyle name="Vírgula 10 5" xfId="777" xr:uid="{FF2FB52F-6E78-4233-AB03-95054990BD6A}"/>
    <cellStyle name="Vírgula 10 5 2" xfId="1227" xr:uid="{AE53612F-9DAA-4C60-AD44-4B7D9D8BAEB1}"/>
    <cellStyle name="Vírgula 10 5 2 2" xfId="2219" xr:uid="{BBE5C39E-98E6-49AA-AF71-09A070A50F1E}"/>
    <cellStyle name="Vírgula 10 5 2 2 2" xfId="4350" xr:uid="{2A7150CB-F453-4E8E-BD02-2303A991FFC6}"/>
    <cellStyle name="Vírgula 10 5 2 2 2 2" xfId="7973" xr:uid="{5ED52D2B-EAD9-47CD-B31F-BF890CF03B17}"/>
    <cellStyle name="Vírgula 10 5 2 2 3" xfId="6323" xr:uid="{E804B24E-22BA-4853-8EA1-0392616ABFE9}"/>
    <cellStyle name="Vírgula 10 5 2 3" xfId="3358" xr:uid="{09B6FF97-1D1B-4DF6-9BA0-1C7508752A77}"/>
    <cellStyle name="Vírgula 10 5 2 3 2" xfId="7107" xr:uid="{D998D026-2695-4388-85D9-40A3380C65EA}"/>
    <cellStyle name="Vírgula 10 5 2 4" xfId="5457" xr:uid="{818304D4-BC44-4311-A812-E81026CF5E5D}"/>
    <cellStyle name="Vírgula 10 5 3" xfId="1773" xr:uid="{1168E673-AEF3-40B0-A4F9-00EA1E54C695}"/>
    <cellStyle name="Vírgula 10 5 3 2" xfId="3904" xr:uid="{638C9FB4-057B-484E-9C35-F787ED086468}"/>
    <cellStyle name="Vírgula 10 5 3 2 2" xfId="7581" xr:uid="{02623EB7-3372-4E37-BEBB-1E6887F56C6E}"/>
    <cellStyle name="Vírgula 10 5 3 3" xfId="5931" xr:uid="{0A16F604-85B5-4E99-B0E2-618C5E6EFA04}"/>
    <cellStyle name="Vírgula 10 5 4" xfId="2912" xr:uid="{E1B5C664-A5C1-4E6B-8CFD-1A85FCC84B2F}"/>
    <cellStyle name="Vírgula 10 5 4 2" xfId="6715" xr:uid="{8A890038-71D2-4A57-818F-4D3A7F5557D1}"/>
    <cellStyle name="Vírgula 10 5 5" xfId="5066" xr:uid="{92398882-537A-47CF-99B5-185EAD78D43F}"/>
    <cellStyle name="Vírgula 10 6" xfId="915" xr:uid="{0FE4FB00-1B28-4A9B-9E9A-86AC34859DC4}"/>
    <cellStyle name="Vírgula 10 6 2" xfId="1907" xr:uid="{1A9DC4BA-4313-44A2-A6C9-A7B85FCA587D}"/>
    <cellStyle name="Vírgula 10 6 2 2" xfId="4038" xr:uid="{248482E8-AB38-414D-929C-C9F37C8C83B9}"/>
    <cellStyle name="Vírgula 10 6 2 2 2" xfId="7693" xr:uid="{06BDE7EF-A862-44F1-8DB1-0D62B09EAC7C}"/>
    <cellStyle name="Vírgula 10 6 2 3" xfId="6043" xr:uid="{C1715950-09EE-44A1-92E3-A4B2D3813763}"/>
    <cellStyle name="Vírgula 10 6 3" xfId="3046" xr:uid="{8A2DCFC3-BB06-45CA-9650-F118D7B9AEDD}"/>
    <cellStyle name="Vírgula 10 6 3 2" xfId="6827" xr:uid="{7991BF42-DFE8-4AF2-8FC1-FF1AC365F265}"/>
    <cellStyle name="Vírgula 10 6 4" xfId="5178" xr:uid="{9940419C-45CB-4984-873B-ED3B176D1ECC}"/>
    <cellStyle name="Vírgula 10 7" xfId="1327" xr:uid="{D2C268F9-A098-4BB3-9A04-5DDC7C7C5804}"/>
    <cellStyle name="Vírgula 10 7 2" xfId="3458" xr:uid="{5DB3BBD9-F3D6-4907-A7EC-52FE4C25694E}"/>
    <cellStyle name="Vírgula 10 7 2 2" xfId="7189" xr:uid="{63A93B8E-5415-40EC-9895-00327890EFAA}"/>
    <cellStyle name="Vírgula 10 7 3" xfId="5539" xr:uid="{E19E954A-7F6C-4969-8FF9-C16A9267B167}"/>
    <cellStyle name="Vírgula 10 8" xfId="1461" xr:uid="{AAD28996-DF61-4FBD-A5C4-212F9027AC85}"/>
    <cellStyle name="Vírgula 10 8 2" xfId="3592" xr:uid="{FD1E8822-87D3-409D-940C-F116F3E6EB42}"/>
    <cellStyle name="Vírgula 10 8 2 2" xfId="7301" xr:uid="{67C30D15-C539-42CC-99E8-7DCF9018AB59}"/>
    <cellStyle name="Vírgula 10 8 3" xfId="5651" xr:uid="{7D2EACF7-2A09-481D-A5CD-560C9DF2A720}"/>
    <cellStyle name="Vírgula 10 9" xfId="2319" xr:uid="{3F608EEA-0C98-40CE-A776-2CAB7F1BC03E}"/>
    <cellStyle name="Vírgula 10 9 2" xfId="4788" xr:uid="{61989CB0-F942-4EAB-84C4-9F4BE26FDC65}"/>
    <cellStyle name="Vírgula 11" xfId="75" xr:uid="{00000000-0005-0000-0000-000088000000}"/>
    <cellStyle name="Vírgula 11 10" xfId="2564" xr:uid="{8E389C97-37A5-48EF-821B-E7D41DEA9949}"/>
    <cellStyle name="Vírgula 11 11" xfId="4446" xr:uid="{54AAA16B-4C15-494D-AA66-7F8E4BAEFFBC}"/>
    <cellStyle name="Vírgula 11 2" xfId="330" xr:uid="{B101A57B-8610-4AFD-A1BA-54C3FC4A842F}"/>
    <cellStyle name="Vírgula 11 2 2" xfId="1126" xr:uid="{34287F25-F57E-425B-A3F5-E6B013100924}"/>
    <cellStyle name="Vírgula 11 2 2 2" xfId="2118" xr:uid="{1A3B7D83-E3F5-4445-8544-7E79EE91F19E}"/>
    <cellStyle name="Vírgula 11 2 2 2 2" xfId="4249" xr:uid="{9BFEADC8-0C4E-41DC-9B51-C89F20817316}"/>
    <cellStyle name="Vírgula 11 2 2 2 2 2" xfId="7884" xr:uid="{34FAFC3A-6D58-4845-81F7-EF396BDBDB12}"/>
    <cellStyle name="Vírgula 11 2 2 2 3" xfId="6234" xr:uid="{6EA2C5BE-26E2-478C-BCD1-1148E5A566A2}"/>
    <cellStyle name="Vírgula 11 2 2 3" xfId="3257" xr:uid="{8CA6160F-64AA-45B7-B419-28832D411A36}"/>
    <cellStyle name="Vírgula 11 2 2 3 2" xfId="7018" xr:uid="{421175C1-7EF1-4D58-8BEE-9F8F278FE781}"/>
    <cellStyle name="Vírgula 11 2 2 4" xfId="5368" xr:uid="{04737DBF-77FA-48B1-867B-665DA4D6AB69}"/>
    <cellStyle name="Vírgula 11 2 3" xfId="1672" xr:uid="{DA1F74E7-4C3E-4FF9-885F-886D7A76BDA2}"/>
    <cellStyle name="Vírgula 11 2 3 2" xfId="3803" xr:uid="{6BF451BD-F91A-43E4-B4AF-12CC3CF5D07D}"/>
    <cellStyle name="Vírgula 11 2 3 2 2" xfId="7492" xr:uid="{2FF7DD13-D9A6-4633-8C81-4DA57751987F}"/>
    <cellStyle name="Vírgula 11 2 3 3" xfId="5842" xr:uid="{7A434C86-5369-4375-B56C-AEEF219C9543}"/>
    <cellStyle name="Vírgula 11 2 4" xfId="2466" xr:uid="{7B9E9509-FB28-4CF5-9C25-040D42362AF3}"/>
    <cellStyle name="Vírgula 11 2 4 2" xfId="4978" xr:uid="{43709C45-A031-4CB4-BD4E-CAB0D2DB51A7}"/>
    <cellStyle name="Vírgula 11 2 5" xfId="676" xr:uid="{CB845A4A-FBF2-4752-A074-462F627B33D4}"/>
    <cellStyle name="Vírgula 11 2 5 2" xfId="6626" xr:uid="{0DF9BA6A-4162-4A52-BEA5-7CA89B521A55}"/>
    <cellStyle name="Vírgula 11 2 6" xfId="2811" xr:uid="{8ED0134B-5E37-4AFE-A351-1B3679B671AB}"/>
    <cellStyle name="Vírgula 11 2 7" xfId="4667" xr:uid="{A28FA6B6-523F-46AC-A3D5-D1F8FC7DA430}"/>
    <cellStyle name="Vírgula 11 3" xfId="226" xr:uid="{6843FA3D-C05F-48BC-8A49-5AD02E7E595E}"/>
    <cellStyle name="Vírgula 11 3 2" xfId="1023" xr:uid="{32DA8FE9-D672-45BF-81B2-D107E58E2093}"/>
    <cellStyle name="Vírgula 11 3 2 2" xfId="2015" xr:uid="{CCE30EED-0BD5-4E1B-9A35-C806F5F38FDF}"/>
    <cellStyle name="Vírgula 11 3 2 2 2" xfId="4146" xr:uid="{AFC72D03-9437-482F-ABE1-53EB9FCFCECF}"/>
    <cellStyle name="Vírgula 11 3 2 2 2 2" xfId="7791" xr:uid="{AA33725C-77AC-4301-AC60-6FC1BBC4FD82}"/>
    <cellStyle name="Vírgula 11 3 2 2 3" xfId="6141" xr:uid="{50C4EBFA-1297-4654-BDA3-7E3876438922}"/>
    <cellStyle name="Vírgula 11 3 2 3" xfId="3154" xr:uid="{506B68CA-BC47-4A55-91ED-29D854479715}"/>
    <cellStyle name="Vírgula 11 3 2 3 2" xfId="6925" xr:uid="{368C22E4-DFC4-427A-8898-59FAAD6C483D}"/>
    <cellStyle name="Vírgula 11 3 2 4" xfId="5275" xr:uid="{4AD55C50-A4C2-403A-8D75-021EFB6B0B99}"/>
    <cellStyle name="Vírgula 11 3 3" xfId="1569" xr:uid="{9E769CB4-C5D9-48F0-99D4-682A66587A7B}"/>
    <cellStyle name="Vírgula 11 3 3 2" xfId="3700" xr:uid="{0CC3EA52-B19D-4BFB-8AA8-A24A3F45266C}"/>
    <cellStyle name="Vírgula 11 3 3 2 2" xfId="7399" xr:uid="{B6CE3AF3-C61E-488F-BF20-93E7A396DA98}"/>
    <cellStyle name="Vírgula 11 3 3 3" xfId="5749" xr:uid="{2391462B-19CE-48E1-9A4D-2626C559A148}"/>
    <cellStyle name="Vírgula 11 3 4" xfId="573" xr:uid="{7D82F125-857B-4F66-BC42-0A6A3A59EB2C}"/>
    <cellStyle name="Vírgula 11 3 4 2" xfId="4885" xr:uid="{9DD39AF7-1566-4521-8CF3-067DF9E635E1}"/>
    <cellStyle name="Vírgula 11 3 5" xfId="2708" xr:uid="{95E2ED78-6381-4C08-9B27-31FE737C0CD3}"/>
    <cellStyle name="Vírgula 11 3 5 2" xfId="6533" xr:uid="{D50D36ED-B60F-4C10-8819-99DB224E273F}"/>
    <cellStyle name="Vírgula 11 3 6" xfId="4574" xr:uid="{E41F1E98-9414-4B3B-A108-29136104ADBC}"/>
    <cellStyle name="Vírgula 11 4" xfId="804" xr:uid="{7378AFBB-24CE-473D-B610-2D6C8B44897F}"/>
    <cellStyle name="Vírgula 11 4 2" xfId="1254" xr:uid="{FACF27F8-7AB1-4E36-8145-28F6D4215A14}"/>
    <cellStyle name="Vírgula 11 4 2 2" xfId="2246" xr:uid="{F8EFE197-62AC-41F5-84CC-678884982249}"/>
    <cellStyle name="Vírgula 11 4 2 2 2" xfId="4377" xr:uid="{FDD18CA7-6BF0-420A-9944-025E7C2EF914}"/>
    <cellStyle name="Vírgula 11 4 2 2 2 2" xfId="7995" xr:uid="{D48E604B-038A-4596-95DA-FF4745BBE108}"/>
    <cellStyle name="Vírgula 11 4 2 2 3" xfId="6345" xr:uid="{22285E90-8726-4418-807E-C3D0213070AB}"/>
    <cellStyle name="Vírgula 11 4 2 3" xfId="3385" xr:uid="{0A906852-9252-4E8C-AA9C-DA69D0A0DA1D}"/>
    <cellStyle name="Vírgula 11 4 2 3 2" xfId="7129" xr:uid="{D5D93525-7150-48DF-9413-6DDBC7F985DD}"/>
    <cellStyle name="Vírgula 11 4 2 4" xfId="5479" xr:uid="{2D8BF2C3-963A-4DA5-8395-B70D40496222}"/>
    <cellStyle name="Vírgula 11 4 3" xfId="1800" xr:uid="{40B9EB12-AB08-4E74-902B-EF5C2B912C1A}"/>
    <cellStyle name="Vírgula 11 4 3 2" xfId="3931" xr:uid="{02C6E378-1824-465E-BF21-73920F027919}"/>
    <cellStyle name="Vírgula 11 4 3 2 2" xfId="7603" xr:uid="{8D3088D6-371D-4973-A410-29FBB278D72D}"/>
    <cellStyle name="Vírgula 11 4 3 3" xfId="5953" xr:uid="{9F689F00-F206-4D3E-9186-864E5C72EFDD}"/>
    <cellStyle name="Vírgula 11 4 4" xfId="2939" xr:uid="{CE950C7B-A9EB-40F9-846B-D5219E110DED}"/>
    <cellStyle name="Vírgula 11 4 4 2" xfId="6737" xr:uid="{6BDAAFD7-A770-4F08-ABA8-CD06AD4E37FF}"/>
    <cellStyle name="Vírgula 11 4 5" xfId="5088" xr:uid="{C976FF5E-7A21-499B-AE09-87D807F5B39F}"/>
    <cellStyle name="Vírgula 11 5" xfId="879" xr:uid="{57C13192-62FC-44DA-9D35-40E6951169E2}"/>
    <cellStyle name="Vírgula 11 5 2" xfId="1871" xr:uid="{C47E6332-54E9-4D4B-9678-3682C4FCDFE8}"/>
    <cellStyle name="Vírgula 11 5 2 2" xfId="4002" xr:uid="{94D6C86C-8E1B-49D2-8B6A-73F3238B78D9}"/>
    <cellStyle name="Vírgula 11 5 2 2 2" xfId="7663" xr:uid="{CDA52628-EDCE-466D-9E55-2249960EFD0D}"/>
    <cellStyle name="Vírgula 11 5 2 3" xfId="6013" xr:uid="{14163AEF-C52C-4953-95C1-4291AF26C624}"/>
    <cellStyle name="Vírgula 11 5 3" xfId="3010" xr:uid="{F48F7AF4-5F3D-4F7A-9EAE-28AE9BBAE306}"/>
    <cellStyle name="Vírgula 11 5 3 2" xfId="6797" xr:uid="{133C02FC-EC32-4113-B6BA-E65BCC118888}"/>
    <cellStyle name="Vírgula 11 5 4" xfId="5148" xr:uid="{7DE2871F-A31F-4176-9688-072EEDEEA47E}"/>
    <cellStyle name="Vírgula 11 6" xfId="1354" xr:uid="{394B3F75-2838-4C2A-8C5B-32C2BB04EF01}"/>
    <cellStyle name="Vírgula 11 6 2" xfId="3485" xr:uid="{DAC446E5-6530-43DF-8206-EBE2287D8E79}"/>
    <cellStyle name="Vírgula 11 6 2 2" xfId="7211" xr:uid="{4F3AA7E4-8427-4E4A-A8BD-1D2166782090}"/>
    <cellStyle name="Vírgula 11 6 3" xfId="5561" xr:uid="{B2BB4D04-FC97-4BCA-BF3F-E87C42364299}"/>
    <cellStyle name="Vírgula 11 7" xfId="1425" xr:uid="{2C32F02F-D01C-492E-86CD-9599869D50B4}"/>
    <cellStyle name="Vírgula 11 7 2" xfId="3556" xr:uid="{9BED1B84-2CB6-4997-ACAA-B49482F41680}"/>
    <cellStyle name="Vírgula 11 7 2 2" xfId="7271" xr:uid="{8B0582B5-ECCF-4563-BDD1-16268B283214}"/>
    <cellStyle name="Vírgula 11 7 3" xfId="5621" xr:uid="{196AA863-FC91-4B3A-A14B-C72C76008EEA}"/>
    <cellStyle name="Vírgula 11 8" xfId="2363" xr:uid="{60F94F41-30C8-42D5-B94D-AB89AF991454}"/>
    <cellStyle name="Vírgula 11 8 2" xfId="4757" xr:uid="{D4253103-DF3B-41C7-AF78-17CA1500D7E9}"/>
    <cellStyle name="Vírgula 11 9" xfId="429" xr:uid="{2BE7D7A9-BD45-4970-823F-34E02697ADE7}"/>
    <cellStyle name="Vírgula 11 9 2" xfId="6405" xr:uid="{61CB6B93-08E0-47DB-AF7B-264314457085}"/>
    <cellStyle name="Vírgula 12" xfId="307" xr:uid="{18100EFD-6048-4CF6-88E6-89520960F87F}"/>
    <cellStyle name="Vírgula 12 2" xfId="808" xr:uid="{50EED25C-14FE-4A18-A05A-54CD7FF2F413}"/>
    <cellStyle name="Vírgula 12 2 2" xfId="1258" xr:uid="{67D3E57E-A73F-4284-A5BC-BECF575020D5}"/>
    <cellStyle name="Vírgula 12 2 2 2" xfId="2250" xr:uid="{5F321DA2-07B9-4C45-8D45-4DC10EE2BFB2}"/>
    <cellStyle name="Vírgula 12 2 2 2 2" xfId="4381" xr:uid="{46C7060A-154B-4BD8-A914-C4B41EADA835}"/>
    <cellStyle name="Vírgula 12 2 2 2 2 2" xfId="7997" xr:uid="{E36CABBF-1008-4ACB-84DB-34C33505CE89}"/>
    <cellStyle name="Vírgula 12 2 2 2 3" xfId="6347" xr:uid="{70B669C9-8D37-47D2-B11B-81A786A8716B}"/>
    <cellStyle name="Vírgula 12 2 2 3" xfId="3389" xr:uid="{7CCFA21F-86A1-448B-88CE-83A0D153512D}"/>
    <cellStyle name="Vírgula 12 2 2 3 2" xfId="7131" xr:uid="{89BB255E-DB0E-4BB1-B9F0-55972CF9A409}"/>
    <cellStyle name="Vírgula 12 2 2 4" xfId="5481" xr:uid="{E3B4280C-92B8-41BB-9141-E03F7E3A2696}"/>
    <cellStyle name="Vírgula 12 2 3" xfId="1804" xr:uid="{54AA9763-7824-4008-84A6-FDBFA0105C68}"/>
    <cellStyle name="Vírgula 12 2 3 2" xfId="3935" xr:uid="{E6E0B70B-1566-4635-AFBD-D1CEEE759CBF}"/>
    <cellStyle name="Vírgula 12 2 3 2 2" xfId="7605" xr:uid="{443E233F-D059-4074-8D95-05A1738E8217}"/>
    <cellStyle name="Vírgula 12 2 3 3" xfId="5955" xr:uid="{A71F3064-8846-4942-9E33-F3610F61EAC7}"/>
    <cellStyle name="Vírgula 12 2 4" xfId="2943" xr:uid="{17D1CEEF-A5E8-478A-8941-5AE2EC86B8FE}"/>
    <cellStyle name="Vírgula 12 2 4 2" xfId="6739" xr:uid="{CFED52F6-3DFB-4313-9F12-3E0CA787E58D}"/>
    <cellStyle name="Vírgula 12 2 5" xfId="5090" xr:uid="{73DDA9D0-D3DE-4900-AE45-E5A9BCBF6985}"/>
    <cellStyle name="Vírgula 12 3" xfId="1103" xr:uid="{CAACAAC8-F1ED-44F9-A291-2BE03AB2BFE4}"/>
    <cellStyle name="Vírgula 12 3 2" xfId="2095" xr:uid="{A249DB56-34E5-46F3-827C-3359D8751FED}"/>
    <cellStyle name="Vírgula 12 3 2 2" xfId="4226" xr:uid="{33FC705F-5376-4859-AE5F-CBF3249BCB87}"/>
    <cellStyle name="Vírgula 12 3 2 2 2" xfId="7863" xr:uid="{9F77FD64-2BA7-42F3-8FBC-69C3132A27BF}"/>
    <cellStyle name="Vírgula 12 3 2 3" xfId="6213" xr:uid="{AD7755AE-9D15-4ABF-9612-14D800A9D0E6}"/>
    <cellStyle name="Vírgula 12 3 3" xfId="3234" xr:uid="{31F174D9-6BE8-41C7-96AF-18AE2C241D24}"/>
    <cellStyle name="Vírgula 12 3 3 2" xfId="6997" xr:uid="{E3846D80-0C95-4798-BCF1-17E099DB9F49}"/>
    <cellStyle name="Vírgula 12 3 4" xfId="5347" xr:uid="{F689DE89-2F9E-4380-8687-1FBC13CE096D}"/>
    <cellStyle name="Vírgula 12 4" xfId="1358" xr:uid="{A0BFE5D9-F3CA-4083-AAF7-4F889B4E800A}"/>
    <cellStyle name="Vírgula 12 4 2" xfId="3489" xr:uid="{24898444-5056-4293-BFEF-BA49B4B8F7C6}"/>
    <cellStyle name="Vírgula 12 4 2 2" xfId="7213" xr:uid="{D4885968-11A2-482C-AB8F-7BD8B4FED9F5}"/>
    <cellStyle name="Vírgula 12 4 3" xfId="5563" xr:uid="{E3408A53-23AF-4361-BBAD-C1C43D4932E9}"/>
    <cellStyle name="Vírgula 12 5" xfId="1649" xr:uid="{B683E39A-E3FC-48AC-930B-521ADEE6ABDB}"/>
    <cellStyle name="Vírgula 12 5 2" xfId="3780" xr:uid="{08D22B57-E688-4AD6-9B1F-72C07794A2BC}"/>
    <cellStyle name="Vírgula 12 5 2 2" xfId="7471" xr:uid="{194AD756-ADC6-45E5-AA68-CDF858054AC5}"/>
    <cellStyle name="Vírgula 12 5 3" xfId="5821" xr:uid="{3BA79273-EB71-4F6F-B04B-C2407905CFFF}"/>
    <cellStyle name="Vírgula 12 6" xfId="2443" xr:uid="{D6488B50-3ED5-47BA-849B-CC30C7B8D12A}"/>
    <cellStyle name="Vírgula 12 6 2" xfId="4957" xr:uid="{15E8E13A-1DF6-4338-B7D6-AC0CE233B630}"/>
    <cellStyle name="Vírgula 12 7" xfId="653" xr:uid="{C4281EDA-C4E9-400A-940B-BDC6E06E8CB3}"/>
    <cellStyle name="Vírgula 12 7 2" xfId="6605" xr:uid="{F2FB96B7-AB67-4862-B9E3-0B7FFC8BA302}"/>
    <cellStyle name="Vírgula 12 8" xfId="2788" xr:uid="{72569577-53ED-482B-BAF2-CE249993DB9F}"/>
    <cellStyle name="Vírgula 12 9" xfId="4646" xr:uid="{27CAA9F7-4D94-4E53-B6BC-89AA48B1FD8A}"/>
    <cellStyle name="Vírgula 13" xfId="312" xr:uid="{E22D4D0B-D5A1-4089-967B-03A81EA4D8E2}"/>
    <cellStyle name="Vírgula 13 2" xfId="811" xr:uid="{F9E0FF8E-CF26-46AB-BBA7-DEF74F24AE76}"/>
    <cellStyle name="Vírgula 13 2 2" xfId="1261" xr:uid="{1EF36B3F-5D67-4880-B4CC-F01BE9217835}"/>
    <cellStyle name="Vírgula 13 2 2 2" xfId="2253" xr:uid="{4C88AA3B-7F9E-4498-A168-9FE68DAC36C4}"/>
    <cellStyle name="Vírgula 13 2 2 2 2" xfId="4384" xr:uid="{309A9EC9-25BF-45CC-9928-32CA1CC4ECC4}"/>
    <cellStyle name="Vírgula 13 2 2 2 2 2" xfId="7999" xr:uid="{69B3DD35-56EA-4F58-85BE-124F38D46BB9}"/>
    <cellStyle name="Vírgula 13 2 2 2 3" xfId="6349" xr:uid="{9101EFC6-71CB-4EF5-9AE9-F979C2EBDB6B}"/>
    <cellStyle name="Vírgula 13 2 2 3" xfId="3392" xr:uid="{B922E35A-1CBD-4188-9707-208015C28B8F}"/>
    <cellStyle name="Vírgula 13 2 2 3 2" xfId="7133" xr:uid="{88F34204-E46C-4DA8-BFE1-9EE2289F8F55}"/>
    <cellStyle name="Vírgula 13 2 2 4" xfId="5483" xr:uid="{D45F9CF3-62E1-4863-8C40-328E51CE67E3}"/>
    <cellStyle name="Vírgula 13 2 3" xfId="1807" xr:uid="{3E8FB9A1-968D-43BB-AB32-A9EDDF6E1EA7}"/>
    <cellStyle name="Vírgula 13 2 3 2" xfId="3938" xr:uid="{8897CAAE-6818-4A03-808B-2C2E6661684A}"/>
    <cellStyle name="Vírgula 13 2 3 2 2" xfId="7607" xr:uid="{45DB4838-A9BF-4CA3-83B3-AC91C991FB81}"/>
    <cellStyle name="Vírgula 13 2 3 3" xfId="5957" xr:uid="{89A9D0E8-96D2-4104-914A-628166A3B8E9}"/>
    <cellStyle name="Vírgula 13 2 4" xfId="2946" xr:uid="{CE6FA9FF-5B61-4B0E-8914-088E9DAFAF0C}"/>
    <cellStyle name="Vírgula 13 2 4 2" xfId="6741" xr:uid="{2C63B5A0-6692-4B19-8CB6-90831821496C}"/>
    <cellStyle name="Vírgula 13 2 5" xfId="5092" xr:uid="{592CAAA0-5BD6-4744-B7CD-254CDCB58024}"/>
    <cellStyle name="Vírgula 13 3" xfId="1108" xr:uid="{9BBAE9C0-A279-48BE-A095-13F0EFB4E342}"/>
    <cellStyle name="Vírgula 13 3 2" xfId="2100" xr:uid="{1739695C-76CD-4194-8DBE-6D6D94C02EB7}"/>
    <cellStyle name="Vírgula 13 3 2 2" xfId="4231" xr:uid="{F928D637-F63D-4F79-B039-1F66161F1F0B}"/>
    <cellStyle name="Vírgula 13 3 2 2 2" xfId="7867" xr:uid="{78F6DC7A-91BF-4AB5-BF00-6B392569641C}"/>
    <cellStyle name="Vírgula 13 3 2 3" xfId="6217" xr:uid="{2CA0177C-D480-4907-A0D6-07623CF0F041}"/>
    <cellStyle name="Vírgula 13 3 3" xfId="3239" xr:uid="{C0C05D39-64BB-41BA-A3F4-8985E1D50305}"/>
    <cellStyle name="Vírgula 13 3 3 2" xfId="7001" xr:uid="{13A77159-229F-42BF-A3BF-674F1D4AD28D}"/>
    <cellStyle name="Vírgula 13 3 4" xfId="5351" xr:uid="{EAAE2011-827E-4C03-B55A-9AD7B863D253}"/>
    <cellStyle name="Vírgula 13 4" xfId="1361" xr:uid="{A4C664AC-C890-4C02-96EF-0E22F63C4279}"/>
    <cellStyle name="Vírgula 13 4 2" xfId="3492" xr:uid="{1475B898-D4B1-4B03-8932-E2F93738B4FE}"/>
    <cellStyle name="Vírgula 13 4 2 2" xfId="7215" xr:uid="{7970D92C-88A8-48D5-B2BE-6753FC1B7C5B}"/>
    <cellStyle name="Vírgula 13 4 3" xfId="5565" xr:uid="{55FF1AF4-5FC0-49CE-B6F2-15951AC7D2E3}"/>
    <cellStyle name="Vírgula 13 5" xfId="1654" xr:uid="{A40812B1-F465-4F7E-8935-B01100FC461F}"/>
    <cellStyle name="Vírgula 13 5 2" xfId="3785" xr:uid="{4FBB5AC7-BDB9-440C-B89C-569DF1C6DE57}"/>
    <cellStyle name="Vírgula 13 5 2 2" xfId="7475" xr:uid="{43D21009-F71E-4036-83F1-37907BB32E6A}"/>
    <cellStyle name="Vírgula 13 5 3" xfId="5825" xr:uid="{B40EE672-7248-46F7-82B8-7C7A07BCC4FA}"/>
    <cellStyle name="Vírgula 13 6" xfId="2448" xr:uid="{0FA5DA54-3D7A-4C5F-997A-59D9CDB9D906}"/>
    <cellStyle name="Vírgula 13 6 2" xfId="4961" xr:uid="{EE810C45-ADFB-452F-A51C-DEE4EA685A70}"/>
    <cellStyle name="Vírgula 13 7" xfId="658" xr:uid="{CCF7B552-2988-4A59-AD3E-477C0F7BCA3E}"/>
    <cellStyle name="Vírgula 13 7 2" xfId="6609" xr:uid="{93B7963B-8094-46F9-BBF3-9AECA64B2B36}"/>
    <cellStyle name="Vírgula 13 8" xfId="2793" xr:uid="{706F372A-57EE-4FC1-8728-1676001A74FB}"/>
    <cellStyle name="Vírgula 13 9" xfId="4650" xr:uid="{D00BD3BF-CD88-4150-BC5D-F0177312CFCB}"/>
    <cellStyle name="Vírgula 14" xfId="208" xr:uid="{A9D06917-DCAB-49B3-BE85-8E07051298D9}"/>
    <cellStyle name="Vírgula 14 2" xfId="1005" xr:uid="{B5DA6D21-2DE6-4CF6-8A05-757514C7AA5D}"/>
    <cellStyle name="Vírgula 14 2 2" xfId="1997" xr:uid="{5D60651F-4C7B-4A18-BABF-12C9950AE04F}"/>
    <cellStyle name="Vírgula 14 2 2 2" xfId="4128" xr:uid="{2D424720-B4A5-43BF-AB37-5A5C9253BCCC}"/>
    <cellStyle name="Vírgula 14 2 2 2 2" xfId="7774" xr:uid="{BF20B90F-4A96-43DD-BD90-F92522BEDEAB}"/>
    <cellStyle name="Vírgula 14 2 2 3" xfId="6124" xr:uid="{D961285D-BAD2-4E5B-9963-EBF1942EF54A}"/>
    <cellStyle name="Vírgula 14 2 3" xfId="3136" xr:uid="{1E9AC0ED-5744-4297-BF9C-25DB42BE818F}"/>
    <cellStyle name="Vírgula 14 2 3 2" xfId="6908" xr:uid="{8F518638-8471-45EC-8103-7A2BC90AD630}"/>
    <cellStyle name="Vírgula 14 2 4" xfId="5258" xr:uid="{C448B8AD-806E-41E9-AE0A-65ACBA0A2E8B}"/>
    <cellStyle name="Vírgula 14 3" xfId="1551" xr:uid="{6C0FA20E-8D32-4E47-8F25-1CBCA97FF98A}"/>
    <cellStyle name="Vírgula 14 3 2" xfId="3682" xr:uid="{099F2105-D622-4316-9574-2517BB04CD26}"/>
    <cellStyle name="Vírgula 14 3 2 2" xfId="7382" xr:uid="{7A0D5E15-212B-4397-8AAB-A363541BABCA}"/>
    <cellStyle name="Vírgula 14 3 3" xfId="5732" xr:uid="{8D4B67F9-71C4-4652-9B74-06843E654F53}"/>
    <cellStyle name="Vírgula 14 4" xfId="2345" xr:uid="{7258A46E-D789-482A-A890-C8F1E4DC8FD2}"/>
    <cellStyle name="Vírgula 14 4 2" xfId="4868" xr:uid="{90409B15-654C-4A44-890B-D1D5DAA56EB6}"/>
    <cellStyle name="Vírgula 14 5" xfId="555" xr:uid="{5C1B58C9-75F3-49A9-B57F-5F7C0A4A9A54}"/>
    <cellStyle name="Vírgula 14 5 2" xfId="6516" xr:uid="{B5E98903-A8C4-4937-A316-E1BABF5BDE97}"/>
    <cellStyle name="Vírgula 14 6" xfId="2690" xr:uid="{61742C29-6F4E-438A-848A-6838CA8EF311}"/>
    <cellStyle name="Vírgula 14 7" xfId="4557" xr:uid="{59B32CA3-D1D0-4B14-B34C-97EAD54A7812}"/>
    <cellStyle name="Vírgula 15" xfId="160" xr:uid="{C5816375-DFEF-4D74-B2FF-36357032DB44}"/>
    <cellStyle name="Vírgula 15 2" xfId="959" xr:uid="{73DB2246-C4C6-408F-9277-C63FCE2A37B4}"/>
    <cellStyle name="Vírgula 15 2 2" xfId="1951" xr:uid="{6F44B2FA-5798-474A-8848-5FA25C5744E8}"/>
    <cellStyle name="Vírgula 15 2 2 2" xfId="4082" xr:uid="{26947F06-ED32-4934-A555-7A9CB2BAB644}"/>
    <cellStyle name="Vírgula 15 2 2 2 2" xfId="7735" xr:uid="{0EDEA0E6-7F9E-47E3-9D0B-05701D314E67}"/>
    <cellStyle name="Vírgula 15 2 2 3" xfId="6085" xr:uid="{C652251B-E7C1-4D97-9373-B05BCB279C8A}"/>
    <cellStyle name="Vírgula 15 2 3" xfId="3090" xr:uid="{590E7A02-D86A-469F-8EC5-9BB3759CD4E3}"/>
    <cellStyle name="Vírgula 15 2 3 2" xfId="6869" xr:uid="{0B4195AB-CBC6-426E-80FC-33AF619D211C}"/>
    <cellStyle name="Vírgula 15 2 4" xfId="4739" xr:uid="{3670F0CC-8CC7-47EA-87F1-0BC32B972944}"/>
    <cellStyle name="Vírgula 15 3" xfId="1505" xr:uid="{E27E7A6B-5A5F-48D5-ABD6-723B4CF2EA89}"/>
    <cellStyle name="Vírgula 15 3 2" xfId="3636" xr:uid="{FB111BA0-7009-4C77-9681-23079B46D2C0}"/>
    <cellStyle name="Vírgula 15 3 2 2" xfId="7343" xr:uid="{08C5199A-1AD6-4A55-B75F-D85AD021580A}"/>
    <cellStyle name="Vírgula 15 3 3" xfId="5693" xr:uid="{6B790988-836A-4CD0-AAD8-344D302A9BCD}"/>
    <cellStyle name="Vírgula 15 4" xfId="509" xr:uid="{AF3614D9-CAD7-4491-9360-836E2B4CB2E5}"/>
    <cellStyle name="Vírgula 15 4 2" xfId="6477" xr:uid="{3FAD0B67-165D-4CE7-9141-4AF5A0326F57}"/>
    <cellStyle name="Vírgula 15 5" xfId="2644" xr:uid="{69AC55AA-BDBE-4679-BEF9-E17F4BD2D66A}"/>
    <cellStyle name="Vírgula 15 6" xfId="4518" xr:uid="{FD7500AF-D99F-4978-82D6-550A1DD855B5}"/>
    <cellStyle name="Vírgula 16" xfId="757" xr:uid="{FC885AB3-F9DD-4FDE-B5F1-1E0FA6C3CCF1}"/>
    <cellStyle name="Vírgula 16 2" xfId="1207" xr:uid="{DC5BFBB8-9AB8-487C-B323-995D1D4065A0}"/>
    <cellStyle name="Vírgula 16 2 2" xfId="2199" xr:uid="{C8563F60-FFAC-445D-9952-B0FD4196911B}"/>
    <cellStyle name="Vírgula 16 2 2 2" xfId="4330" xr:uid="{64F7AC77-36C8-424E-AD29-8C9D80AEF260}"/>
    <cellStyle name="Vírgula 16 2 2 2 2" xfId="7956" xr:uid="{43FEFD66-2CB6-4C18-8EA9-DD270BC0A439}"/>
    <cellStyle name="Vírgula 16 2 2 3" xfId="6306" xr:uid="{75C362EC-F139-441B-A4E2-35CF36DE629A}"/>
    <cellStyle name="Vírgula 16 2 3" xfId="3338" xr:uid="{FF9090AE-103F-4F6C-B96B-CAD259D948C0}"/>
    <cellStyle name="Vírgula 16 2 3 2" xfId="7090" xr:uid="{85242678-2CE4-43F3-8D06-08078E4D524C}"/>
    <cellStyle name="Vírgula 16 2 4" xfId="5440" xr:uid="{1086AAFC-7851-4B04-852C-8BD6E9EAB87E}"/>
    <cellStyle name="Vírgula 16 3" xfId="1753" xr:uid="{86E8DA3D-E9F5-4ED5-8476-708B20AAE560}"/>
    <cellStyle name="Vírgula 16 3 2" xfId="3884" xr:uid="{AAFD8BA8-38B9-49E1-A5F5-DAF3B347A136}"/>
    <cellStyle name="Vírgula 16 3 2 2" xfId="7564" xr:uid="{5C3BA89E-D010-407D-88D9-640E43F3C118}"/>
    <cellStyle name="Vírgula 16 3 3" xfId="5914" xr:uid="{6F3A94EC-F6EC-4B79-A0D1-24E37C863B8E}"/>
    <cellStyle name="Vírgula 16 4" xfId="2892" xr:uid="{578ECAE0-BF10-42FA-A8F9-F2E9130C947B}"/>
    <cellStyle name="Vírgula 16 4 2" xfId="6698" xr:uid="{303D6A06-C38F-48BD-B0A2-C98DEC8C620D}"/>
    <cellStyle name="Vírgula 16 5" xfId="4738" xr:uid="{CD8EE7CB-E1C6-415B-9297-06D19E6FF84F}"/>
    <cellStyle name="Vírgula 17" xfId="861" xr:uid="{5F3E0688-64E3-472D-9248-DD630DC5B2A1}"/>
    <cellStyle name="Vírgula 17 2" xfId="1853" xr:uid="{5930043C-C842-4D60-B3A9-A2B5536C774F}"/>
    <cellStyle name="Vírgula 17 2 2" xfId="3984" xr:uid="{B18F4DBA-B584-4FFE-BF2C-BEA01D94F73F}"/>
    <cellStyle name="Vírgula 17 2 2 2" xfId="7646" xr:uid="{4737F14A-87EE-405F-AFF3-CE9244405423}"/>
    <cellStyle name="Vírgula 17 2 3" xfId="5996" xr:uid="{969CE1C1-6CD9-4771-8FF7-E351B533647E}"/>
    <cellStyle name="Vírgula 17 3" xfId="2992" xr:uid="{79D056B9-678D-4B9A-AA6B-356C25A513D1}"/>
    <cellStyle name="Vírgula 17 3 2" xfId="6780" xr:uid="{F84516D5-FB78-47FA-92AC-D4DF1B66558F}"/>
    <cellStyle name="Vírgula 17 4" xfId="5131" xr:uid="{E520F01B-BB12-4B67-8E2C-DB3581BEA6DE}"/>
    <cellStyle name="Vírgula 18" xfId="1307" xr:uid="{3EE0C3B1-F505-4240-AC79-F3A9AFA439C5}"/>
    <cellStyle name="Vírgula 18 2" xfId="3438" xr:uid="{8CF973CB-022B-4F04-8CAA-E0BF8B68E3CD}"/>
    <cellStyle name="Vírgula 18 2 2" xfId="7172" xr:uid="{A28C0212-4CC4-490C-A9B5-BE391F5689FB}"/>
    <cellStyle name="Vírgula 18 3" xfId="5522" xr:uid="{611A65BD-CE4A-41E0-A7AE-8A51D8827891}"/>
    <cellStyle name="Vírgula 19" xfId="1407" xr:uid="{FA47C0EC-3BC1-4AFD-B768-7F325BFE128E}"/>
    <cellStyle name="Vírgula 19 2" xfId="3538" xr:uid="{7C7E3280-FCC1-4A23-B7B1-F7A6A7BC164A}"/>
    <cellStyle name="Vírgula 19 2 2" xfId="7254" xr:uid="{EE8F01EF-6D59-4F15-863C-E1CCE5648ACD}"/>
    <cellStyle name="Vírgula 19 3" xfId="5604" xr:uid="{52E9FCC7-412E-4CED-A6C6-4A54D5AAD784}"/>
    <cellStyle name="Vírgula 2" xfId="26" xr:uid="{00000000-0005-0000-0000-00002B000000}"/>
    <cellStyle name="Vírgula 2 2" xfId="27" xr:uid="{00000000-0005-0000-0000-00002C000000}"/>
    <cellStyle name="Vírgula 2 2 2" xfId="83" xr:uid="{00000000-0005-0000-0000-00002C000000}"/>
    <cellStyle name="Vírgula 2 2 2 10" xfId="1335" xr:uid="{DBC46DC1-8AB7-4FFC-BA87-32FD03AB9F5A}"/>
    <cellStyle name="Vírgula 2 2 2 10 2" xfId="3466" xr:uid="{53628D93-58AE-4FBB-B758-B514C3D14E17}"/>
    <cellStyle name="Vírgula 2 2 2 10 2 2" xfId="7196" xr:uid="{5E2A92AF-D8A6-4367-9D96-AE64A1945031}"/>
    <cellStyle name="Vírgula 2 2 2 10 3" xfId="5546" xr:uid="{7E8A559B-B7F0-484A-96F6-19FF3415AD76}"/>
    <cellStyle name="Vírgula 2 2 2 11" xfId="1433" xr:uid="{804E884B-CF61-4501-B6F0-B144719247A7}"/>
    <cellStyle name="Vírgula 2 2 2 11 2" xfId="3564" xr:uid="{592F8767-3B24-45F7-B801-63BBFA54158A}"/>
    <cellStyle name="Vírgula 2 2 2 11 2 2" xfId="7278" xr:uid="{09D828A0-5591-42E9-B7FA-121E4D9DF673}"/>
    <cellStyle name="Vírgula 2 2 2 11 3" xfId="5628" xr:uid="{5F18F881-5D03-4394-B9B7-C5D843F02B5A}"/>
    <cellStyle name="Vírgula 2 2 2 12" xfId="2327" xr:uid="{777D3D33-A977-44D9-BDFD-2C570D3BAE70}"/>
    <cellStyle name="Vírgula 2 2 2 12 2" xfId="4764" xr:uid="{1D524D23-5D83-45A8-BB33-60ABEA4CFD58}"/>
    <cellStyle name="Vírgula 2 2 2 13" xfId="437" xr:uid="{18C00EE9-5E6B-4CAD-A1F9-6FC8C587E2E2}"/>
    <cellStyle name="Vírgula 2 2 2 13 2" xfId="6412" xr:uid="{FAFD20E9-40AE-4250-B6E5-7034E91CDA8A}"/>
    <cellStyle name="Vírgula 2 2 2 14" xfId="2572" xr:uid="{B023844A-B7CA-4B5D-9DD3-D992D9818385}"/>
    <cellStyle name="Vírgula 2 2 2 15" xfId="4453" xr:uid="{733088D6-4F18-4540-869B-8394EEEE17DB}"/>
    <cellStyle name="Vírgula 2 2 2 2" xfId="120" xr:uid="{00000000-0005-0000-0000-00008E000000}"/>
    <cellStyle name="Vírgula 2 2 2 2 10" xfId="2604" xr:uid="{6D04C018-410D-4798-80B3-1C198C30B4F7}"/>
    <cellStyle name="Vírgula 2 2 2 2 11" xfId="4480" xr:uid="{6BDAF13F-C52F-40E3-AC07-A52CC7422E9A}"/>
    <cellStyle name="Vírgula 2 2 2 2 2" xfId="370" xr:uid="{73EA64BA-1759-43FE-8F56-D719F48E1A81}"/>
    <cellStyle name="Vírgula 2 2 2 2 2 2" xfId="1166" xr:uid="{4412605E-0E72-43A6-9967-D0C0624E6492}"/>
    <cellStyle name="Vírgula 2 2 2 2 2 2 2" xfId="2158" xr:uid="{118223FF-4248-4ECB-8C6E-C6DF4E2D634D}"/>
    <cellStyle name="Vírgula 2 2 2 2 2 2 2 2" xfId="4289" xr:uid="{B903FD23-D0C9-4FCF-806A-71A6F75CB160}"/>
    <cellStyle name="Vírgula 2 2 2 2 2 2 2 2 2" xfId="7918" xr:uid="{0806C322-F4F9-49C2-99C9-09618D954CFC}"/>
    <cellStyle name="Vírgula 2 2 2 2 2 2 2 3" xfId="6268" xr:uid="{4079DB7F-DB61-4BF0-A488-6A376758F6DD}"/>
    <cellStyle name="Vírgula 2 2 2 2 2 2 3" xfId="3297" xr:uid="{E12465C5-D8F3-4604-8701-D80B97E36BA8}"/>
    <cellStyle name="Vírgula 2 2 2 2 2 2 3 2" xfId="7052" xr:uid="{9038AA8B-E3A7-47BA-A6A0-EC10559A07C2}"/>
    <cellStyle name="Vírgula 2 2 2 2 2 2 4" xfId="5402" xr:uid="{2996E59B-24AD-487D-A432-8F86D484DD8C}"/>
    <cellStyle name="Vírgula 2 2 2 2 2 3" xfId="1712" xr:uid="{1E8FBAEB-F696-47E1-A4F8-91F98619045C}"/>
    <cellStyle name="Vírgula 2 2 2 2 2 3 2" xfId="3843" xr:uid="{56074F84-86A5-4DE8-A330-910772EE73E2}"/>
    <cellStyle name="Vírgula 2 2 2 2 2 3 2 2" xfId="7526" xr:uid="{7025D989-D452-4ADE-BD76-F8A290C85961}"/>
    <cellStyle name="Vírgula 2 2 2 2 2 3 3" xfId="5876" xr:uid="{662332F1-BB32-496D-9E63-1BC88CFA7535}"/>
    <cellStyle name="Vírgula 2 2 2 2 2 4" xfId="2506" xr:uid="{BE9C320A-EEFC-4043-B1FC-9BAD4E76A722}"/>
    <cellStyle name="Vírgula 2 2 2 2 2 4 2" xfId="5012" xr:uid="{363B3907-EBDF-44BB-BC1F-562AFEE3A44D}"/>
    <cellStyle name="Vírgula 2 2 2 2 2 5" xfId="716" xr:uid="{828A5CED-8DD2-4A5A-ADEB-828F6BB13E26}"/>
    <cellStyle name="Vírgula 2 2 2 2 2 5 2" xfId="6660" xr:uid="{C50FA67F-CB97-4AFE-A27D-9089D19AE803}"/>
    <cellStyle name="Vírgula 2 2 2 2 2 6" xfId="2851" xr:uid="{A62ED280-56EC-40CE-8710-8258B8F4079F}"/>
    <cellStyle name="Vírgula 2 2 2 2 2 7" xfId="4701" xr:uid="{FAE70C97-8835-4930-B958-F5A78E116E73}"/>
    <cellStyle name="Vírgula 2 2 2 2 3" xfId="267" xr:uid="{1375785C-9AC8-4B5C-B9A4-8B2888C20E12}"/>
    <cellStyle name="Vírgula 2 2 2 2 3 2" xfId="1063" xr:uid="{0B2A6D8D-91C2-4B79-97AF-D4067D0A8318}"/>
    <cellStyle name="Vírgula 2 2 2 2 3 2 2" xfId="2055" xr:uid="{3EE556A2-AD96-4AAE-A6CD-0E300D1B2B1D}"/>
    <cellStyle name="Vírgula 2 2 2 2 3 2 2 2" xfId="4186" xr:uid="{398BDDE7-F50A-417F-AC72-1376D934B56D}"/>
    <cellStyle name="Vírgula 2 2 2 2 3 2 2 2 2" xfId="7825" xr:uid="{91867F5F-9DBC-48B7-BA00-9D07C3971652}"/>
    <cellStyle name="Vírgula 2 2 2 2 3 2 2 3" xfId="6175" xr:uid="{8C9146C9-D99E-43D7-8D29-6C31E5223F1C}"/>
    <cellStyle name="Vírgula 2 2 2 2 3 2 3" xfId="3194" xr:uid="{C532B92E-B760-4CE3-97FA-D82994FD04E1}"/>
    <cellStyle name="Vírgula 2 2 2 2 3 2 3 2" xfId="6959" xr:uid="{4BCDC4B8-DDFC-49CE-8FD5-8D72F3CA8837}"/>
    <cellStyle name="Vírgula 2 2 2 2 3 2 4" xfId="5309" xr:uid="{0BC44786-EDC6-41DA-94DE-4C09B91023D9}"/>
    <cellStyle name="Vírgula 2 2 2 2 3 3" xfId="1609" xr:uid="{CFF3F059-332E-4FE2-B4A1-D93471075799}"/>
    <cellStyle name="Vírgula 2 2 2 2 3 3 2" xfId="3740" xr:uid="{A7F86254-4A28-49B4-AA9B-17FF849A8076}"/>
    <cellStyle name="Vírgula 2 2 2 2 3 3 2 2" xfId="7433" xr:uid="{976D9950-ED8C-48DD-9F37-4CDAA4B897C7}"/>
    <cellStyle name="Vírgula 2 2 2 2 3 3 3" xfId="5783" xr:uid="{A308B539-180C-41B4-93FE-3197CBA95E76}"/>
    <cellStyle name="Vírgula 2 2 2 2 3 4" xfId="613" xr:uid="{B943D36A-289B-408B-80A6-AE2300309C08}"/>
    <cellStyle name="Vírgula 2 2 2 2 3 4 2" xfId="4919" xr:uid="{AD1879C4-CD64-4499-B140-4364438E95B4}"/>
    <cellStyle name="Vírgula 2 2 2 2 3 5" xfId="2748" xr:uid="{33811BF8-7DAD-4FAA-802F-BA930904F4B7}"/>
    <cellStyle name="Vírgula 2 2 2 2 3 5 2" xfId="6567" xr:uid="{A935B329-17CB-4980-BF61-3A29B7597775}"/>
    <cellStyle name="Vírgula 2 2 2 2 3 6" xfId="4608" xr:uid="{6FC9308B-AE4E-4742-AAB7-16A99F69D145}"/>
    <cellStyle name="Vírgula 2 2 2 2 4" xfId="839" xr:uid="{9E90ACDE-4EE0-4E6C-B16C-E2B3051EC872}"/>
    <cellStyle name="Vírgula 2 2 2 2 4 2" xfId="1289" xr:uid="{629F46E9-DFC9-45E9-BF25-046000A13365}"/>
    <cellStyle name="Vírgula 2 2 2 2 4 2 2" xfId="2281" xr:uid="{9D44C39D-CC67-443A-B1AF-11C544E9ED9C}"/>
    <cellStyle name="Vírgula 2 2 2 2 4 2 2 2" xfId="4412" xr:uid="{6FD74854-C6F4-46DC-9A89-76B5D64702E9}"/>
    <cellStyle name="Vírgula 2 2 2 2 4 2 2 2 2" xfId="8023" xr:uid="{2B88AB8A-3EB0-44F6-BE23-D33E405C8904}"/>
    <cellStyle name="Vírgula 2 2 2 2 4 2 2 3" xfId="6373" xr:uid="{907C1C3E-0DAE-4D30-90B8-3159E32013CD}"/>
    <cellStyle name="Vírgula 2 2 2 2 4 2 3" xfId="3420" xr:uid="{F150CA6D-EBC8-4F55-B3D9-F2B996F4D198}"/>
    <cellStyle name="Vírgula 2 2 2 2 4 2 3 2" xfId="7157" xr:uid="{E71DA985-1936-4BBD-8311-4C76A71A8570}"/>
    <cellStyle name="Vírgula 2 2 2 2 4 2 4" xfId="5507" xr:uid="{AC5F368B-F5FF-46B6-B0F7-79BF0B31388F}"/>
    <cellStyle name="Vírgula 2 2 2 2 4 3" xfId="1835" xr:uid="{3F7D56DE-8E68-4D1C-B5B7-0452397B3384}"/>
    <cellStyle name="Vírgula 2 2 2 2 4 3 2" xfId="3966" xr:uid="{DC4C2066-80E9-4FA0-876E-8966099E16BE}"/>
    <cellStyle name="Vírgula 2 2 2 2 4 3 2 2" xfId="7631" xr:uid="{72A139E1-A6ED-44CA-912F-48010EA30757}"/>
    <cellStyle name="Vírgula 2 2 2 2 4 3 3" xfId="5981" xr:uid="{92B6D152-268B-4BF1-9476-B71FDBDE985B}"/>
    <cellStyle name="Vírgula 2 2 2 2 4 4" xfId="2974" xr:uid="{30F8117B-514A-4698-A167-CCD0D7AF2A78}"/>
    <cellStyle name="Vírgula 2 2 2 2 4 4 2" xfId="6765" xr:uid="{85375541-E238-430E-9181-33E0C0D0C1AF}"/>
    <cellStyle name="Vírgula 2 2 2 2 4 5" xfId="5116" xr:uid="{F175519B-162C-416D-9018-3AD7A3498401}"/>
    <cellStyle name="Vírgula 2 2 2 2 5" xfId="919" xr:uid="{2EF3D720-464C-4FC2-8BCD-3655A3658FC9}"/>
    <cellStyle name="Vírgula 2 2 2 2 5 2" xfId="1911" xr:uid="{20D3B8B3-08B8-4AC9-925B-93E7C46BA286}"/>
    <cellStyle name="Vírgula 2 2 2 2 5 2 2" xfId="4042" xr:uid="{D2CC43DB-1251-47B0-B910-784B81EF8C31}"/>
    <cellStyle name="Vírgula 2 2 2 2 5 2 2 2" xfId="7697" xr:uid="{B60A8043-FBD5-467A-A7F3-97CAE7366F9E}"/>
    <cellStyle name="Vírgula 2 2 2 2 5 2 3" xfId="6047" xr:uid="{51788602-5095-49C1-882A-78F32209E122}"/>
    <cellStyle name="Vírgula 2 2 2 2 5 3" xfId="3050" xr:uid="{B40805A7-3A2F-4244-AA13-2288E120DA57}"/>
    <cellStyle name="Vírgula 2 2 2 2 5 3 2" xfId="6831" xr:uid="{4F83B4BD-682D-4D5B-9561-E7B0D2B3BF7F}"/>
    <cellStyle name="Vírgula 2 2 2 2 5 4" xfId="5182" xr:uid="{65B927F7-6E4C-436F-8D6F-ADEF327AB312}"/>
    <cellStyle name="Vírgula 2 2 2 2 6" xfId="1389" xr:uid="{CB3315F0-0C1E-44A4-B186-C1C7CC276F38}"/>
    <cellStyle name="Vírgula 2 2 2 2 6 2" xfId="3520" xr:uid="{2F618A83-176F-4743-816B-EBDFA111FEFB}"/>
    <cellStyle name="Vírgula 2 2 2 2 6 2 2" xfId="7239" xr:uid="{288D62DC-6D5B-4ED5-98F1-C0E0A95BF71A}"/>
    <cellStyle name="Vírgula 2 2 2 2 6 3" xfId="5589" xr:uid="{1EC2A8D0-BC59-4C19-A2FE-537A507451B6}"/>
    <cellStyle name="Vírgula 2 2 2 2 7" xfId="1465" xr:uid="{F5706EED-F3D4-4F57-9A7F-A4B2110AFC68}"/>
    <cellStyle name="Vírgula 2 2 2 2 7 2" xfId="3596" xr:uid="{C348A22F-E8BD-422A-B70D-5260565C5299}"/>
    <cellStyle name="Vírgula 2 2 2 2 7 2 2" xfId="7305" xr:uid="{DFF878E8-E674-475D-81FF-005B331A1C8C}"/>
    <cellStyle name="Vírgula 2 2 2 2 7 3" xfId="5655" xr:uid="{2790520F-D74B-4DC3-9D84-EEFA38C2D27F}"/>
    <cellStyle name="Vírgula 2 2 2 2 8" xfId="2403" xr:uid="{B0ADB6F2-3A85-48D8-8153-91BB3622D61B}"/>
    <cellStyle name="Vírgula 2 2 2 2 8 2" xfId="4792" xr:uid="{6196273B-0479-450C-99E1-B11E4D395E8B}"/>
    <cellStyle name="Vírgula 2 2 2 2 9" xfId="469" xr:uid="{2B4C1665-3FE5-4CCD-A0CC-58A0534DBDA4}"/>
    <cellStyle name="Vírgula 2 2 2 2 9 2" xfId="6439" xr:uid="{F3FEE0CE-8539-46FC-962A-4E1BBCFF14FB}"/>
    <cellStyle name="Vírgula 2 2 2 3" xfId="119" xr:uid="{00000000-0005-0000-0000-00008D000000}"/>
    <cellStyle name="Vírgula 2 2 2 3 2" xfId="369" xr:uid="{6386059C-16F9-4B3B-AC7F-38EB0F21B8BD}"/>
    <cellStyle name="Vírgula 2 2 2 3 2 2" xfId="1165" xr:uid="{E6223BDD-DF23-4330-B296-0F2C75579370}"/>
    <cellStyle name="Vírgula 2 2 2 3 2 2 2" xfId="2157" xr:uid="{D0931369-7950-4160-8E11-17F89C434AA5}"/>
    <cellStyle name="Vírgula 2 2 2 3 2 2 2 2" xfId="4288" xr:uid="{7BC4F07D-8F8B-4AC4-ACB1-2D3204FA7FA2}"/>
    <cellStyle name="Vírgula 2 2 2 3 2 2 2 2 2" xfId="7917" xr:uid="{3B489D77-10DD-48B0-B76B-2EBC37FC2440}"/>
    <cellStyle name="Vírgula 2 2 2 3 2 2 2 3" xfId="6267" xr:uid="{4481DD31-F549-4184-B4B1-0CC192DF8AFE}"/>
    <cellStyle name="Vírgula 2 2 2 3 2 2 3" xfId="3296" xr:uid="{C93B3BBB-D182-4063-A83E-A7FE3C958D45}"/>
    <cellStyle name="Vírgula 2 2 2 3 2 2 3 2" xfId="7051" xr:uid="{4C64BEBA-8C02-4D27-84D1-6B7DE08E84B9}"/>
    <cellStyle name="Vírgula 2 2 2 3 2 2 4" xfId="5401" xr:uid="{302535FF-2E9D-4CAA-B3EB-C758A64E826D}"/>
    <cellStyle name="Vírgula 2 2 2 3 2 3" xfId="1711" xr:uid="{3C14BDD8-9811-4A97-97C2-1C60E4939FFD}"/>
    <cellStyle name="Vírgula 2 2 2 3 2 3 2" xfId="3842" xr:uid="{1AEAF602-B893-40F0-BE34-06C8EE4B09C8}"/>
    <cellStyle name="Vírgula 2 2 2 3 2 3 2 2" xfId="7525" xr:uid="{25AD2931-0243-4D52-ABEF-1C2E0CF6D8A1}"/>
    <cellStyle name="Vírgula 2 2 2 3 2 3 3" xfId="5875" xr:uid="{98D8E2F3-99B7-42BF-966E-DAA91C078A1D}"/>
    <cellStyle name="Vírgula 2 2 2 3 2 4" xfId="2505" xr:uid="{F02663C9-B5B6-4C53-845F-D5996E1596E6}"/>
    <cellStyle name="Vírgula 2 2 2 3 2 4 2" xfId="5011" xr:uid="{ECD4DFDF-3019-423E-B855-986D1ECEFA67}"/>
    <cellStyle name="Vírgula 2 2 2 3 2 5" xfId="715" xr:uid="{1ABC8A43-A007-4EA1-A1A4-1F333C0ED38B}"/>
    <cellStyle name="Vírgula 2 2 2 3 2 5 2" xfId="6659" xr:uid="{07D196FA-4766-4ECD-A4D6-0057A842960F}"/>
    <cellStyle name="Vírgula 2 2 2 3 2 6" xfId="2850" xr:uid="{45939F7C-B1B2-44AB-8488-5B20888ACD8E}"/>
    <cellStyle name="Vírgula 2 2 2 3 2 7" xfId="4700" xr:uid="{5AB08BC7-7DEF-4FE1-AFE5-E3125F092355}"/>
    <cellStyle name="Vírgula 2 2 2 3 3" xfId="266" xr:uid="{3CAEE1A5-8038-4579-9248-262FBEB5FABF}"/>
    <cellStyle name="Vírgula 2 2 2 3 3 2" xfId="1062" xr:uid="{A2254E8A-A7DB-49D3-82F0-77A911A6747C}"/>
    <cellStyle name="Vírgula 2 2 2 3 3 2 2" xfId="2054" xr:uid="{65B49E82-6C92-4D13-8F65-CDB63411804C}"/>
    <cellStyle name="Vírgula 2 2 2 3 3 2 2 2" xfId="4185" xr:uid="{19ACA4C0-9ADC-4C56-BCBC-E58D392E4677}"/>
    <cellStyle name="Vírgula 2 2 2 3 3 2 2 2 2" xfId="7824" xr:uid="{6E707A45-06A8-449D-86A4-FD0EB4550F5B}"/>
    <cellStyle name="Vírgula 2 2 2 3 3 2 2 3" xfId="6174" xr:uid="{015F5B09-91FA-4691-B9AF-8BF601322B3A}"/>
    <cellStyle name="Vírgula 2 2 2 3 3 2 3" xfId="3193" xr:uid="{6080B426-3BF1-4192-A666-797F2046E2E2}"/>
    <cellStyle name="Vírgula 2 2 2 3 3 2 3 2" xfId="6958" xr:uid="{A9730114-594B-46A0-A53C-32994289FD9A}"/>
    <cellStyle name="Vírgula 2 2 2 3 3 2 4" xfId="5308" xr:uid="{C90836B5-CCA4-4A99-951D-B99BAFE11CBA}"/>
    <cellStyle name="Vírgula 2 2 2 3 3 3" xfId="1608" xr:uid="{1190A5DD-A5C6-4239-82F3-2EFE57C271AA}"/>
    <cellStyle name="Vírgula 2 2 2 3 3 3 2" xfId="3739" xr:uid="{585DCD70-0C1D-49EA-BA51-9591E66ABF1C}"/>
    <cellStyle name="Vírgula 2 2 2 3 3 3 2 2" xfId="7432" xr:uid="{06042B15-14A6-48D3-97A4-5320749F60E4}"/>
    <cellStyle name="Vírgula 2 2 2 3 3 3 3" xfId="5782" xr:uid="{EBA9A8F1-7D18-4927-BFA4-93C4F801E108}"/>
    <cellStyle name="Vírgula 2 2 2 3 3 4" xfId="612" xr:uid="{72E22243-BA34-47AA-B929-540CE41BA70B}"/>
    <cellStyle name="Vírgula 2 2 2 3 3 4 2" xfId="4918" xr:uid="{769D5141-4EB6-4498-BD88-26EFEF65ED01}"/>
    <cellStyle name="Vírgula 2 2 2 3 3 5" xfId="2747" xr:uid="{0589A22E-A626-4CCE-8809-A9ABECDE2DEE}"/>
    <cellStyle name="Vírgula 2 2 2 3 3 5 2" xfId="6566" xr:uid="{B7E9BE1C-AD44-48AE-B587-9B928039EE7B}"/>
    <cellStyle name="Vírgula 2 2 2 3 3 6" xfId="4607" xr:uid="{DFCD35D5-FA15-40F0-A7B4-92481C4C48F2}"/>
    <cellStyle name="Vírgula 2 2 2 3 4" xfId="918" xr:uid="{C7BDEC1B-85AB-48DA-B9D7-544CE9A926F6}"/>
    <cellStyle name="Vírgula 2 2 2 3 4 2" xfId="1910" xr:uid="{54C8C38B-7E33-46C1-AE85-A641A3368176}"/>
    <cellStyle name="Vírgula 2 2 2 3 4 2 2" xfId="4041" xr:uid="{9AB1F71D-E8D1-493D-A8FD-6B9599E3F1C8}"/>
    <cellStyle name="Vírgula 2 2 2 3 4 2 2 2" xfId="7696" xr:uid="{F56A193E-7DAE-4B6E-B8D6-870B032DCEBB}"/>
    <cellStyle name="Vírgula 2 2 2 3 4 2 3" xfId="6046" xr:uid="{14072910-A687-4BEA-ACDF-B0ECDFBD5162}"/>
    <cellStyle name="Vírgula 2 2 2 3 4 3" xfId="3049" xr:uid="{AEC996CB-7C74-43A1-93CF-3E9A3B2A1538}"/>
    <cellStyle name="Vírgula 2 2 2 3 4 3 2" xfId="6830" xr:uid="{24D279F6-66D2-475F-A3CE-06AE8BBF8E14}"/>
    <cellStyle name="Vírgula 2 2 2 3 4 4" xfId="5181" xr:uid="{4393E55A-F687-4A66-A40B-151C78B6BEBD}"/>
    <cellStyle name="Vírgula 2 2 2 3 5" xfId="1464" xr:uid="{B3F8AC6D-5CE6-425E-B935-6966AEA31310}"/>
    <cellStyle name="Vírgula 2 2 2 3 5 2" xfId="3595" xr:uid="{01C7F34A-8816-48FD-9253-1E05517C144E}"/>
    <cellStyle name="Vírgula 2 2 2 3 5 2 2" xfId="7304" xr:uid="{E70996D8-2586-4313-A892-222F2BC4116F}"/>
    <cellStyle name="Vírgula 2 2 2 3 5 3" xfId="5654" xr:uid="{1CAEAAC4-41D9-4993-A804-E7F31B00FFB2}"/>
    <cellStyle name="Vírgula 2 2 2 3 6" xfId="2402" xr:uid="{CEAEEEBA-2685-4AC0-AD22-3C8DCC8505D7}"/>
    <cellStyle name="Vírgula 2 2 2 3 6 2" xfId="4791" xr:uid="{8080AB90-D720-49CA-8E41-8BB5D7B89BD5}"/>
    <cellStyle name="Vírgula 2 2 2 3 7" xfId="468" xr:uid="{098160BB-7D21-49C1-86A1-72B0D5383CFF}"/>
    <cellStyle name="Vírgula 2 2 2 3 7 2" xfId="6438" xr:uid="{352A9DBE-DD22-4D49-B40C-9E822BBEC31D}"/>
    <cellStyle name="Vírgula 2 2 2 3 8" xfId="2603" xr:uid="{94EAA612-88E4-41BA-A199-11ADA84783D5}"/>
    <cellStyle name="Vírgula 2 2 2 3 9" xfId="4479" xr:uid="{C651B557-1DD7-4111-8986-0B81C04EBF51}"/>
    <cellStyle name="Vírgula 2 2 2 4" xfId="308" xr:uid="{862BAF40-F5F7-4A79-AE81-F27AC9B8F816}"/>
    <cellStyle name="Vírgula 2 2 2 4 2" xfId="1104" xr:uid="{488DF230-56DA-4A8F-9B7F-F2227F455F38}"/>
    <cellStyle name="Vírgula 2 2 2 4 2 2" xfId="2096" xr:uid="{2249CA68-0C02-417F-AF75-0EE0E5139E0C}"/>
    <cellStyle name="Vírgula 2 2 2 4 2 2 2" xfId="4227" xr:uid="{20A5F363-DE73-49B3-B6B5-6C6EE5406840}"/>
    <cellStyle name="Vírgula 2 2 2 4 2 2 2 2" xfId="7864" xr:uid="{59C5CECC-C7A5-4FB9-81AF-9E2D72A0C078}"/>
    <cellStyle name="Vírgula 2 2 2 4 2 2 3" xfId="6214" xr:uid="{A1DBB8D3-6FEA-4838-98FC-B54AF9891C30}"/>
    <cellStyle name="Vírgula 2 2 2 4 2 3" xfId="3235" xr:uid="{A3E6D49C-7531-4D16-AF5E-20B3482C18E7}"/>
    <cellStyle name="Vírgula 2 2 2 4 2 3 2" xfId="6998" xr:uid="{7F868C19-300D-4E59-81AB-B58D99E36EC0}"/>
    <cellStyle name="Vírgula 2 2 2 4 2 4" xfId="5348" xr:uid="{8E012541-C4F4-425E-8FA0-CD1EBB7CDF3E}"/>
    <cellStyle name="Vírgula 2 2 2 4 3" xfId="1650" xr:uid="{10419CAA-95E1-4D32-A36D-71B9F8AE5C3B}"/>
    <cellStyle name="Vírgula 2 2 2 4 3 2" xfId="3781" xr:uid="{0974D877-0ECE-47DA-B5B3-C40FAC636C97}"/>
    <cellStyle name="Vírgula 2 2 2 4 3 2 2" xfId="7472" xr:uid="{B40A338F-4CC0-464B-881E-A45BD76D7E09}"/>
    <cellStyle name="Vírgula 2 2 2 4 3 3" xfId="5822" xr:uid="{57760188-C262-4192-A2B9-096F87DC8E4D}"/>
    <cellStyle name="Vírgula 2 2 2 4 4" xfId="2444" xr:uid="{21EF6A6B-3BF4-40B9-BCEE-F079F0248A7B}"/>
    <cellStyle name="Vírgula 2 2 2 4 4 2" xfId="4958" xr:uid="{DDA7BC27-CEF6-486C-8C78-64DB0CE3FF1B}"/>
    <cellStyle name="Vírgula 2 2 2 4 5" xfId="654" xr:uid="{107758CA-741E-4B53-9B5F-DD5530C99750}"/>
    <cellStyle name="Vírgula 2 2 2 4 5 2" xfId="6606" xr:uid="{14582891-5E52-4D7B-B476-CDA836E8B79A}"/>
    <cellStyle name="Vírgula 2 2 2 4 6" xfId="2789" xr:uid="{E88623B6-652A-4960-A644-C2EC98EB1E0E}"/>
    <cellStyle name="Vírgula 2 2 2 4 7" xfId="4647" xr:uid="{31BF27C0-9D4E-4F85-AA22-014EEA4002A7}"/>
    <cellStyle name="Vírgula 2 2 2 5" xfId="338" xr:uid="{569E4729-E820-47D2-9678-BF1C06697F3E}"/>
    <cellStyle name="Vírgula 2 2 2 5 2" xfId="1134" xr:uid="{DCCBD61B-6C83-41F7-8E51-C3BF102B5330}"/>
    <cellStyle name="Vírgula 2 2 2 5 2 2" xfId="2126" xr:uid="{46C00545-65E2-4C82-B391-A2D5C886C79F}"/>
    <cellStyle name="Vírgula 2 2 2 5 2 2 2" xfId="4257" xr:uid="{A51316E4-5BEC-4371-8CBD-E43EEDB18376}"/>
    <cellStyle name="Vírgula 2 2 2 5 2 2 2 2" xfId="7891" xr:uid="{6392EC27-2453-40BB-9D2C-3E9A3CF86263}"/>
    <cellStyle name="Vírgula 2 2 2 5 2 2 3" xfId="6241" xr:uid="{649B13F7-9B69-4757-8BD7-3AB924369538}"/>
    <cellStyle name="Vírgula 2 2 2 5 2 3" xfId="3265" xr:uid="{E625FB17-F08A-4B1E-B035-7EC947A37E81}"/>
    <cellStyle name="Vírgula 2 2 2 5 2 3 2" xfId="7025" xr:uid="{AD339D61-191B-4AA3-B6BF-5B160B4F7B15}"/>
    <cellStyle name="Vírgula 2 2 2 5 2 4" xfId="5375" xr:uid="{E657151B-F3F4-4240-BA7F-7E8726FEDBE1}"/>
    <cellStyle name="Vírgula 2 2 2 5 3" xfId="1680" xr:uid="{88251FBB-9B4F-47D0-9237-0DC2A8015B90}"/>
    <cellStyle name="Vírgula 2 2 2 5 3 2" xfId="3811" xr:uid="{0E83901D-FC4D-4C12-905C-4C2D54F25284}"/>
    <cellStyle name="Vírgula 2 2 2 5 3 2 2" xfId="7499" xr:uid="{B83D74AB-9234-4B51-A18C-5B4E90F538C9}"/>
    <cellStyle name="Vírgula 2 2 2 5 3 3" xfId="5849" xr:uid="{64776190-E9B2-4160-90B2-A7FBDA3422B7}"/>
    <cellStyle name="Vírgula 2 2 2 5 4" xfId="2474" xr:uid="{80DC81C1-9601-4ABC-A8F1-BB3FAB172ABD}"/>
    <cellStyle name="Vírgula 2 2 2 5 4 2" xfId="4985" xr:uid="{646AD99B-CE27-44DE-9F52-A74C07E49565}"/>
    <cellStyle name="Vírgula 2 2 2 5 5" xfId="684" xr:uid="{C95DBE2E-1BF5-41D8-8AA8-D621AC7F56B5}"/>
    <cellStyle name="Vírgula 2 2 2 5 5 2" xfId="6633" xr:uid="{B9488656-676B-4F42-AC2D-D329FC030E4A}"/>
    <cellStyle name="Vírgula 2 2 2 5 6" xfId="2819" xr:uid="{8C691EE2-BA70-4EF4-ACF4-28C8B9109F6F}"/>
    <cellStyle name="Vírgula 2 2 2 5 7" xfId="4674" xr:uid="{E210428D-5A44-466F-9979-FA36C475DD54}"/>
    <cellStyle name="Vírgula 2 2 2 6" xfId="234" xr:uid="{FDEC7398-7247-4EC6-8F71-389BDBBDE153}"/>
    <cellStyle name="Vírgula 2 2 2 6 2" xfId="1031" xr:uid="{A57BFF34-7709-41CF-9685-93B3905AB020}"/>
    <cellStyle name="Vírgula 2 2 2 6 2 2" xfId="2023" xr:uid="{16E0B881-ACC4-4A03-9335-DF50093BEA12}"/>
    <cellStyle name="Vírgula 2 2 2 6 2 2 2" xfId="4154" xr:uid="{4AE37329-B65D-4AD9-906D-09A44E5E3A2C}"/>
    <cellStyle name="Vírgula 2 2 2 6 2 2 2 2" xfId="7798" xr:uid="{1DD750B3-210F-44B6-9DC9-25BF74D72F8E}"/>
    <cellStyle name="Vírgula 2 2 2 6 2 2 3" xfId="6148" xr:uid="{EB3A50BF-8CC2-4DC5-A579-7281B83E7D9D}"/>
    <cellStyle name="Vírgula 2 2 2 6 2 3" xfId="3162" xr:uid="{C12362E5-0923-4C4D-A35D-E99FD32ADC85}"/>
    <cellStyle name="Vírgula 2 2 2 6 2 3 2" xfId="6932" xr:uid="{75F0C673-910D-48A8-A645-EF2950255C83}"/>
    <cellStyle name="Vírgula 2 2 2 6 2 4" xfId="5282" xr:uid="{11C7330D-FB37-4759-AFC3-3D6EA16A3AFE}"/>
    <cellStyle name="Vírgula 2 2 2 6 3" xfId="1577" xr:uid="{1DE646F6-C6E8-4F2A-AD25-ED2C00A4C03B}"/>
    <cellStyle name="Vírgula 2 2 2 6 3 2" xfId="3708" xr:uid="{082D54C2-67C6-4C59-AE2B-7C44A9371635}"/>
    <cellStyle name="Vírgula 2 2 2 6 3 2 2" xfId="7406" xr:uid="{A79F2613-280C-4DAE-BA19-90159AE1628D}"/>
    <cellStyle name="Vírgula 2 2 2 6 3 3" xfId="5756" xr:uid="{BF84CAB9-F0E3-4430-9322-639E4DFF16AB}"/>
    <cellStyle name="Vírgula 2 2 2 6 4" xfId="2371" xr:uid="{3733A278-DCC4-4BB2-86C9-DF4298050B90}"/>
    <cellStyle name="Vírgula 2 2 2 6 4 2" xfId="4892" xr:uid="{F5010464-744D-4971-B1EC-75E72D768EEA}"/>
    <cellStyle name="Vírgula 2 2 2 6 5" xfId="581" xr:uid="{44617CA8-DDE6-4A8D-95C8-F9552D6EAB6E}"/>
    <cellStyle name="Vírgula 2 2 2 6 5 2" xfId="6540" xr:uid="{C72F3573-1120-4EC3-B1AC-F915B495AEFA}"/>
    <cellStyle name="Vírgula 2 2 2 6 6" xfId="2716" xr:uid="{1CA88994-FC77-4A85-9EA2-F3F8C283A1A4}"/>
    <cellStyle name="Vírgula 2 2 2 6 7" xfId="4581" xr:uid="{E332A03D-4982-4D9F-81EA-3355C4E53191}"/>
    <cellStyle name="Vírgula 2 2 2 7" xfId="188" xr:uid="{FA76BF4D-980D-422B-AD52-C62A0CCB26BC}"/>
    <cellStyle name="Vírgula 2 2 2 7 2" xfId="987" xr:uid="{C5378B4F-F76E-41E1-ADCE-D75A0D26033E}"/>
    <cellStyle name="Vírgula 2 2 2 7 2 2" xfId="1979" xr:uid="{EEDD5190-E756-43F5-A569-71E82076F571}"/>
    <cellStyle name="Vírgula 2 2 2 7 2 2 2" xfId="4110" xr:uid="{7A50763C-6467-4180-AFC4-C591F7AD4237}"/>
    <cellStyle name="Vírgula 2 2 2 7 2 2 2 2" xfId="7759" xr:uid="{0826CD71-F776-446F-9CBD-64ED5C35E637}"/>
    <cellStyle name="Vírgula 2 2 2 7 2 2 3" xfId="6109" xr:uid="{344B8A11-0972-47D1-9408-2EDAAE4CBBF9}"/>
    <cellStyle name="Vírgula 2 2 2 7 2 3" xfId="3118" xr:uid="{E147A2EF-15D2-4D87-B8BA-AFD52D6375F3}"/>
    <cellStyle name="Vírgula 2 2 2 7 2 3 2" xfId="6893" xr:uid="{F13F6594-0B82-4C90-B7E6-499BB377019A}"/>
    <cellStyle name="Vírgula 2 2 2 7 2 4" xfId="5243" xr:uid="{76AB435E-3BA3-45AB-9E29-9530D3B3C371}"/>
    <cellStyle name="Vírgula 2 2 2 7 3" xfId="1533" xr:uid="{DA9206DA-5F13-4E1D-8ABD-F4406F19624F}"/>
    <cellStyle name="Vírgula 2 2 2 7 3 2" xfId="3664" xr:uid="{0529AFE6-ED0E-4314-BFD2-1D0DFB05D335}"/>
    <cellStyle name="Vírgula 2 2 2 7 3 2 2" xfId="7367" xr:uid="{9055A00C-C65D-40E6-A220-FC8DFEF4CBC2}"/>
    <cellStyle name="Vírgula 2 2 2 7 3 3" xfId="5717" xr:uid="{AA9DA733-603E-4E7E-B0F7-A1847170E939}"/>
    <cellStyle name="Vírgula 2 2 2 7 4" xfId="537" xr:uid="{192CB2BD-19ED-4D1D-94DC-9A448739B065}"/>
    <cellStyle name="Vírgula 2 2 2 7 4 2" xfId="4853" xr:uid="{4E15E748-1BB7-460B-8F20-2E20C07F0721}"/>
    <cellStyle name="Vírgula 2 2 2 7 5" xfId="2672" xr:uid="{A0098BFD-4259-41FE-B4EF-E613F4A883CF}"/>
    <cellStyle name="Vírgula 2 2 2 7 5 2" xfId="6501" xr:uid="{0D114AA0-A612-4085-9750-F61FA4AC7A0C}"/>
    <cellStyle name="Vírgula 2 2 2 7 6" xfId="4542" xr:uid="{0AAA407F-2741-41B8-A5C6-873AA5118C24}"/>
    <cellStyle name="Vírgula 2 2 2 8" xfId="785" xr:uid="{39634FA7-4E16-44AD-AAE7-857D41DC39D9}"/>
    <cellStyle name="Vírgula 2 2 2 8 2" xfId="1235" xr:uid="{5A886C1A-AC21-4EE3-B8E3-821F8E9F92C7}"/>
    <cellStyle name="Vírgula 2 2 2 8 2 2" xfId="2227" xr:uid="{4F7592F1-9019-40A7-B677-BFD16A119A71}"/>
    <cellStyle name="Vírgula 2 2 2 8 2 2 2" xfId="4358" xr:uid="{B026B095-5226-4778-AC46-93575C53600E}"/>
    <cellStyle name="Vírgula 2 2 2 8 2 2 2 2" xfId="7980" xr:uid="{588D29A7-310E-4FC6-BB41-FA9E08BCBA8B}"/>
    <cellStyle name="Vírgula 2 2 2 8 2 2 3" xfId="6330" xr:uid="{4D75420C-7173-4E55-8E4B-F4D0105A797F}"/>
    <cellStyle name="Vírgula 2 2 2 8 2 3" xfId="3366" xr:uid="{86EE44C5-44D2-49E2-8715-A5CC0C9F0179}"/>
    <cellStyle name="Vírgula 2 2 2 8 2 3 2" xfId="7114" xr:uid="{5AE30CD4-3403-4713-90F9-6E5BE1D24251}"/>
    <cellStyle name="Vírgula 2 2 2 8 2 4" xfId="5464" xr:uid="{EEBAFD28-038A-4B07-A6E7-3185823B15B8}"/>
    <cellStyle name="Vírgula 2 2 2 8 3" xfId="1781" xr:uid="{4C03FEE3-E5BB-4A4A-BCC5-8895EDDD4912}"/>
    <cellStyle name="Vírgula 2 2 2 8 3 2" xfId="3912" xr:uid="{D84CC089-2B48-400E-9A56-94C9B2FFC5FB}"/>
    <cellStyle name="Vírgula 2 2 2 8 3 2 2" xfId="7588" xr:uid="{912EA333-E2CE-4F03-BD2F-F9A21B9E7722}"/>
    <cellStyle name="Vírgula 2 2 2 8 3 3" xfId="5938" xr:uid="{2E91ACE0-7092-4D84-82D6-768AD7D958C5}"/>
    <cellStyle name="Vírgula 2 2 2 8 4" xfId="2920" xr:uid="{2A840E61-CDC2-4A23-BCBE-FB02639312A6}"/>
    <cellStyle name="Vírgula 2 2 2 8 4 2" xfId="6722" xr:uid="{7BA07F2E-4975-4922-B417-98989C4F1795}"/>
    <cellStyle name="Vírgula 2 2 2 8 5" xfId="5073" xr:uid="{33C5DAC8-B1E0-4633-B336-E0B4C7F0C92A}"/>
    <cellStyle name="Vírgula 2 2 2 9" xfId="887" xr:uid="{3C2745A8-A3AA-464C-BFB8-655E389369C5}"/>
    <cellStyle name="Vírgula 2 2 2 9 2" xfId="1879" xr:uid="{D7DA4277-708F-445A-9248-FA570DCAC04A}"/>
    <cellStyle name="Vírgula 2 2 2 9 2 2" xfId="4010" xr:uid="{08845574-85BD-4C5A-BEDC-F83B3C8C2044}"/>
    <cellStyle name="Vírgula 2 2 2 9 2 2 2" xfId="7670" xr:uid="{D44C43A2-9F81-44DA-84CB-2BC9EF5E3DDA}"/>
    <cellStyle name="Vírgula 2 2 2 9 2 3" xfId="6020" xr:uid="{256FC2AD-FE9F-4C07-B980-7967C86BF894}"/>
    <cellStyle name="Vírgula 2 2 2 9 3" xfId="3018" xr:uid="{E8946B25-529C-4AD1-8291-C9889EC098E9}"/>
    <cellStyle name="Vírgula 2 2 2 9 3 2" xfId="6804" xr:uid="{D637EB52-F713-4E22-9818-5FD52FE64640}"/>
    <cellStyle name="Vírgula 2 2 2 9 4" xfId="5155" xr:uid="{286BC0F3-1384-4B7E-AF9C-CF7B2D238E56}"/>
    <cellStyle name="Vírgula 2 2 3" xfId="118" xr:uid="{00000000-0005-0000-0000-00008C000000}"/>
    <cellStyle name="Vírgula 2 2 3 10" xfId="467" xr:uid="{E09B9B16-FEA5-43B6-8ADA-35A73964B722}"/>
    <cellStyle name="Vírgula 2 2 3 10 2" xfId="6437" xr:uid="{0C2DDC33-AA82-4626-B659-1E25F8E06161}"/>
    <cellStyle name="Vírgula 2 2 3 11" xfId="2602" xr:uid="{452C124F-D38C-4E31-A2EC-659E58F5F29B}"/>
    <cellStyle name="Vírgula 2 2 3 12" xfId="4478" xr:uid="{57DB6F9A-3C7F-4CDD-9214-013D271F166E}"/>
    <cellStyle name="Vírgula 2 2 3 2" xfId="368" xr:uid="{B89DEAC7-1C58-4775-9543-04C03BD94C47}"/>
    <cellStyle name="Vírgula 2 2 3 2 2" xfId="821" xr:uid="{1188B21F-E3FD-45C8-B043-C9AC744E59F2}"/>
    <cellStyle name="Vírgula 2 2 3 2 2 2" xfId="1271" xr:uid="{796FDDFB-944D-4596-A8B2-5244B5925F51}"/>
    <cellStyle name="Vírgula 2 2 3 2 2 2 2" xfId="2263" xr:uid="{E96E0A1E-C42F-4A05-A206-94F38A7A64EA}"/>
    <cellStyle name="Vírgula 2 2 3 2 2 2 2 2" xfId="4394" xr:uid="{8504BE98-A74E-4263-BAC1-DE4726AD4262}"/>
    <cellStyle name="Vírgula 2 2 3 2 2 2 2 2 2" xfId="8006" xr:uid="{8E49E023-A899-4461-AE32-A3C017FEB0F2}"/>
    <cellStyle name="Vírgula 2 2 3 2 2 2 2 3" xfId="6356" xr:uid="{6E4A7935-86FA-4B5C-9FB7-CF326FCAB702}"/>
    <cellStyle name="Vírgula 2 2 3 2 2 2 3" xfId="3402" xr:uid="{F218FA83-A366-406A-A180-A9FE6CE28465}"/>
    <cellStyle name="Vírgula 2 2 3 2 2 2 3 2" xfId="7140" xr:uid="{1D454F97-499E-4A32-91FB-FD6F95F69697}"/>
    <cellStyle name="Vírgula 2 2 3 2 2 2 4" xfId="5490" xr:uid="{D2786D52-5E84-492D-A377-130EE5D0278D}"/>
    <cellStyle name="Vírgula 2 2 3 2 2 3" xfId="1817" xr:uid="{2FBB302F-31AE-4003-A265-D95C907D19A0}"/>
    <cellStyle name="Vírgula 2 2 3 2 2 3 2" xfId="3948" xr:uid="{FCFB6346-37E5-4545-8865-56EE5D81DC1D}"/>
    <cellStyle name="Vírgula 2 2 3 2 2 3 2 2" xfId="7614" xr:uid="{7FAD8030-1E13-43C2-AB0F-5CCCF2E86DEA}"/>
    <cellStyle name="Vírgula 2 2 3 2 2 3 3" xfId="5964" xr:uid="{5F6F63CA-E4DF-415B-AC92-FD8E0C16C7EE}"/>
    <cellStyle name="Vírgula 2 2 3 2 2 4" xfId="2956" xr:uid="{57BFCCCC-EFFA-4826-B1E8-19FB0AFC9191}"/>
    <cellStyle name="Vírgula 2 2 3 2 2 4 2" xfId="6748" xr:uid="{912462CA-A863-430D-A4C3-10489C5EBAFE}"/>
    <cellStyle name="Vírgula 2 2 3 2 2 5" xfId="5099" xr:uid="{E121D7F2-2066-4A2B-A03B-16B2F7653B11}"/>
    <cellStyle name="Vírgula 2 2 3 2 3" xfId="1164" xr:uid="{9D5D45E6-8B87-4CDE-B8D8-996B24288511}"/>
    <cellStyle name="Vírgula 2 2 3 2 3 2" xfId="2156" xr:uid="{370D0B57-E856-43A2-81BA-B378D19D6C98}"/>
    <cellStyle name="Vírgula 2 2 3 2 3 2 2" xfId="4287" xr:uid="{F455ADC8-796A-4A4D-82F5-39298FF55A03}"/>
    <cellStyle name="Vírgula 2 2 3 2 3 2 2 2" xfId="7916" xr:uid="{4ACE6F25-B185-4B81-BB84-A7A9FBCDBBF6}"/>
    <cellStyle name="Vírgula 2 2 3 2 3 2 3" xfId="6266" xr:uid="{3F734943-DA67-46BF-9BF2-2042338DF448}"/>
    <cellStyle name="Vírgula 2 2 3 2 3 3" xfId="3295" xr:uid="{B8909DF9-1CB9-447E-98DA-34DB049355E7}"/>
    <cellStyle name="Vírgula 2 2 3 2 3 3 2" xfId="7050" xr:uid="{E6158BBE-B2B0-47C7-8523-2FA8666ED830}"/>
    <cellStyle name="Vírgula 2 2 3 2 3 4" xfId="5400" xr:uid="{A01BF834-5D73-4D3C-B613-C045B79067D3}"/>
    <cellStyle name="Vírgula 2 2 3 2 4" xfId="1371" xr:uid="{45B7FD64-FE2D-407E-AE5A-3692EDD1F886}"/>
    <cellStyle name="Vírgula 2 2 3 2 4 2" xfId="3502" xr:uid="{5D3E7C89-4A6A-4D77-B63D-5C98164B4F7B}"/>
    <cellStyle name="Vírgula 2 2 3 2 4 2 2" xfId="7222" xr:uid="{336D9A24-FFFB-455A-B725-913C79D3E3DC}"/>
    <cellStyle name="Vírgula 2 2 3 2 4 3" xfId="5572" xr:uid="{7CBD4653-A669-4270-AAAB-3587A25F49D8}"/>
    <cellStyle name="Vírgula 2 2 3 2 5" xfId="1710" xr:uid="{5A5C8C4F-B3E2-409B-89A7-56AC67B89F41}"/>
    <cellStyle name="Vírgula 2 2 3 2 5 2" xfId="3841" xr:uid="{46A27A1C-0943-490F-AB1C-3ECC4903A53C}"/>
    <cellStyle name="Vírgula 2 2 3 2 5 2 2" xfId="7524" xr:uid="{C5E4791F-E20C-4C56-B40F-85E7853DFE16}"/>
    <cellStyle name="Vírgula 2 2 3 2 5 3" xfId="5874" xr:uid="{BA7C17B1-F76B-4635-9631-EB85FE7391CC}"/>
    <cellStyle name="Vírgula 2 2 3 2 6" xfId="2504" xr:uid="{1C76F1FA-EA85-4D76-9837-C0EC5719F01F}"/>
    <cellStyle name="Vírgula 2 2 3 2 6 2" xfId="5010" xr:uid="{D6232CAD-F220-4D89-960A-2F1E540D4D17}"/>
    <cellStyle name="Vírgula 2 2 3 2 7" xfId="714" xr:uid="{2F5C9A99-9E3B-4FA8-8196-4C45A82482D8}"/>
    <cellStyle name="Vírgula 2 2 3 2 7 2" xfId="6658" xr:uid="{9BA883C0-9960-4E35-9307-A8A6F07A3199}"/>
    <cellStyle name="Vírgula 2 2 3 2 8" xfId="2849" xr:uid="{F7086452-C700-4F40-8DD8-D65901E24B2A}"/>
    <cellStyle name="Vírgula 2 2 3 2 9" xfId="4699" xr:uid="{A963EB65-DC31-4D72-AAD2-E50F5516897D}"/>
    <cellStyle name="Vírgula 2 2 3 3" xfId="265" xr:uid="{78435D4B-66A8-485D-9100-6A0ED90BC725}"/>
    <cellStyle name="Vírgula 2 2 3 3 2" xfId="1061" xr:uid="{BBDB44C0-30C1-456F-B4A0-440BCD8AFEDE}"/>
    <cellStyle name="Vírgula 2 2 3 3 2 2" xfId="2053" xr:uid="{3D4A7742-BA1D-48DF-AD0D-066233430AF0}"/>
    <cellStyle name="Vírgula 2 2 3 3 2 2 2" xfId="4184" xr:uid="{FA404552-CF0E-41B1-9F6E-47B590B08467}"/>
    <cellStyle name="Vírgula 2 2 3 3 2 2 2 2" xfId="7823" xr:uid="{AB85757E-DB03-4F9C-AF97-E2C80F290E9D}"/>
    <cellStyle name="Vírgula 2 2 3 3 2 2 3" xfId="6173" xr:uid="{3361880F-00D9-4914-89BF-B113037DBCC4}"/>
    <cellStyle name="Vírgula 2 2 3 3 2 3" xfId="3192" xr:uid="{0E2256C6-C57F-4B78-8607-594FE3CEAF03}"/>
    <cellStyle name="Vírgula 2 2 3 3 2 3 2" xfId="6957" xr:uid="{EDAF2CCC-2503-44E9-8F7A-4ED94774CB4C}"/>
    <cellStyle name="Vírgula 2 2 3 3 2 4" xfId="5307" xr:uid="{33BE8A41-23A9-4543-8EE0-00431551C38B}"/>
    <cellStyle name="Vírgula 2 2 3 3 3" xfId="1607" xr:uid="{E35B9FD3-15A8-4579-B7E1-323553649FAB}"/>
    <cellStyle name="Vírgula 2 2 3 3 3 2" xfId="3738" xr:uid="{50C4028C-E4C8-41F8-93B5-C66A37BBF9FD}"/>
    <cellStyle name="Vírgula 2 2 3 3 3 2 2" xfId="7431" xr:uid="{B861D2F8-5BE8-4EAB-8C35-86AE6BEED625}"/>
    <cellStyle name="Vírgula 2 2 3 3 3 3" xfId="5781" xr:uid="{993480B7-91B9-476B-A7D9-7D2491EDB8CD}"/>
    <cellStyle name="Vírgula 2 2 3 3 4" xfId="2401" xr:uid="{8C8EACBE-7F15-466E-8955-33475E9C9F58}"/>
    <cellStyle name="Vírgula 2 2 3 3 4 2" xfId="4917" xr:uid="{8FFBFCC6-FC2C-4F80-9182-C0B7ABD9C188}"/>
    <cellStyle name="Vírgula 2 2 3 3 5" xfId="611" xr:uid="{F427B0A3-6E1E-4BFD-97E6-FD23758CFE50}"/>
    <cellStyle name="Vírgula 2 2 3 3 5 2" xfId="6565" xr:uid="{72258D87-2809-40B0-A036-3BC67EDDCD3D}"/>
    <cellStyle name="Vírgula 2 2 3 3 6" xfId="2746" xr:uid="{BDFB8EF6-049B-4EB6-AC12-ECBB0275CDB1}"/>
    <cellStyle name="Vírgula 2 2 3 3 7" xfId="4606" xr:uid="{274F988C-330E-412B-BC8B-D3D87FF1C579}"/>
    <cellStyle name="Vírgula 2 2 3 4" xfId="170" xr:uid="{A51D98E4-E090-4D4A-84DB-4B2783F5DC37}"/>
    <cellStyle name="Vírgula 2 2 3 4 2" xfId="969" xr:uid="{F6B7858C-DB8E-4982-8B4A-A6E77CBCC9C2}"/>
    <cellStyle name="Vírgula 2 2 3 4 2 2" xfId="1961" xr:uid="{59D0537A-3DC7-40DC-A691-AA3377CE0792}"/>
    <cellStyle name="Vírgula 2 2 3 4 2 2 2" xfId="4092" xr:uid="{A825ED7A-D281-44CF-867B-06BBA3FD32CF}"/>
    <cellStyle name="Vírgula 2 2 3 4 2 2 2 2" xfId="7742" xr:uid="{162FC54D-8146-4B59-9A39-137D86530E39}"/>
    <cellStyle name="Vírgula 2 2 3 4 2 2 3" xfId="6092" xr:uid="{1032CB40-D6CE-48CE-9A61-47A4B8001188}"/>
    <cellStyle name="Vírgula 2 2 3 4 2 3" xfId="3100" xr:uid="{DCB7531C-A309-4E9A-99A0-EC2196F7C9A8}"/>
    <cellStyle name="Vírgula 2 2 3 4 2 3 2" xfId="6876" xr:uid="{682DBC6A-A423-4B5E-829D-50566F0C229B}"/>
    <cellStyle name="Vírgula 2 2 3 4 2 4" xfId="5226" xr:uid="{587B7314-A1FC-4392-9B44-44C2A18B5407}"/>
    <cellStyle name="Vírgula 2 2 3 4 3" xfId="1515" xr:uid="{22178CCF-DFF1-429B-8ADD-C83AB8B7A18D}"/>
    <cellStyle name="Vírgula 2 2 3 4 3 2" xfId="3646" xr:uid="{1059DC5B-0E8C-41CA-834C-AC7CDF4F6896}"/>
    <cellStyle name="Vírgula 2 2 3 4 3 2 2" xfId="7350" xr:uid="{B72A94CF-120C-4CFB-85B8-5D0C7B65101B}"/>
    <cellStyle name="Vírgula 2 2 3 4 3 3" xfId="5700" xr:uid="{E47D1E1F-F236-4B5B-A839-1F599AD309BA}"/>
    <cellStyle name="Vírgula 2 2 3 4 4" xfId="519" xr:uid="{ADE87A3B-B87A-48EE-BD89-3E810FE17A93}"/>
    <cellStyle name="Vírgula 2 2 3 4 4 2" xfId="4836" xr:uid="{4CD47A53-8288-44DD-A7FB-CDC1651A6514}"/>
    <cellStyle name="Vírgula 2 2 3 4 5" xfId="2654" xr:uid="{E6AC8FDA-C536-4299-84E9-3B2667D836B6}"/>
    <cellStyle name="Vírgula 2 2 3 4 5 2" xfId="6484" xr:uid="{B4C0CA13-B7F1-48BE-A61D-085A7BC9D1B6}"/>
    <cellStyle name="Vírgula 2 2 3 4 6" xfId="4525" xr:uid="{ACADCDB9-7F57-40E9-86C6-A8FD34766754}"/>
    <cellStyle name="Vírgula 2 2 3 5" xfId="767" xr:uid="{5A4B9A4B-1AE9-4605-A939-4E441C368859}"/>
    <cellStyle name="Vírgula 2 2 3 5 2" xfId="1217" xr:uid="{CD78E15A-63DA-4946-8F62-3763F0DF6D7E}"/>
    <cellStyle name="Vírgula 2 2 3 5 2 2" xfId="2209" xr:uid="{5353328F-7AA8-4D87-9508-F0B6B94DE17F}"/>
    <cellStyle name="Vírgula 2 2 3 5 2 2 2" xfId="4340" xr:uid="{6C3734F2-42BD-482E-9294-D54F94F4C6DE}"/>
    <cellStyle name="Vírgula 2 2 3 5 2 2 2 2" xfId="7963" xr:uid="{B6A360C4-683C-416E-B23F-226D48129DCD}"/>
    <cellStyle name="Vírgula 2 2 3 5 2 2 3" xfId="6313" xr:uid="{A612721A-60EF-4359-B64B-32F98E33104D}"/>
    <cellStyle name="Vírgula 2 2 3 5 2 3" xfId="3348" xr:uid="{7857FA3D-5620-44AE-A827-17B4D245728F}"/>
    <cellStyle name="Vírgula 2 2 3 5 2 3 2" xfId="7097" xr:uid="{0C93C71C-F8A7-4018-BC0E-6880EDD22689}"/>
    <cellStyle name="Vírgula 2 2 3 5 2 4" xfId="5447" xr:uid="{C0D7DDC8-3DDE-4F5B-891F-C24871571232}"/>
    <cellStyle name="Vírgula 2 2 3 5 3" xfId="1763" xr:uid="{DEFA9CBE-9D7B-4D2F-B9C4-7245079680EA}"/>
    <cellStyle name="Vírgula 2 2 3 5 3 2" xfId="3894" xr:uid="{29408FD7-A291-4275-9A5B-A226CCD0D2F7}"/>
    <cellStyle name="Vírgula 2 2 3 5 3 2 2" xfId="7571" xr:uid="{832DD4D4-D481-492A-B60E-770748988AB4}"/>
    <cellStyle name="Vírgula 2 2 3 5 3 3" xfId="5921" xr:uid="{9E2E8202-6EF1-4FC1-A08E-A702B95B2EA0}"/>
    <cellStyle name="Vírgula 2 2 3 5 4" xfId="2902" xr:uid="{FD782518-D8FF-4384-9630-770243603D01}"/>
    <cellStyle name="Vírgula 2 2 3 5 4 2" xfId="6705" xr:uid="{B049D991-E060-46C2-81C2-8F80405ED590}"/>
    <cellStyle name="Vírgula 2 2 3 5 5" xfId="5056" xr:uid="{F8970257-6204-41A0-A972-DC24E06CD622}"/>
    <cellStyle name="Vírgula 2 2 3 6" xfId="917" xr:uid="{C0AF2F8F-88AF-4ED0-AF84-DB6B45735EC1}"/>
    <cellStyle name="Vírgula 2 2 3 6 2" xfId="1909" xr:uid="{9C03646C-40F0-49D5-94D8-4F4302532F51}"/>
    <cellStyle name="Vírgula 2 2 3 6 2 2" xfId="4040" xr:uid="{BF6C5782-DFA3-4B1B-8ED9-96E3167180CD}"/>
    <cellStyle name="Vírgula 2 2 3 6 2 2 2" xfId="7695" xr:uid="{511ED686-9849-4C32-AF9E-6AFC3328941C}"/>
    <cellStyle name="Vírgula 2 2 3 6 2 3" xfId="6045" xr:uid="{DB2824E8-1384-40FB-8EEE-39507873D3F3}"/>
    <cellStyle name="Vírgula 2 2 3 6 3" xfId="3048" xr:uid="{FD62B2B7-8357-4C11-9669-5FCE5D0FB404}"/>
    <cellStyle name="Vírgula 2 2 3 6 3 2" xfId="6829" xr:uid="{756C2024-60F9-4839-A997-4D77FF31EB37}"/>
    <cellStyle name="Vírgula 2 2 3 6 4" xfId="5180" xr:uid="{CF954141-B478-4619-AFC3-88B7FD75D2FD}"/>
    <cellStyle name="Vírgula 2 2 3 7" xfId="1317" xr:uid="{9AE80912-CC4E-44B1-808E-2A732EDB7681}"/>
    <cellStyle name="Vírgula 2 2 3 7 2" xfId="3448" xr:uid="{703DE542-D741-4787-885D-DC91CF41691A}"/>
    <cellStyle name="Vírgula 2 2 3 7 2 2" xfId="7179" xr:uid="{653D5F88-E7DD-43EB-BEAE-3358BDBDA424}"/>
    <cellStyle name="Vírgula 2 2 3 7 3" xfId="5529" xr:uid="{895CD647-DF99-470F-BC53-036CF54CCFC3}"/>
    <cellStyle name="Vírgula 2 2 3 8" xfId="1463" xr:uid="{AB7C9D53-CD0A-4C2A-A5CF-B2222B5E1B7F}"/>
    <cellStyle name="Vírgula 2 2 3 8 2" xfId="3594" xr:uid="{00D30A45-FAAE-4F3C-BD4A-56E90699A031}"/>
    <cellStyle name="Vírgula 2 2 3 8 2 2" xfId="7303" xr:uid="{05B61021-7EED-4468-A72A-CC45BFA0C7C8}"/>
    <cellStyle name="Vírgula 2 2 3 8 3" xfId="5653" xr:uid="{45A3E411-168F-4E4F-81C3-8AEB00B729AD}"/>
    <cellStyle name="Vírgula 2 2 3 9" xfId="2309" xr:uid="{2BA4EE28-306D-45CA-834C-53C6EEFE9F64}"/>
    <cellStyle name="Vírgula 2 2 3 9 2" xfId="4790" xr:uid="{A0CB8CC0-A649-4CA8-BD91-6C65C3CD9D4B}"/>
    <cellStyle name="Vírgula 2 2 4" xfId="61" xr:uid="{00000000-0005-0000-0000-00002C000000}"/>
    <cellStyle name="Vírgula 2 2 4 2" xfId="320" xr:uid="{85240B33-4726-486D-A715-99FD827D342C}"/>
    <cellStyle name="Vírgula 2 2 4 2 2" xfId="1116" xr:uid="{E20B4792-D8C9-4C8F-B65C-819FC48F2EE3}"/>
    <cellStyle name="Vírgula 2 2 4 2 2 2" xfId="2108" xr:uid="{37751FFC-D5E2-403A-8409-C96947F89DE8}"/>
    <cellStyle name="Vírgula 2 2 4 2 2 2 2" xfId="4239" xr:uid="{87ADBFC3-F21B-4865-824A-242AC257D1DF}"/>
    <cellStyle name="Vírgula 2 2 4 2 2 2 2 2" xfId="7874" xr:uid="{B7ACD39C-938F-408F-A186-F22B2E0479DF}"/>
    <cellStyle name="Vírgula 2 2 4 2 2 2 3" xfId="6224" xr:uid="{19047E42-5664-4DFD-9992-7021CC241EE9}"/>
    <cellStyle name="Vírgula 2 2 4 2 2 3" xfId="3247" xr:uid="{B77FE235-7C85-46F7-87CA-F140FB868DE7}"/>
    <cellStyle name="Vírgula 2 2 4 2 2 3 2" xfId="7008" xr:uid="{47BDBF9D-D070-4E82-B621-BD3C1DB36659}"/>
    <cellStyle name="Vírgula 2 2 4 2 2 4" xfId="5358" xr:uid="{A46DD1AE-CC2A-40C0-807E-3461E70EE168}"/>
    <cellStyle name="Vírgula 2 2 4 2 3" xfId="1662" xr:uid="{390C61A4-2C3C-462E-ACB1-B4765B05B652}"/>
    <cellStyle name="Vírgula 2 2 4 2 3 2" xfId="3793" xr:uid="{8D1A36E4-8F00-4FDF-B7E4-B387B633A7F9}"/>
    <cellStyle name="Vírgula 2 2 4 2 3 2 2" xfId="7482" xr:uid="{9BE7B7AE-5F17-40F3-B9F5-498F28F6C9D0}"/>
    <cellStyle name="Vírgula 2 2 4 2 3 3" xfId="5832" xr:uid="{106D94EA-7A99-48B4-AF86-6A1BDA4E01FF}"/>
    <cellStyle name="Vírgula 2 2 4 2 4" xfId="2456" xr:uid="{C4E1B3E8-2FD6-4185-9632-A5AE1C1E8067}"/>
    <cellStyle name="Vírgula 2 2 4 2 4 2" xfId="4968" xr:uid="{55F07850-9F87-4B98-8437-86F85DC45981}"/>
    <cellStyle name="Vírgula 2 2 4 2 5" xfId="666" xr:uid="{300994F5-0FAE-4E8E-A102-2E22A8108AD0}"/>
    <cellStyle name="Vírgula 2 2 4 2 5 2" xfId="6616" xr:uid="{D086159C-467A-4714-AC6F-A99D50CF0A9D}"/>
    <cellStyle name="Vírgula 2 2 4 2 6" xfId="2801" xr:uid="{7DAEB388-DECD-4D06-9315-5C1B64748F09}"/>
    <cellStyle name="Vírgula 2 2 4 2 7" xfId="4657" xr:uid="{DEB36B7D-4C1D-433F-B3BC-52971A9E6BE9}"/>
    <cellStyle name="Vírgula 2 2 4 3" xfId="216" xr:uid="{C1D7A328-9600-426F-9D68-CFB4B0243917}"/>
    <cellStyle name="Vírgula 2 2 4 3 2" xfId="1013" xr:uid="{315C5B74-0592-4902-AE96-F631DEBEE010}"/>
    <cellStyle name="Vírgula 2 2 4 3 2 2" xfId="2005" xr:uid="{9EF14907-8C1F-428C-81FA-49D4DBA58B3E}"/>
    <cellStyle name="Vírgula 2 2 4 3 2 2 2" xfId="4136" xr:uid="{187DDF84-BCED-47A0-9AA0-B04E6481CFA7}"/>
    <cellStyle name="Vírgula 2 2 4 3 2 2 2 2" xfId="7781" xr:uid="{285E2B7A-36EA-4F58-BC27-BB2E57C8B9C6}"/>
    <cellStyle name="Vírgula 2 2 4 3 2 2 3" xfId="6131" xr:uid="{36363333-658E-4150-ADC1-10330311AD4A}"/>
    <cellStyle name="Vírgula 2 2 4 3 2 3" xfId="3144" xr:uid="{64F98913-775F-43B2-833F-3B704DB45BC0}"/>
    <cellStyle name="Vírgula 2 2 4 3 2 3 2" xfId="6915" xr:uid="{D63A1016-187A-458E-8BAE-A4C3538B1EAB}"/>
    <cellStyle name="Vírgula 2 2 4 3 2 4" xfId="5265" xr:uid="{B8D58B08-E2D3-4E33-9D90-45ECEF2DC11C}"/>
    <cellStyle name="Vírgula 2 2 4 3 3" xfId="1559" xr:uid="{9160BE29-9EF1-4103-9E94-73929DA060B0}"/>
    <cellStyle name="Vírgula 2 2 4 3 3 2" xfId="3690" xr:uid="{7E878309-6AED-456C-9346-D04E3B5A5A5E}"/>
    <cellStyle name="Vírgula 2 2 4 3 3 2 2" xfId="7389" xr:uid="{4C0AE3A1-3AB8-465A-8E5B-64D26B467D29}"/>
    <cellStyle name="Vírgula 2 2 4 3 3 3" xfId="5739" xr:uid="{15D337A2-CD9D-4FEE-A5CE-63408A68F690}"/>
    <cellStyle name="Vírgula 2 2 4 3 4" xfId="563" xr:uid="{916D3747-C0C3-4A8D-B251-012C364C4193}"/>
    <cellStyle name="Vírgula 2 2 4 3 4 2" xfId="4875" xr:uid="{908D0F24-A06F-4886-B61F-3B96C966597D}"/>
    <cellStyle name="Vírgula 2 2 4 3 5" xfId="2698" xr:uid="{31D7E832-0B9A-4F83-A3B4-F48B554F0FBC}"/>
    <cellStyle name="Vírgula 2 2 4 3 5 2" xfId="6523" xr:uid="{0C5DA5D9-E2EA-4AF3-B0D4-0007FC1C42EF}"/>
    <cellStyle name="Vírgula 2 2 4 3 6" xfId="4564" xr:uid="{FC9F9CDA-6D42-4BC7-8797-F9C8E045AD91}"/>
    <cellStyle name="Vírgula 2 2 4 4" xfId="869" xr:uid="{AA099EA1-2FF5-4828-8B16-41B3D07F7C80}"/>
    <cellStyle name="Vírgula 2 2 4 4 2" xfId="1861" xr:uid="{922D23E0-9499-4E45-BB81-F30A84E3A619}"/>
    <cellStyle name="Vírgula 2 2 4 4 2 2" xfId="3992" xr:uid="{24F66747-7599-4769-90BD-4B5A8AE136DE}"/>
    <cellStyle name="Vírgula 2 2 4 4 2 2 2" xfId="7653" xr:uid="{BFAD9AD7-6DFF-4D2A-9063-B326A3E4CBEF}"/>
    <cellStyle name="Vírgula 2 2 4 4 2 3" xfId="6003" xr:uid="{B50ED24E-F90E-4AB5-A1F3-8155CE80F8A9}"/>
    <cellStyle name="Vírgula 2 2 4 4 3" xfId="3000" xr:uid="{DCFA564F-B73A-4F1A-85C3-9D97E1FFDC7D}"/>
    <cellStyle name="Vírgula 2 2 4 4 3 2" xfId="6787" xr:uid="{85287CF8-428A-4F00-943B-DA2ABAC47159}"/>
    <cellStyle name="Vírgula 2 2 4 4 4" xfId="5138" xr:uid="{78F99205-EAD8-44AA-9088-48D3E5C0E0A2}"/>
    <cellStyle name="Vírgula 2 2 4 5" xfId="1415" xr:uid="{3C81E6B8-57CF-4158-852B-E43493C5DC96}"/>
    <cellStyle name="Vírgula 2 2 4 5 2" xfId="3546" xr:uid="{5272C93D-24C2-44E4-8C20-BF18B143A4B3}"/>
    <cellStyle name="Vírgula 2 2 4 5 2 2" xfId="7261" xr:uid="{4F1428FF-5C00-4CE3-BF6E-C403E440177F}"/>
    <cellStyle name="Vírgula 2 2 4 5 3" xfId="5611" xr:uid="{C18CC4DB-CCB7-424E-B7B3-7D695B72B0C2}"/>
    <cellStyle name="Vírgula 2 2 4 6" xfId="2353" xr:uid="{DC6B42F0-36CB-4B38-97FA-4714EF2DA56A}"/>
    <cellStyle name="Vírgula 2 2 4 6 2" xfId="4747" xr:uid="{40E917A4-E038-4092-B180-08C50B4C1145}"/>
    <cellStyle name="Vírgula 2 2 4 7" xfId="419" xr:uid="{D0E42D18-630A-4CD3-805E-0F8E429C8AED}"/>
    <cellStyle name="Vírgula 2 2 4 7 2" xfId="6395" xr:uid="{73031244-C393-4C84-B47C-4E06EB06B705}"/>
    <cellStyle name="Vírgula 2 2 4 8" xfId="2554" xr:uid="{DA2FB4EA-A8CC-45F0-960D-9305E0DEBB7C}"/>
    <cellStyle name="Vírgula 2 2 4 9" xfId="4436" xr:uid="{94811650-B097-4F27-9303-68973656FF7D}"/>
    <cellStyle name="Vírgula 2 3" xfId="28" xr:uid="{00000000-0005-0000-0000-00002D000000}"/>
    <cellStyle name="Vírgula 2 3 10" xfId="756" xr:uid="{108996C4-3221-49CE-93C4-EAF8FEE2682A}"/>
    <cellStyle name="Vírgula 2 3 10 2" xfId="1206" xr:uid="{15A10C96-58BD-42D9-A3C4-DEC0ADBCA1C5}"/>
    <cellStyle name="Vírgula 2 3 10 2 2" xfId="2198" xr:uid="{9501DB1E-61A6-4B5E-BEFC-4B0EFF65A1C8}"/>
    <cellStyle name="Vírgula 2 3 10 2 2 2" xfId="4329" xr:uid="{341FD0B6-7E05-4C92-9428-4C80010E68E8}"/>
    <cellStyle name="Vírgula 2 3 10 2 2 2 2" xfId="7955" xr:uid="{27D3AC4C-DAFA-474B-AF18-4725BA0912C1}"/>
    <cellStyle name="Vírgula 2 3 10 2 2 3" xfId="6305" xr:uid="{D4588BA9-2CE3-43F0-BF44-4691BA7970B2}"/>
    <cellStyle name="Vírgula 2 3 10 2 3" xfId="3337" xr:uid="{DC7CC50F-5CF6-4329-907F-E50E6304D733}"/>
    <cellStyle name="Vírgula 2 3 10 2 3 2" xfId="7089" xr:uid="{75391085-023E-4650-9AD3-7076CF42CD43}"/>
    <cellStyle name="Vírgula 2 3 10 2 4" xfId="5439" xr:uid="{4BED3B90-39DA-4BC8-BF29-F73ED8380C27}"/>
    <cellStyle name="Vírgula 2 3 10 3" xfId="1752" xr:uid="{F25B1B7B-9458-4017-B907-3F87E4F2B75E}"/>
    <cellStyle name="Vírgula 2 3 10 3 2" xfId="3883" xr:uid="{6526C6B4-1CF8-425B-BD7C-482B7F5A8DFA}"/>
    <cellStyle name="Vírgula 2 3 10 3 2 2" xfId="7563" xr:uid="{A3BD4E46-619E-46DF-B515-3F75F4C7772A}"/>
    <cellStyle name="Vírgula 2 3 10 3 3" xfId="5913" xr:uid="{3C34407C-89AD-4D7A-B985-BD40E53D5D02}"/>
    <cellStyle name="Vírgula 2 3 10 4" xfId="2891" xr:uid="{FEDE4418-97D0-4FF2-AE9C-5D667DBA383C}"/>
    <cellStyle name="Vírgula 2 3 10 4 2" xfId="6697" xr:uid="{7FB057E1-A36B-4F43-B7FE-935B00922A1D}"/>
    <cellStyle name="Vírgula 2 3 10 5" xfId="5049" xr:uid="{A855CB75-4B84-4146-B567-337E85CBB89F}"/>
    <cellStyle name="Vírgula 2 3 11" xfId="860" xr:uid="{4EA85CE6-3293-48D8-846A-32BECA721414}"/>
    <cellStyle name="Vírgula 2 3 11 2" xfId="1852" xr:uid="{8E7E7F6A-50EA-4A98-A28D-1060F7D6B1A7}"/>
    <cellStyle name="Vírgula 2 3 11 2 2" xfId="3983" xr:uid="{7A179B46-839A-4B12-A29F-E8F2D9B2C959}"/>
    <cellStyle name="Vírgula 2 3 11 2 2 2" xfId="7645" xr:uid="{85BB346D-2254-41DB-9AE4-E10D582C0FFD}"/>
    <cellStyle name="Vírgula 2 3 11 2 3" xfId="5995" xr:uid="{5785EBC5-3AF1-4FC6-A126-A184C6D9E4D5}"/>
    <cellStyle name="Vírgula 2 3 11 3" xfId="2991" xr:uid="{C8A7F066-68CD-476F-8914-B0F2D516EBBE}"/>
    <cellStyle name="Vírgula 2 3 11 3 2" xfId="6779" xr:uid="{74C2C011-238A-4FF0-848A-1E7A34459B08}"/>
    <cellStyle name="Vírgula 2 3 11 4" xfId="5130" xr:uid="{4FAE3944-D63B-41B1-9418-8764F27EBB45}"/>
    <cellStyle name="Vírgula 2 3 12" xfId="1306" xr:uid="{81197D1F-C9BC-4268-98CC-E525A805CB7B}"/>
    <cellStyle name="Vírgula 2 3 12 2" xfId="3437" xr:uid="{FD667026-9331-4E40-A87B-FB9447D0F40C}"/>
    <cellStyle name="Vírgula 2 3 12 2 2" xfId="7171" xr:uid="{8319D0A1-0FD1-42C1-994F-B4E8AE1D9EDE}"/>
    <cellStyle name="Vírgula 2 3 12 3" xfId="5521" xr:uid="{FE315D4A-7CBE-48CA-912C-84ED1E8020F1}"/>
    <cellStyle name="Vírgula 2 3 13" xfId="1406" xr:uid="{1D439647-4F47-4C33-8585-34DBCC092E12}"/>
    <cellStyle name="Vírgula 2 3 13 2" xfId="3537" xr:uid="{98CF4DDE-6D46-4C8A-8CD0-28DBCC39B3FC}"/>
    <cellStyle name="Vírgula 2 3 13 2 2" xfId="7253" xr:uid="{790D4F22-30C7-4D5F-9BD2-F91A9FC8C5BD}"/>
    <cellStyle name="Vírgula 2 3 13 3" xfId="5603" xr:uid="{8A92CEE0-649F-4627-B1C4-D061FCF23A14}"/>
    <cellStyle name="Vírgula 2 3 14" xfId="2298" xr:uid="{8E10CD70-F973-4AF7-8B1F-CDA3D050375B}"/>
    <cellStyle name="Vírgula 2 3 14 2" xfId="4740" xr:uid="{79F53BD7-ABF6-4D2D-A9FB-DE0EF5E875DD}"/>
    <cellStyle name="Vírgula 2 3 15" xfId="410" xr:uid="{9E707779-C298-4F96-B28D-AF02302AABD6}"/>
    <cellStyle name="Vírgula 2 3 15 2" xfId="6387" xr:uid="{AFBDB506-16E3-429C-8E9C-C05F2B09A5F4}"/>
    <cellStyle name="Vírgula 2 3 16" xfId="2545" xr:uid="{E967B32B-5340-42A1-992F-68E0E64EDDA4}"/>
    <cellStyle name="Vírgula 2 3 17" xfId="4428" xr:uid="{460EDC6A-2004-4A74-AF64-89A87EF9C404}"/>
    <cellStyle name="Vírgula 2 3 2" xfId="84" xr:uid="{00000000-0005-0000-0000-00002D000000}"/>
    <cellStyle name="Vírgula 2 3 2 10" xfId="1434" xr:uid="{1D319FE3-778A-420A-9C34-94D750E9D944}"/>
    <cellStyle name="Vírgula 2 3 2 10 2" xfId="3565" xr:uid="{A487171C-0549-4A7E-9A81-625A9CDFA19A}"/>
    <cellStyle name="Vírgula 2 3 2 10 2 2" xfId="7279" xr:uid="{981A3DF7-6D6B-432E-B980-33F5C6CA58C5}"/>
    <cellStyle name="Vírgula 2 3 2 10 3" xfId="5629" xr:uid="{B984F6CE-F26D-4D1D-A53B-060CC611ACEA}"/>
    <cellStyle name="Vírgula 2 3 2 11" xfId="2328" xr:uid="{20113BBE-25A1-4D4B-B97C-CC410D468343}"/>
    <cellStyle name="Vírgula 2 3 2 11 2" xfId="4765" xr:uid="{92BC97BE-284A-4674-BA3A-197F247A7A44}"/>
    <cellStyle name="Vírgula 2 3 2 12" xfId="438" xr:uid="{E6C19884-97E1-499F-A38C-2D295C237D70}"/>
    <cellStyle name="Vírgula 2 3 2 12 2" xfId="6413" xr:uid="{3CBDBD30-0631-4E84-B587-A2B8BABEAD94}"/>
    <cellStyle name="Vírgula 2 3 2 13" xfId="2573" xr:uid="{1AF73785-838F-4722-A6F2-4029F9E0440B}"/>
    <cellStyle name="Vírgula 2 3 2 14" xfId="4454" xr:uid="{9B54981E-8200-48FC-B4CD-2BA67455C9B3}"/>
    <cellStyle name="Vírgula 2 3 2 2" xfId="123" xr:uid="{00000000-0005-0000-0000-000091000000}"/>
    <cellStyle name="Vírgula 2 3 2 2 10" xfId="2607" xr:uid="{7E9135F1-298E-4603-9499-5F1571E1DCA6}"/>
    <cellStyle name="Vírgula 2 3 2 2 11" xfId="4483" xr:uid="{D8EC4CEB-671F-428E-A631-3C753DD91A7E}"/>
    <cellStyle name="Vírgula 2 3 2 2 2" xfId="373" xr:uid="{66594496-1364-4583-9C95-26420D8B891F}"/>
    <cellStyle name="Vírgula 2 3 2 2 2 2" xfId="1169" xr:uid="{F63B24D2-A842-46EE-B3C6-3C2A8131FD06}"/>
    <cellStyle name="Vírgula 2 3 2 2 2 2 2" xfId="2161" xr:uid="{398E4BEC-3F45-4949-9A56-920BAB59DD64}"/>
    <cellStyle name="Vírgula 2 3 2 2 2 2 2 2" xfId="4292" xr:uid="{2628992A-CBCF-41AF-BF48-E2C6DE283225}"/>
    <cellStyle name="Vírgula 2 3 2 2 2 2 2 2 2" xfId="7921" xr:uid="{F81489CB-75B5-4DE8-972E-A47D5AEA313D}"/>
    <cellStyle name="Vírgula 2 3 2 2 2 2 2 3" xfId="6271" xr:uid="{A88E6948-4AF2-485B-9DE5-407AAE0439E2}"/>
    <cellStyle name="Vírgula 2 3 2 2 2 2 3" xfId="3300" xr:uid="{7015A180-1823-4791-98A8-F985D76FF8F1}"/>
    <cellStyle name="Vírgula 2 3 2 2 2 2 3 2" xfId="7055" xr:uid="{EE2A58E7-D44B-4F73-9883-C45A8D25547E}"/>
    <cellStyle name="Vírgula 2 3 2 2 2 2 4" xfId="5405" xr:uid="{71B8D5B8-EC3E-4FCF-A102-F4238B4A9CC5}"/>
    <cellStyle name="Vírgula 2 3 2 2 2 3" xfId="1715" xr:uid="{669E8657-D941-4E51-83C8-23B0CA8599A5}"/>
    <cellStyle name="Vírgula 2 3 2 2 2 3 2" xfId="3846" xr:uid="{BE7B67C6-142F-48DD-96FC-3BD7B6014D44}"/>
    <cellStyle name="Vírgula 2 3 2 2 2 3 2 2" xfId="7529" xr:uid="{7B429108-AD66-4BC6-BD8F-38012246CA03}"/>
    <cellStyle name="Vírgula 2 3 2 2 2 3 3" xfId="5879" xr:uid="{C9E1C71C-A6E5-4D8A-96FB-B3C58ABD5483}"/>
    <cellStyle name="Vírgula 2 3 2 2 2 4" xfId="2509" xr:uid="{682577EC-C5A0-4B96-AC20-835FAC4F767E}"/>
    <cellStyle name="Vírgula 2 3 2 2 2 4 2" xfId="5015" xr:uid="{2942105C-E881-4FFC-8090-FB646793C946}"/>
    <cellStyle name="Vírgula 2 3 2 2 2 5" xfId="719" xr:uid="{507E2D28-78F4-4D0A-B38D-2FB6C04BC777}"/>
    <cellStyle name="Vírgula 2 3 2 2 2 5 2" xfId="6663" xr:uid="{EFDDC047-4195-4444-A695-18AA1D97BEFB}"/>
    <cellStyle name="Vírgula 2 3 2 2 2 6" xfId="2854" xr:uid="{7E77A15D-D32B-42D8-8D8B-7AA8DCC62DD0}"/>
    <cellStyle name="Vírgula 2 3 2 2 2 7" xfId="4704" xr:uid="{EA025EE3-68E5-49F1-A567-D432EE0B0916}"/>
    <cellStyle name="Vírgula 2 3 2 2 3" xfId="270" xr:uid="{A2CB0384-F540-434A-AA9F-14754B887745}"/>
    <cellStyle name="Vírgula 2 3 2 2 3 2" xfId="1066" xr:uid="{15E2B87F-F765-4CD1-B94E-F28B239F710F}"/>
    <cellStyle name="Vírgula 2 3 2 2 3 2 2" xfId="2058" xr:uid="{DDD4514A-9806-4915-B5AA-5C47942E1911}"/>
    <cellStyle name="Vírgula 2 3 2 2 3 2 2 2" xfId="4189" xr:uid="{A43D5BF0-31CF-46E8-8469-662A0A551266}"/>
    <cellStyle name="Vírgula 2 3 2 2 3 2 2 2 2" xfId="7828" xr:uid="{83506474-11C8-4650-95BB-C0DF1683D287}"/>
    <cellStyle name="Vírgula 2 3 2 2 3 2 2 3" xfId="6178" xr:uid="{936E6156-1403-4E85-9555-6A37B2A93330}"/>
    <cellStyle name="Vírgula 2 3 2 2 3 2 3" xfId="3197" xr:uid="{74BF63D5-179D-4C30-B227-3A6CF8DD3A1D}"/>
    <cellStyle name="Vírgula 2 3 2 2 3 2 3 2" xfId="6962" xr:uid="{903BB766-EBB8-4D9E-AF8E-A4396B59667E}"/>
    <cellStyle name="Vírgula 2 3 2 2 3 2 4" xfId="5312" xr:uid="{30CA3738-16A8-459E-8DCD-F6F0DA31051F}"/>
    <cellStyle name="Vírgula 2 3 2 2 3 3" xfId="1612" xr:uid="{0B98D12C-8C81-4543-B4B9-8597D2BE5B83}"/>
    <cellStyle name="Vírgula 2 3 2 2 3 3 2" xfId="3743" xr:uid="{E692AF89-7986-4CB1-B8F3-522185EBB728}"/>
    <cellStyle name="Vírgula 2 3 2 2 3 3 2 2" xfId="7436" xr:uid="{425035E8-82A2-4B20-8248-99DDCB7A5846}"/>
    <cellStyle name="Vírgula 2 3 2 2 3 3 3" xfId="5786" xr:uid="{69056215-7931-4F9B-A7A1-EC5D76320B0C}"/>
    <cellStyle name="Vírgula 2 3 2 2 3 4" xfId="616" xr:uid="{D7042783-0F92-41C7-91D7-BF093CEABE7E}"/>
    <cellStyle name="Vírgula 2 3 2 2 3 4 2" xfId="4922" xr:uid="{E8C6A1D4-E12A-4E06-B4DC-A08234BCB76C}"/>
    <cellStyle name="Vírgula 2 3 2 2 3 5" xfId="2751" xr:uid="{31B3F3DC-4376-4B95-8027-5EB62159DA56}"/>
    <cellStyle name="Vírgula 2 3 2 2 3 5 2" xfId="6570" xr:uid="{AEFA6C34-4C95-4E95-A18F-DCCB0B1B33DD}"/>
    <cellStyle name="Vírgula 2 3 2 2 3 6" xfId="4611" xr:uid="{0A86C5D2-0E4D-47AC-AF60-11CDBF93B105}"/>
    <cellStyle name="Vírgula 2 3 2 2 4" xfId="840" xr:uid="{0816A64A-1DE9-4A40-96D7-CD67F0AA11DA}"/>
    <cellStyle name="Vírgula 2 3 2 2 4 2" xfId="1290" xr:uid="{8D9E63AA-40BF-4F0D-8010-11AEE960598F}"/>
    <cellStyle name="Vírgula 2 3 2 2 4 2 2" xfId="2282" xr:uid="{B283DB84-44A1-44F6-8174-F504AD9C25FC}"/>
    <cellStyle name="Vírgula 2 3 2 2 4 2 2 2" xfId="4413" xr:uid="{56D6452F-ADA2-4E1B-B44E-962F1AF03425}"/>
    <cellStyle name="Vírgula 2 3 2 2 4 2 2 2 2" xfId="8024" xr:uid="{A206DBCC-E691-416E-A7E5-C2005024ED2D}"/>
    <cellStyle name="Vírgula 2 3 2 2 4 2 2 3" xfId="6374" xr:uid="{473BA6DC-8037-40CA-91C4-DB505D1D2175}"/>
    <cellStyle name="Vírgula 2 3 2 2 4 2 3" xfId="3421" xr:uid="{29D67216-A436-450B-8A7E-066C773EA322}"/>
    <cellStyle name="Vírgula 2 3 2 2 4 2 3 2" xfId="7158" xr:uid="{25494977-DFBD-430B-BEF4-FA623D3D4A0D}"/>
    <cellStyle name="Vírgula 2 3 2 2 4 2 4" xfId="5508" xr:uid="{2DEB968E-EDF9-48BB-A65F-1570111B87C3}"/>
    <cellStyle name="Vírgula 2 3 2 2 4 3" xfId="1836" xr:uid="{1D253E3E-300D-4585-A31E-493F75366689}"/>
    <cellStyle name="Vírgula 2 3 2 2 4 3 2" xfId="3967" xr:uid="{532B0014-0770-4000-8285-D01B451450AE}"/>
    <cellStyle name="Vírgula 2 3 2 2 4 3 2 2" xfId="7632" xr:uid="{1F4A08EE-1B78-47EE-A64E-F6E0C44E1A31}"/>
    <cellStyle name="Vírgula 2 3 2 2 4 3 3" xfId="5982" xr:uid="{3E1108E2-A4D3-4516-8CDD-BF8BDA29B619}"/>
    <cellStyle name="Vírgula 2 3 2 2 4 4" xfId="2975" xr:uid="{FCE14944-3916-45C7-A25E-32A78405833A}"/>
    <cellStyle name="Vírgula 2 3 2 2 4 4 2" xfId="6766" xr:uid="{5DA42426-37F6-404E-BBEC-234859F86255}"/>
    <cellStyle name="Vírgula 2 3 2 2 4 5" xfId="5117" xr:uid="{EF1AF482-00A3-4CAD-8F14-5FC81C5C4F44}"/>
    <cellStyle name="Vírgula 2 3 2 2 5" xfId="922" xr:uid="{91658E6E-6D10-4012-97B9-B9934A227C58}"/>
    <cellStyle name="Vírgula 2 3 2 2 5 2" xfId="1914" xr:uid="{93C1134D-4265-4FA5-B05B-A9294A6DBA9E}"/>
    <cellStyle name="Vírgula 2 3 2 2 5 2 2" xfId="4045" xr:uid="{B987B182-4403-42E5-9FB6-DBD6F094B1C0}"/>
    <cellStyle name="Vírgula 2 3 2 2 5 2 2 2" xfId="7700" xr:uid="{890CA894-70BF-469B-8D32-559A44F40200}"/>
    <cellStyle name="Vírgula 2 3 2 2 5 2 3" xfId="6050" xr:uid="{BDB268C0-2622-46B3-91B3-B73E8D314B6E}"/>
    <cellStyle name="Vírgula 2 3 2 2 5 3" xfId="3053" xr:uid="{44927BFF-F0D2-4BFA-8C7B-83ACC45DF8FE}"/>
    <cellStyle name="Vírgula 2 3 2 2 5 3 2" xfId="6834" xr:uid="{A040CB26-424D-4FEA-AED3-89BC3952A62A}"/>
    <cellStyle name="Vírgula 2 3 2 2 5 4" xfId="5185" xr:uid="{758F5A42-6CC4-4F0A-9B4E-BE4F00F590B0}"/>
    <cellStyle name="Vírgula 2 3 2 2 6" xfId="1390" xr:uid="{4213A242-96A9-4954-ADB8-4AA53812B62C}"/>
    <cellStyle name="Vírgula 2 3 2 2 6 2" xfId="3521" xr:uid="{51F5B608-B269-4A31-9D43-7B464CB6D8D1}"/>
    <cellStyle name="Vírgula 2 3 2 2 6 2 2" xfId="7240" xr:uid="{C986F4C1-B212-4C1B-BEE5-232D70C3BF61}"/>
    <cellStyle name="Vírgula 2 3 2 2 6 3" xfId="5590" xr:uid="{C145F800-2453-4048-9A0D-CFEA7C296098}"/>
    <cellStyle name="Vírgula 2 3 2 2 7" xfId="1468" xr:uid="{3B53D41A-7BC0-4DBF-AC87-24AF11C82F3D}"/>
    <cellStyle name="Vírgula 2 3 2 2 7 2" xfId="3599" xr:uid="{B95FFE47-E28D-4EAD-82F6-9B5FA21DA385}"/>
    <cellStyle name="Vírgula 2 3 2 2 7 2 2" xfId="7308" xr:uid="{E5912B01-18FD-4850-BB05-A4494E1BF914}"/>
    <cellStyle name="Vírgula 2 3 2 2 7 3" xfId="5658" xr:uid="{1AEDA88A-7879-4FB0-ADFB-7BD3447D5A2D}"/>
    <cellStyle name="Vírgula 2 3 2 2 8" xfId="2406" xr:uid="{CED90AB1-FD98-4D88-A6C5-62A98E53B6B5}"/>
    <cellStyle name="Vírgula 2 3 2 2 8 2" xfId="4795" xr:uid="{9E18AC39-9886-4652-BF9C-34ED9D79E260}"/>
    <cellStyle name="Vírgula 2 3 2 2 9" xfId="472" xr:uid="{F9B8775D-85E6-4FC7-9B8E-92AA4EFD6AA6}"/>
    <cellStyle name="Vírgula 2 3 2 2 9 2" xfId="6442" xr:uid="{7552736B-7EB1-41DD-9823-93B75A690718}"/>
    <cellStyle name="Vírgula 2 3 2 3" xfId="122" xr:uid="{00000000-0005-0000-0000-000090000000}"/>
    <cellStyle name="Vírgula 2 3 2 3 2" xfId="372" xr:uid="{A1E64401-240A-4399-B667-E7F2D252545A}"/>
    <cellStyle name="Vírgula 2 3 2 3 2 2" xfId="1168" xr:uid="{6019F0B2-89DF-4880-93D2-F7F3DF18B7AE}"/>
    <cellStyle name="Vírgula 2 3 2 3 2 2 2" xfId="2160" xr:uid="{166DB127-AA9C-4815-BF1C-962789F8ED04}"/>
    <cellStyle name="Vírgula 2 3 2 3 2 2 2 2" xfId="4291" xr:uid="{83AC9539-C920-4027-8F7D-5678BC9E22C3}"/>
    <cellStyle name="Vírgula 2 3 2 3 2 2 2 2 2" xfId="7920" xr:uid="{1911522A-B48C-4EC7-BC48-8BA334D1131F}"/>
    <cellStyle name="Vírgula 2 3 2 3 2 2 2 3" xfId="6270" xr:uid="{66358ABE-47B0-40F0-BB63-0ABD348AD701}"/>
    <cellStyle name="Vírgula 2 3 2 3 2 2 3" xfId="3299" xr:uid="{E5F4271E-8382-4D3E-9F74-9E257EE16116}"/>
    <cellStyle name="Vírgula 2 3 2 3 2 2 3 2" xfId="7054" xr:uid="{3018DC58-999F-46C8-8298-2B42DB533E8D}"/>
    <cellStyle name="Vírgula 2 3 2 3 2 2 4" xfId="5404" xr:uid="{8A6B704D-712B-4161-A122-1C514DC25DAB}"/>
    <cellStyle name="Vírgula 2 3 2 3 2 3" xfId="1714" xr:uid="{1A67D710-CBB3-43E2-BF88-B641D2C297B7}"/>
    <cellStyle name="Vírgula 2 3 2 3 2 3 2" xfId="3845" xr:uid="{9C5EDCD0-D6EE-49F0-8F3A-E0658AA2176C}"/>
    <cellStyle name="Vírgula 2 3 2 3 2 3 2 2" xfId="7528" xr:uid="{525D9C02-D69B-450F-BF6F-018948687B91}"/>
    <cellStyle name="Vírgula 2 3 2 3 2 3 3" xfId="5878" xr:uid="{B452F308-456F-44B7-82B6-D0EA2304C49D}"/>
    <cellStyle name="Vírgula 2 3 2 3 2 4" xfId="2508" xr:uid="{6DC54031-8471-4EA6-9A11-E867CEDF329C}"/>
    <cellStyle name="Vírgula 2 3 2 3 2 4 2" xfId="5014" xr:uid="{527A34C2-9944-4361-8E32-333A2FAB5300}"/>
    <cellStyle name="Vírgula 2 3 2 3 2 5" xfId="718" xr:uid="{56DB5475-1C33-4A9B-8B6B-36FB36145525}"/>
    <cellStyle name="Vírgula 2 3 2 3 2 5 2" xfId="6662" xr:uid="{AB408B0D-51F7-4107-B366-DD4D7B2E14DC}"/>
    <cellStyle name="Vírgula 2 3 2 3 2 6" xfId="2853" xr:uid="{59DE6AAC-DE2E-4B7B-90E2-D238E6CBA45D}"/>
    <cellStyle name="Vírgula 2 3 2 3 2 7" xfId="4703" xr:uid="{17EEB7F4-6F71-4C7C-A071-C399BBDA07CA}"/>
    <cellStyle name="Vírgula 2 3 2 3 3" xfId="269" xr:uid="{69D4DCBA-B868-46E2-8BE6-D71DAC88AE28}"/>
    <cellStyle name="Vírgula 2 3 2 3 3 2" xfId="1065" xr:uid="{7ECDEB0A-2E6D-4C4A-B71C-B378FAD6A8C3}"/>
    <cellStyle name="Vírgula 2 3 2 3 3 2 2" xfId="2057" xr:uid="{6CF7E06D-46C6-4C13-8F88-3973533B91AF}"/>
    <cellStyle name="Vírgula 2 3 2 3 3 2 2 2" xfId="4188" xr:uid="{233D16E1-E43F-451C-8344-3AFAA72254DE}"/>
    <cellStyle name="Vírgula 2 3 2 3 3 2 2 2 2" xfId="7827" xr:uid="{2E40A962-D50A-4295-AE06-35B03B97F02E}"/>
    <cellStyle name="Vírgula 2 3 2 3 3 2 2 3" xfId="6177" xr:uid="{772CE218-CDD1-45CA-B2F7-4234698CB1DC}"/>
    <cellStyle name="Vírgula 2 3 2 3 3 2 3" xfId="3196" xr:uid="{D9D14122-982B-463E-AC50-F5EAA91304A7}"/>
    <cellStyle name="Vírgula 2 3 2 3 3 2 3 2" xfId="6961" xr:uid="{3E9F2F8C-9916-4BD0-8EF9-E87B73C16534}"/>
    <cellStyle name="Vírgula 2 3 2 3 3 2 4" xfId="5311" xr:uid="{0C365BF4-5A8C-4E57-93A9-F959FDD479D9}"/>
    <cellStyle name="Vírgula 2 3 2 3 3 3" xfId="1611" xr:uid="{51CC3107-C06A-4C56-B4D6-A244D3EEE201}"/>
    <cellStyle name="Vírgula 2 3 2 3 3 3 2" xfId="3742" xr:uid="{63278804-5996-4BE4-AA84-D8CE4E653443}"/>
    <cellStyle name="Vírgula 2 3 2 3 3 3 2 2" xfId="7435" xr:uid="{F5B5EEE8-4F76-48EF-8804-A2E5C7A8F185}"/>
    <cellStyle name="Vírgula 2 3 2 3 3 3 3" xfId="5785" xr:uid="{005DF4DB-41A5-4488-A3D8-F11A15DB9D06}"/>
    <cellStyle name="Vírgula 2 3 2 3 3 4" xfId="615" xr:uid="{5038C483-0FE8-42E9-ABB9-A6C2A849155B}"/>
    <cellStyle name="Vírgula 2 3 2 3 3 4 2" xfId="4921" xr:uid="{051BDE42-D35A-4F66-A2CA-9953DF4514E5}"/>
    <cellStyle name="Vírgula 2 3 2 3 3 5" xfId="2750" xr:uid="{EE4C963B-197F-4C49-8276-82DCD133366C}"/>
    <cellStyle name="Vírgula 2 3 2 3 3 5 2" xfId="6569" xr:uid="{8E596569-216C-4C4C-B669-B39E5C686EA7}"/>
    <cellStyle name="Vírgula 2 3 2 3 3 6" xfId="4610" xr:uid="{44540FB0-A04C-4656-8E36-F80C338549C4}"/>
    <cellStyle name="Vírgula 2 3 2 3 4" xfId="921" xr:uid="{BF24BFA5-B8C7-433A-BBA9-3F577D09373E}"/>
    <cellStyle name="Vírgula 2 3 2 3 4 2" xfId="1913" xr:uid="{D4EF7A28-A1F4-498E-84E8-9C8C2DDD7A30}"/>
    <cellStyle name="Vírgula 2 3 2 3 4 2 2" xfId="4044" xr:uid="{8DF617E4-34A9-4BE1-BF16-2372D5179656}"/>
    <cellStyle name="Vírgula 2 3 2 3 4 2 2 2" xfId="7699" xr:uid="{FB6B55FA-482B-43E5-ADDA-35EBFDFFA637}"/>
    <cellStyle name="Vírgula 2 3 2 3 4 2 3" xfId="6049" xr:uid="{07928C09-9D69-47F7-BA84-314FE45AEF5C}"/>
    <cellStyle name="Vírgula 2 3 2 3 4 3" xfId="3052" xr:uid="{916A0ABA-B8D5-4480-85E7-D62AC3896062}"/>
    <cellStyle name="Vírgula 2 3 2 3 4 3 2" xfId="6833" xr:uid="{31F142F6-16F9-430B-AF44-95B1F905A26E}"/>
    <cellStyle name="Vírgula 2 3 2 3 4 4" xfId="5184" xr:uid="{9EB6BB70-A2F2-44BF-B9CB-3DBF05A6EC3F}"/>
    <cellStyle name="Vírgula 2 3 2 3 5" xfId="1467" xr:uid="{2D034CB7-2F15-4E38-BC98-39D816C5470F}"/>
    <cellStyle name="Vírgula 2 3 2 3 5 2" xfId="3598" xr:uid="{E29C181B-05B7-4F95-B2D8-A8C01BE6CCFD}"/>
    <cellStyle name="Vírgula 2 3 2 3 5 2 2" xfId="7307" xr:uid="{64D2DE24-E2D3-4B27-B43F-E33AFFDC6EF9}"/>
    <cellStyle name="Vírgula 2 3 2 3 5 3" xfId="5657" xr:uid="{3A47C529-124D-480B-9112-C8DEB7F0580D}"/>
    <cellStyle name="Vírgula 2 3 2 3 6" xfId="2405" xr:uid="{5777DB19-57C6-4B9C-A399-CAEF4CE4D89A}"/>
    <cellStyle name="Vírgula 2 3 2 3 6 2" xfId="4794" xr:uid="{D6174205-3E0A-4568-B775-ADB2C7DEB68A}"/>
    <cellStyle name="Vírgula 2 3 2 3 7" xfId="471" xr:uid="{5EA52CC5-8A9D-4BC8-A44D-D12C3A8C69C3}"/>
    <cellStyle name="Vírgula 2 3 2 3 7 2" xfId="6441" xr:uid="{27BB919E-9D49-44D8-BF5C-891BDCD17AC0}"/>
    <cellStyle name="Vírgula 2 3 2 3 8" xfId="2606" xr:uid="{ACCA9B6A-CA30-4B25-AE9D-912F0DA76A97}"/>
    <cellStyle name="Vírgula 2 3 2 3 9" xfId="4482" xr:uid="{EF2BB83C-9252-444D-98E5-5E1D1B371FD5}"/>
    <cellStyle name="Vírgula 2 3 2 4" xfId="339" xr:uid="{CBDFCDEE-70D6-43D0-AAF7-4E9D2B77D61F}"/>
    <cellStyle name="Vírgula 2 3 2 4 2" xfId="1135" xr:uid="{3A75CDF3-B832-4D25-A0E1-476F6D1C6761}"/>
    <cellStyle name="Vírgula 2 3 2 4 2 2" xfId="2127" xr:uid="{21F1AD64-BC30-4872-A322-132167A4E25C}"/>
    <cellStyle name="Vírgula 2 3 2 4 2 2 2" xfId="4258" xr:uid="{57E32DE5-341D-4A2F-8D38-27D03F6B3C7D}"/>
    <cellStyle name="Vírgula 2 3 2 4 2 2 2 2" xfId="7892" xr:uid="{9630BB9A-4A31-4FD0-8E0C-E942709A7263}"/>
    <cellStyle name="Vírgula 2 3 2 4 2 2 3" xfId="6242" xr:uid="{457F83D4-9C8C-4387-9F63-91884E99DDE0}"/>
    <cellStyle name="Vírgula 2 3 2 4 2 3" xfId="3266" xr:uid="{D0FAA5AF-1C75-4126-9CE4-04A782011DC7}"/>
    <cellStyle name="Vírgula 2 3 2 4 2 3 2" xfId="7026" xr:uid="{D5B99667-029C-48B4-B7BB-B7300B82E8D7}"/>
    <cellStyle name="Vírgula 2 3 2 4 2 4" xfId="5376" xr:uid="{083E28B4-A604-469D-808E-DE787839EE39}"/>
    <cellStyle name="Vírgula 2 3 2 4 3" xfId="1681" xr:uid="{F5BB97A9-07FD-4547-9A8E-33609C083D9F}"/>
    <cellStyle name="Vírgula 2 3 2 4 3 2" xfId="3812" xr:uid="{642E8158-5AF5-42B4-BE27-9A9DDE6DF94D}"/>
    <cellStyle name="Vírgula 2 3 2 4 3 2 2" xfId="7500" xr:uid="{63750441-6F99-4F0F-97E1-8B957BD19D9F}"/>
    <cellStyle name="Vírgula 2 3 2 4 3 3" xfId="5850" xr:uid="{057AB664-C5FD-4C8A-A694-EFC95256EAC3}"/>
    <cellStyle name="Vírgula 2 3 2 4 4" xfId="2475" xr:uid="{BF26A625-7FFA-4599-8ADD-9F7572713A92}"/>
    <cellStyle name="Vírgula 2 3 2 4 4 2" xfId="4986" xr:uid="{3C33A5F4-0C9C-440A-BD41-F2C337213088}"/>
    <cellStyle name="Vírgula 2 3 2 4 5" xfId="685" xr:uid="{C76DEE66-CF46-482B-B869-28AEAD076F40}"/>
    <cellStyle name="Vírgula 2 3 2 4 5 2" xfId="6634" xr:uid="{9C8A9222-02AA-420A-900E-87AD48BD705B}"/>
    <cellStyle name="Vírgula 2 3 2 4 6" xfId="2820" xr:uid="{F41872C5-166D-4285-A5B6-95A33ACEAB6B}"/>
    <cellStyle name="Vírgula 2 3 2 4 7" xfId="4675" xr:uid="{9053CBFD-F615-4A48-8778-B692F5222A90}"/>
    <cellStyle name="Vírgula 2 3 2 5" xfId="235" xr:uid="{165D454B-9E6D-4DCC-8BFB-00ECADA08E1B}"/>
    <cellStyle name="Vírgula 2 3 2 5 2" xfId="1032" xr:uid="{E83E1842-07E1-4AB8-AB12-B4ADACD235EF}"/>
    <cellStyle name="Vírgula 2 3 2 5 2 2" xfId="2024" xr:uid="{06FFA3D6-FC37-4536-BC78-1F0128C374B3}"/>
    <cellStyle name="Vírgula 2 3 2 5 2 2 2" xfId="4155" xr:uid="{EB6F3275-9FF9-4075-BB98-D122F932449E}"/>
    <cellStyle name="Vírgula 2 3 2 5 2 2 2 2" xfId="7799" xr:uid="{D35C0BA5-9B7B-4068-8E11-4AB9A0A7C28C}"/>
    <cellStyle name="Vírgula 2 3 2 5 2 2 3" xfId="6149" xr:uid="{E2A1B7B4-DD8B-4655-BD84-8A26BA72AFE7}"/>
    <cellStyle name="Vírgula 2 3 2 5 2 3" xfId="3163" xr:uid="{EFB9F791-4A95-40AC-B599-6170F8D5FF73}"/>
    <cellStyle name="Vírgula 2 3 2 5 2 3 2" xfId="6933" xr:uid="{0BB61532-A484-427A-9B72-33903A25EE82}"/>
    <cellStyle name="Vírgula 2 3 2 5 2 4" xfId="5283" xr:uid="{F840C618-82FF-492A-B078-AB66342C711F}"/>
    <cellStyle name="Vírgula 2 3 2 5 3" xfId="1578" xr:uid="{90F1EC6E-43EA-44B0-9DEF-4273596E5B6D}"/>
    <cellStyle name="Vírgula 2 3 2 5 3 2" xfId="3709" xr:uid="{7071CFC3-D58C-4E03-9B66-12BE69A93DCA}"/>
    <cellStyle name="Vírgula 2 3 2 5 3 2 2" xfId="7407" xr:uid="{CAAD0850-9449-4F09-90FA-8017C909E97D}"/>
    <cellStyle name="Vírgula 2 3 2 5 3 3" xfId="5757" xr:uid="{935EB529-578F-4CA4-9E4C-12984CE07168}"/>
    <cellStyle name="Vírgula 2 3 2 5 4" xfId="2372" xr:uid="{4D59DF11-E34A-4245-B225-D473CD720E1B}"/>
    <cellStyle name="Vírgula 2 3 2 5 4 2" xfId="4893" xr:uid="{A76A97B5-6286-48AB-A111-BA30C1B755C5}"/>
    <cellStyle name="Vírgula 2 3 2 5 5" xfId="582" xr:uid="{609DE37D-CC15-4EEC-BB93-0A1569DBF3E4}"/>
    <cellStyle name="Vírgula 2 3 2 5 5 2" xfId="6541" xr:uid="{67E38D69-74EC-4723-BE1B-2365D251864F}"/>
    <cellStyle name="Vírgula 2 3 2 5 6" xfId="2717" xr:uid="{F18D682A-D9AA-455D-A538-598DFB5632B0}"/>
    <cellStyle name="Vírgula 2 3 2 5 7" xfId="4582" xr:uid="{0323BB98-4BE5-4663-9763-0B92E5D9F35B}"/>
    <cellStyle name="Vírgula 2 3 2 6" xfId="189" xr:uid="{6A2527D8-CE65-4C12-B980-FE7CDF28EBD0}"/>
    <cellStyle name="Vírgula 2 3 2 6 2" xfId="988" xr:uid="{3ADE4AA2-9BAC-4D6C-A614-0FCACC56070C}"/>
    <cellStyle name="Vírgula 2 3 2 6 2 2" xfId="1980" xr:uid="{212095EB-6CA6-47DC-8617-54670ABCB506}"/>
    <cellStyle name="Vírgula 2 3 2 6 2 2 2" xfId="4111" xr:uid="{D859CF61-3CFF-48F4-AC6B-C22D6E742BDC}"/>
    <cellStyle name="Vírgula 2 3 2 6 2 2 2 2" xfId="7760" xr:uid="{B68AF72B-D353-4959-A352-00B2759B5AA1}"/>
    <cellStyle name="Vírgula 2 3 2 6 2 2 3" xfId="6110" xr:uid="{7CEB7C01-5C41-49A4-80BD-7329E8689437}"/>
    <cellStyle name="Vírgula 2 3 2 6 2 3" xfId="3119" xr:uid="{62EBB2D5-EB54-49C2-B18F-2EBF70D26BD7}"/>
    <cellStyle name="Vírgula 2 3 2 6 2 3 2" xfId="6894" xr:uid="{8C0952C1-2122-43EC-860E-202568BEEFC6}"/>
    <cellStyle name="Vírgula 2 3 2 6 2 4" xfId="5244" xr:uid="{2BD62018-BCE1-4FEA-8A03-77E607FFCB32}"/>
    <cellStyle name="Vírgula 2 3 2 6 3" xfId="1534" xr:uid="{1963F0E3-6448-42BE-948D-CC8AA2357C68}"/>
    <cellStyle name="Vírgula 2 3 2 6 3 2" xfId="3665" xr:uid="{8D24F4F8-034B-44F4-850D-0EB764977BE5}"/>
    <cellStyle name="Vírgula 2 3 2 6 3 2 2" xfId="7368" xr:uid="{65B8D60C-2917-4C20-8289-02D0AE6D29E0}"/>
    <cellStyle name="Vírgula 2 3 2 6 3 3" xfId="5718" xr:uid="{70FFBAE4-58CE-4EED-827C-7A9992DAFB47}"/>
    <cellStyle name="Vírgula 2 3 2 6 4" xfId="538" xr:uid="{38C279B7-D193-41C1-A48C-1BDCA0655086}"/>
    <cellStyle name="Vírgula 2 3 2 6 4 2" xfId="4854" xr:uid="{96B80F8C-EAF7-4B2F-9E48-ECB7830AE94B}"/>
    <cellStyle name="Vírgula 2 3 2 6 5" xfId="2673" xr:uid="{88C63A95-4596-4A88-8F8F-756BD2CD20DA}"/>
    <cellStyle name="Vírgula 2 3 2 6 5 2" xfId="6502" xr:uid="{BA1ED7CD-131F-4744-AD4E-253529884F13}"/>
    <cellStyle name="Vírgula 2 3 2 6 6" xfId="4543" xr:uid="{B500E4CC-0144-42A1-9C7B-FBED69C983C2}"/>
    <cellStyle name="Vírgula 2 3 2 7" xfId="786" xr:uid="{85165628-A6F3-42AF-BBF2-8CD4CE2D94CF}"/>
    <cellStyle name="Vírgula 2 3 2 7 2" xfId="1236" xr:uid="{BA8D4BE3-9442-4F92-A70C-B4249C130345}"/>
    <cellStyle name="Vírgula 2 3 2 7 2 2" xfId="2228" xr:uid="{9214C858-3590-4800-A6D1-DBE504CF27B7}"/>
    <cellStyle name="Vírgula 2 3 2 7 2 2 2" xfId="4359" xr:uid="{E0D5B7F9-68C3-479A-AD5E-18EBDDD018AC}"/>
    <cellStyle name="Vírgula 2 3 2 7 2 2 2 2" xfId="7981" xr:uid="{FC096DB5-2DA6-4B6F-9517-D6CED76B5CAA}"/>
    <cellStyle name="Vírgula 2 3 2 7 2 2 3" xfId="6331" xr:uid="{F1235186-61CE-4AC4-BDB4-AAD6AA987F02}"/>
    <cellStyle name="Vírgula 2 3 2 7 2 3" xfId="3367" xr:uid="{833FFA73-693E-4B39-85A8-421194615F98}"/>
    <cellStyle name="Vírgula 2 3 2 7 2 3 2" xfId="7115" xr:uid="{89D4B94E-02A5-4291-A234-35FB6E7B4C63}"/>
    <cellStyle name="Vírgula 2 3 2 7 2 4" xfId="5465" xr:uid="{7596ABE3-5DAC-410D-BB2C-EB113D0426CB}"/>
    <cellStyle name="Vírgula 2 3 2 7 3" xfId="1782" xr:uid="{CFB0269E-BB2D-4DE3-9501-D6A3B37B8C1D}"/>
    <cellStyle name="Vírgula 2 3 2 7 3 2" xfId="3913" xr:uid="{175445C6-DB71-4E65-B3A5-E38235D8266B}"/>
    <cellStyle name="Vírgula 2 3 2 7 3 2 2" xfId="7589" xr:uid="{03B9ED69-CC3C-42FA-A1A7-795302BC4377}"/>
    <cellStyle name="Vírgula 2 3 2 7 3 3" xfId="5939" xr:uid="{9E5456C3-F145-4787-BB33-25ADB4BD1A67}"/>
    <cellStyle name="Vírgula 2 3 2 7 4" xfId="2921" xr:uid="{9A01BC2B-BC71-4E13-9887-B0FC284811B9}"/>
    <cellStyle name="Vírgula 2 3 2 7 4 2" xfId="6723" xr:uid="{3CC99704-AC5A-4EE2-8838-6492C1804774}"/>
    <cellStyle name="Vírgula 2 3 2 7 5" xfId="5074" xr:uid="{80F20311-AFC4-434B-B092-AB48AB0BA4BD}"/>
    <cellStyle name="Vírgula 2 3 2 8" xfId="888" xr:uid="{0D7ACCCC-CD2C-4F92-B1BF-23859D69FE7B}"/>
    <cellStyle name="Vírgula 2 3 2 8 2" xfId="1880" xr:uid="{EA1FD510-2B16-4FCA-8E8B-672D0E94447E}"/>
    <cellStyle name="Vírgula 2 3 2 8 2 2" xfId="4011" xr:uid="{AE458031-BE09-45B6-8C91-21E54B113A8F}"/>
    <cellStyle name="Vírgula 2 3 2 8 2 2 2" xfId="7671" xr:uid="{1374D43F-7520-45A2-B0B4-E5E040FECC09}"/>
    <cellStyle name="Vírgula 2 3 2 8 2 3" xfId="6021" xr:uid="{B340D6B2-46F6-48A3-8428-1EE43CA6E78E}"/>
    <cellStyle name="Vírgula 2 3 2 8 3" xfId="3019" xr:uid="{620C765C-AFEB-4F29-9DFD-E355B657C5E3}"/>
    <cellStyle name="Vírgula 2 3 2 8 3 2" xfId="6805" xr:uid="{4758CA53-E0BC-4A7C-817A-7591262A9912}"/>
    <cellStyle name="Vírgula 2 3 2 8 4" xfId="5156" xr:uid="{E393BD78-6877-4CB1-BDCB-B63F5339D4B7}"/>
    <cellStyle name="Vírgula 2 3 2 9" xfId="1336" xr:uid="{BAC9CCB7-B6E5-4495-BCC5-956093976B01}"/>
    <cellStyle name="Vírgula 2 3 2 9 2" xfId="3467" xr:uid="{24A6CCF7-FEB7-4706-8D3C-DA5EC0C7C61A}"/>
    <cellStyle name="Vírgula 2 3 2 9 2 2" xfId="7197" xr:uid="{5DCC8755-AE87-4A23-99D2-ECF500C9A0C3}"/>
    <cellStyle name="Vírgula 2 3 2 9 3" xfId="5547" xr:uid="{42BFF384-1CDA-43D3-8540-C6718E579F9B}"/>
    <cellStyle name="Vírgula 2 3 3" xfId="124" xr:uid="{00000000-0005-0000-0000-000092000000}"/>
    <cellStyle name="Vírgula 2 3 3 10" xfId="473" xr:uid="{59EE986F-DE47-4D17-A60D-5EBA64CF7893}"/>
    <cellStyle name="Vírgula 2 3 3 10 2" xfId="6443" xr:uid="{65075CD2-7954-4FA6-80A4-1D35BC0DA2E5}"/>
    <cellStyle name="Vírgula 2 3 3 11" xfId="2608" xr:uid="{368AA965-80DB-4713-9F76-22E8ABE9FF96}"/>
    <cellStyle name="Vírgula 2 3 3 12" xfId="4484" xr:uid="{6A156634-2652-4C05-A2CE-A1FEDA559590}"/>
    <cellStyle name="Vírgula 2 3 3 2" xfId="374" xr:uid="{BB03E2E4-82F2-4F1B-BA08-610EE42CF380}"/>
    <cellStyle name="Vírgula 2 3 3 2 2" xfId="852" xr:uid="{DB241E92-9D5A-4D5B-B445-30F75B4E7B43}"/>
    <cellStyle name="Vírgula 2 3 3 2 2 2" xfId="1302" xr:uid="{E93D2916-F1ED-41FA-AE86-E5AEB4EAA9B5}"/>
    <cellStyle name="Vírgula 2 3 3 2 2 2 2" xfId="2294" xr:uid="{5A607873-B227-4B08-ABA4-9D7C035A9962}"/>
    <cellStyle name="Vírgula 2 3 3 2 2 2 2 2" xfId="4425" xr:uid="{16D2079D-8BD9-43AC-99AC-90A36CB1BF09}"/>
    <cellStyle name="Vírgula 2 3 3 2 2 2 2 2 2" xfId="8034" xr:uid="{797FEA07-5E2D-406D-920E-C94827FC25DC}"/>
    <cellStyle name="Vírgula 2 3 3 2 2 2 2 3" xfId="6384" xr:uid="{2FFD0ECE-FE45-43F8-B876-B62B68C679E3}"/>
    <cellStyle name="Vírgula 2 3 3 2 2 2 3" xfId="3433" xr:uid="{9900698A-9D2F-489B-9952-FAF92BF4532D}"/>
    <cellStyle name="Vírgula 2 3 3 2 2 2 3 2" xfId="7168" xr:uid="{5A94014C-480A-4092-B991-FFF865E36E21}"/>
    <cellStyle name="Vírgula 2 3 3 2 2 2 4" xfId="5518" xr:uid="{23C74772-A0A4-4E8B-A4FB-DE2F42DA0676}"/>
    <cellStyle name="Vírgula 2 3 3 2 2 3" xfId="1848" xr:uid="{27156C9A-F73F-4981-9378-3B6EFE8858E1}"/>
    <cellStyle name="Vírgula 2 3 3 2 2 3 2" xfId="3979" xr:uid="{05E32F41-FAE5-4637-BBC1-95022359BAA8}"/>
    <cellStyle name="Vírgula 2 3 3 2 2 3 2 2" xfId="7642" xr:uid="{7F68C6BE-0EB4-4A33-9D69-4C97D37E9571}"/>
    <cellStyle name="Vírgula 2 3 3 2 2 3 3" xfId="5992" xr:uid="{4B140DE1-CAA7-4BCB-A305-0919A6C46075}"/>
    <cellStyle name="Vírgula 2 3 3 2 2 4" xfId="2987" xr:uid="{A499E79F-188B-4E66-AB78-C91D7FE1E40D}"/>
    <cellStyle name="Vírgula 2 3 3 2 2 4 2" xfId="6776" xr:uid="{5339CB19-EF28-44CF-9735-9ACDEF03A2BE}"/>
    <cellStyle name="Vírgula 2 3 3 2 2 5" xfId="5127" xr:uid="{E86692E4-EC95-491B-A44B-B975FF4D9ADD}"/>
    <cellStyle name="Vírgula 2 3 3 2 3" xfId="1170" xr:uid="{5E18EB13-F91C-4B2A-910E-125077252DF0}"/>
    <cellStyle name="Vírgula 2 3 3 2 3 2" xfId="2162" xr:uid="{75263BEF-9EC6-4818-A64E-7492F6BED29E}"/>
    <cellStyle name="Vírgula 2 3 3 2 3 2 2" xfId="4293" xr:uid="{486AE939-4E28-4EE5-B986-DFB98A39165A}"/>
    <cellStyle name="Vírgula 2 3 3 2 3 2 2 2" xfId="7922" xr:uid="{0740FA64-F4DA-44A9-939B-B22F87D61695}"/>
    <cellStyle name="Vírgula 2 3 3 2 3 2 3" xfId="6272" xr:uid="{0DDAA670-2C6D-4214-9E16-CCB44E0002B4}"/>
    <cellStyle name="Vírgula 2 3 3 2 3 3" xfId="3301" xr:uid="{C863B5E2-5C82-480A-A9C5-0B97B30DEADE}"/>
    <cellStyle name="Vírgula 2 3 3 2 3 3 2" xfId="7056" xr:uid="{37A87102-3971-4109-9DC8-C1A04CCA029F}"/>
    <cellStyle name="Vírgula 2 3 3 2 3 4" xfId="5406" xr:uid="{D5B26142-3545-48F5-AA19-1E7F6E5964E6}"/>
    <cellStyle name="Vírgula 2 3 3 2 4" xfId="1402" xr:uid="{493BAB19-8CC1-4FF4-8C68-1DEC761C80EC}"/>
    <cellStyle name="Vírgula 2 3 3 2 4 2" xfId="3533" xr:uid="{44E64150-ADD8-44B0-A5A3-26B249FF7868}"/>
    <cellStyle name="Vírgula 2 3 3 2 4 2 2" xfId="7250" xr:uid="{60363EBA-B249-4C47-B557-63FBE062F3FA}"/>
    <cellStyle name="Vírgula 2 3 3 2 4 3" xfId="5600" xr:uid="{B8FDC561-1D80-4485-A3E8-59F22CE86C1C}"/>
    <cellStyle name="Vírgula 2 3 3 2 5" xfId="1716" xr:uid="{36D9F586-E7FE-40F6-9E9D-145FB058D5DD}"/>
    <cellStyle name="Vírgula 2 3 3 2 5 2" xfId="3847" xr:uid="{73410E6C-3DF0-4908-B500-EA508583316D}"/>
    <cellStyle name="Vírgula 2 3 3 2 5 2 2" xfId="7530" xr:uid="{FDF34947-CA1D-4A4A-B089-72908EB73A63}"/>
    <cellStyle name="Vírgula 2 3 3 2 5 3" xfId="5880" xr:uid="{B4955403-7EFD-4BA2-ACF1-1C29BF221D6D}"/>
    <cellStyle name="Vírgula 2 3 3 2 6" xfId="2510" xr:uid="{E240847E-B2A1-4FE8-8EEC-F75D72F5C384}"/>
    <cellStyle name="Vírgula 2 3 3 2 6 2" xfId="5016" xr:uid="{A07A48D2-BBE6-4FB2-815F-53D2CAD0C5E1}"/>
    <cellStyle name="Vírgula 2 3 3 2 7" xfId="720" xr:uid="{304CFA4D-8034-42FB-8CDA-9F3D565A3C4E}"/>
    <cellStyle name="Vírgula 2 3 3 2 7 2" xfId="6664" xr:uid="{5A37CEFC-500C-4F47-A65E-C4F57B10598A}"/>
    <cellStyle name="Vírgula 2 3 3 2 8" xfId="2855" xr:uid="{03BB4917-0271-4324-8B56-91D4D39B34AA}"/>
    <cellStyle name="Vírgula 2 3 3 2 9" xfId="4705" xr:uid="{59269B9A-6DB4-4E69-ACFC-77BA12D8B016}"/>
    <cellStyle name="Vírgula 2 3 3 3" xfId="271" xr:uid="{0F9347D5-DBBC-4067-9187-D1C3763C6002}"/>
    <cellStyle name="Vírgula 2 3 3 3 2" xfId="1067" xr:uid="{7F1B14A9-81A3-4BD5-B965-E4A12947FF54}"/>
    <cellStyle name="Vírgula 2 3 3 3 2 2" xfId="2059" xr:uid="{1D79C40F-CEC5-45CF-9E55-F576B4949353}"/>
    <cellStyle name="Vírgula 2 3 3 3 2 2 2" xfId="4190" xr:uid="{9B4F1068-F899-4723-B56F-65C372ED9392}"/>
    <cellStyle name="Vírgula 2 3 3 3 2 2 2 2" xfId="7829" xr:uid="{DCBC1820-C073-48DC-ABBC-FD0BB71DEB1F}"/>
    <cellStyle name="Vírgula 2 3 3 3 2 2 3" xfId="6179" xr:uid="{15966EB5-7AB2-4BB1-87A9-B170474DFF87}"/>
    <cellStyle name="Vírgula 2 3 3 3 2 3" xfId="3198" xr:uid="{A5BFFBC2-CADF-4034-A8C3-FCDA5F9418F2}"/>
    <cellStyle name="Vírgula 2 3 3 3 2 3 2" xfId="6963" xr:uid="{030AAD4F-471C-4B48-BD1A-5E97B411FF6B}"/>
    <cellStyle name="Vírgula 2 3 3 3 2 4" xfId="5313" xr:uid="{EF2E8149-B82E-4AB0-BF31-1155F58960E9}"/>
    <cellStyle name="Vírgula 2 3 3 3 3" xfId="1613" xr:uid="{F3830433-D3AC-49AA-8C61-9A3EF895F5CC}"/>
    <cellStyle name="Vírgula 2 3 3 3 3 2" xfId="3744" xr:uid="{A94EB412-BC36-499E-B3CE-45E0E724F447}"/>
    <cellStyle name="Vírgula 2 3 3 3 3 2 2" xfId="7437" xr:uid="{4061BF25-D2D5-4B34-ADF9-FC875C9528AE}"/>
    <cellStyle name="Vírgula 2 3 3 3 3 3" xfId="5787" xr:uid="{248C1E2A-C4CD-47BE-95DA-8EF1FE96FBC0}"/>
    <cellStyle name="Vírgula 2 3 3 3 4" xfId="2407" xr:uid="{0F3019B5-8E0A-451D-B6E6-CFA712136057}"/>
    <cellStyle name="Vírgula 2 3 3 3 4 2" xfId="4923" xr:uid="{777EE5C7-1764-4841-89E9-CC373A9B7BDF}"/>
    <cellStyle name="Vírgula 2 3 3 3 5" xfId="617" xr:uid="{75BA0EA8-1EE9-434B-8E5D-F25601E1DB0C}"/>
    <cellStyle name="Vírgula 2 3 3 3 5 2" xfId="6571" xr:uid="{223EF538-03F7-4BB1-92E6-62E21A98105C}"/>
    <cellStyle name="Vírgula 2 3 3 3 6" xfId="2752" xr:uid="{1B3CE714-55AD-4A09-8E14-088F13F87570}"/>
    <cellStyle name="Vírgula 2 3 3 3 7" xfId="4612" xr:uid="{93B98917-EA49-437B-8DB7-2ACFE8815ABD}"/>
    <cellStyle name="Vírgula 2 3 3 4" xfId="201" xr:uid="{352C541F-FE36-43B9-AF10-2E449A8081D1}"/>
    <cellStyle name="Vírgula 2 3 3 4 2" xfId="1000" xr:uid="{983D39F8-063B-4709-A96F-04211AF495F5}"/>
    <cellStyle name="Vírgula 2 3 3 4 2 2" xfId="1992" xr:uid="{476416BB-20DE-45C4-95D5-0875E86F7C2E}"/>
    <cellStyle name="Vírgula 2 3 3 4 2 2 2" xfId="4123" xr:uid="{2030B73D-ACE3-4B54-8E94-998C5D213121}"/>
    <cellStyle name="Vírgula 2 3 3 4 2 2 2 2" xfId="7770" xr:uid="{DE81B9F1-9266-4D28-823F-C60EA27A2ED2}"/>
    <cellStyle name="Vírgula 2 3 3 4 2 2 3" xfId="6120" xr:uid="{3109178F-DA7F-4602-B724-A563442C6C5A}"/>
    <cellStyle name="Vírgula 2 3 3 4 2 3" xfId="3131" xr:uid="{EB3DCE04-0574-4449-93CD-D54CAA8863CD}"/>
    <cellStyle name="Vírgula 2 3 3 4 2 3 2" xfId="6904" xr:uid="{17D6C517-322B-4733-A40D-4F4429E53268}"/>
    <cellStyle name="Vírgula 2 3 3 4 2 4" xfId="5254" xr:uid="{9BB289AC-E65B-44A4-8B1A-5FA17513FD29}"/>
    <cellStyle name="Vírgula 2 3 3 4 3" xfId="1546" xr:uid="{AF914313-356C-48DF-B946-758DA20679E9}"/>
    <cellStyle name="Vírgula 2 3 3 4 3 2" xfId="3677" xr:uid="{C123BD1F-8064-4F71-870C-AEE7741BD938}"/>
    <cellStyle name="Vírgula 2 3 3 4 3 2 2" xfId="7378" xr:uid="{88FC315F-1FED-4E5F-8706-78E49CC776E9}"/>
    <cellStyle name="Vírgula 2 3 3 4 3 3" xfId="5728" xr:uid="{11AC6986-1D27-44B6-A55C-6FCA1C512C8A}"/>
    <cellStyle name="Vírgula 2 3 3 4 4" xfId="550" xr:uid="{889145B3-0606-4E56-95E4-2CA192C2F3EA}"/>
    <cellStyle name="Vírgula 2 3 3 4 4 2" xfId="4864" xr:uid="{7CF0018F-9BA9-4AA5-A872-AEE780848140}"/>
    <cellStyle name="Vírgula 2 3 3 4 5" xfId="2685" xr:uid="{80815AA9-2985-45EA-A284-3AA7EC8B92E0}"/>
    <cellStyle name="Vírgula 2 3 3 4 5 2" xfId="6512" xr:uid="{4B96C201-5901-47F7-9788-B7D90BB6383D}"/>
    <cellStyle name="Vírgula 2 3 3 4 6" xfId="4553" xr:uid="{E1BB2036-8B64-45E7-88D2-BE2FDD973F55}"/>
    <cellStyle name="Vírgula 2 3 3 5" xfId="798" xr:uid="{098AF0C5-FD0A-4F91-BBBD-1532DFBDEE5A}"/>
    <cellStyle name="Vírgula 2 3 3 5 2" xfId="1248" xr:uid="{8D985369-B430-41F1-93E7-8206665DB0CB}"/>
    <cellStyle name="Vírgula 2 3 3 5 2 2" xfId="2240" xr:uid="{BED50C7F-3006-4710-A67C-616280971BC6}"/>
    <cellStyle name="Vírgula 2 3 3 5 2 2 2" xfId="4371" xr:uid="{84E742C2-A2F7-4F2E-82E7-BEB11BE2657E}"/>
    <cellStyle name="Vírgula 2 3 3 5 2 2 2 2" xfId="7991" xr:uid="{04DCDE99-0665-4CBB-B151-B1454FE9C64E}"/>
    <cellStyle name="Vírgula 2 3 3 5 2 2 3" xfId="6341" xr:uid="{39650783-A106-4EF1-B889-F53B2DFFB30A}"/>
    <cellStyle name="Vírgula 2 3 3 5 2 3" xfId="3379" xr:uid="{8B0F4DC4-2DC9-4017-B9D6-8FC28A22FF19}"/>
    <cellStyle name="Vírgula 2 3 3 5 2 3 2" xfId="7125" xr:uid="{CA9856A5-BB97-41CC-916A-A0E06C934CC4}"/>
    <cellStyle name="Vírgula 2 3 3 5 2 4" xfId="5475" xr:uid="{99512A35-8346-40CF-8C33-90B6FC5E3297}"/>
    <cellStyle name="Vírgula 2 3 3 5 3" xfId="1794" xr:uid="{5319A16D-BAC1-4D22-8861-239EB232A368}"/>
    <cellStyle name="Vírgula 2 3 3 5 3 2" xfId="3925" xr:uid="{FF55ECC4-13E7-43DA-B8CD-A28CA1B33385}"/>
    <cellStyle name="Vírgula 2 3 3 5 3 2 2" xfId="7599" xr:uid="{7EA65979-4B18-4608-A63C-9FF200642561}"/>
    <cellStyle name="Vírgula 2 3 3 5 3 3" xfId="5949" xr:uid="{C87FB11E-3B82-4C22-BC79-48805BF47839}"/>
    <cellStyle name="Vírgula 2 3 3 5 4" xfId="2933" xr:uid="{EF4D708A-DF40-4E85-86BD-7D66F2F35298}"/>
    <cellStyle name="Vírgula 2 3 3 5 4 2" xfId="6733" xr:uid="{FCEC3BA1-7F8E-4C98-911B-D518B69F2A93}"/>
    <cellStyle name="Vírgula 2 3 3 5 5" xfId="5084" xr:uid="{C14FDB9C-6F09-4A30-8D64-DF8F10446455}"/>
    <cellStyle name="Vírgula 2 3 3 6" xfId="923" xr:uid="{8A17947C-6FCA-459E-912B-896183A312A3}"/>
    <cellStyle name="Vírgula 2 3 3 6 2" xfId="1915" xr:uid="{C1512077-A630-4C19-AE43-61B5E69FAFE2}"/>
    <cellStyle name="Vírgula 2 3 3 6 2 2" xfId="4046" xr:uid="{2CD73D9E-CC1A-4F7C-B207-FECCAFD7B441}"/>
    <cellStyle name="Vírgula 2 3 3 6 2 2 2" xfId="7701" xr:uid="{A1D41A2B-555E-48F6-BE2B-84BA96D20429}"/>
    <cellStyle name="Vírgula 2 3 3 6 2 3" xfId="6051" xr:uid="{6B03BF7F-4B37-4D32-9727-802442E0AC14}"/>
    <cellStyle name="Vírgula 2 3 3 6 3" xfId="3054" xr:uid="{165DA689-DEB7-43A8-9EBB-0F4BA2F8C57C}"/>
    <cellStyle name="Vírgula 2 3 3 6 3 2" xfId="6835" xr:uid="{A55FA68C-709F-4730-8324-FCA34937CEFE}"/>
    <cellStyle name="Vírgula 2 3 3 6 4" xfId="5186" xr:uid="{BAFFD82C-C6F1-4AB1-BF09-DA5359A57E73}"/>
    <cellStyle name="Vírgula 2 3 3 7" xfId="1348" xr:uid="{55EE9746-65A6-4D95-A177-232D237EAA5D}"/>
    <cellStyle name="Vírgula 2 3 3 7 2" xfId="3479" xr:uid="{21365DF3-9F96-4C79-8993-EF132A9858AD}"/>
    <cellStyle name="Vírgula 2 3 3 7 2 2" xfId="7207" xr:uid="{2EE42A18-489B-4CA0-A911-588C0DC4FD7D}"/>
    <cellStyle name="Vírgula 2 3 3 7 3" xfId="5557" xr:uid="{15016663-9ACE-4863-A541-E1BCD57499B7}"/>
    <cellStyle name="Vírgula 2 3 3 8" xfId="1469" xr:uid="{163FA472-0A0C-409F-886A-31574F784E51}"/>
    <cellStyle name="Vírgula 2 3 3 8 2" xfId="3600" xr:uid="{1FD995F8-A944-4086-8D11-E277E4D73C4B}"/>
    <cellStyle name="Vírgula 2 3 3 8 2 2" xfId="7309" xr:uid="{6E22075E-F7FB-43E5-BCE4-FA95E40E29FA}"/>
    <cellStyle name="Vírgula 2 3 3 8 3" xfId="5659" xr:uid="{9ED7B18D-BE55-4B14-ADB0-E611CD8C8019}"/>
    <cellStyle name="Vírgula 2 3 3 9" xfId="2340" xr:uid="{57031820-CD3B-424D-93D5-32B70188FE66}"/>
    <cellStyle name="Vírgula 2 3 3 9 2" xfId="4796" xr:uid="{05CF18A8-4E10-4987-9B02-BD4F4B725767}"/>
    <cellStyle name="Vírgula 2 3 4" xfId="121" xr:uid="{00000000-0005-0000-0000-00008F000000}"/>
    <cellStyle name="Vírgula 2 3 4 10" xfId="470" xr:uid="{0953F67A-0BB6-4048-B0B8-F53524E5057A}"/>
    <cellStyle name="Vírgula 2 3 4 10 2" xfId="6440" xr:uid="{B59496BD-2B1A-49C7-972C-9BA104FE49D6}"/>
    <cellStyle name="Vírgula 2 3 4 11" xfId="2605" xr:uid="{35CB6B76-F4D8-41A9-8374-F39E99FFDBAB}"/>
    <cellStyle name="Vírgula 2 3 4 12" xfId="4481" xr:uid="{E77BCE69-79B5-4037-86BC-5613DA3BD8B0}"/>
    <cellStyle name="Vírgula 2 3 4 2" xfId="371" xr:uid="{74FB0161-B4BA-4AD8-AD48-ECFAEB778C9C}"/>
    <cellStyle name="Vírgula 2 3 4 2 2" xfId="822" xr:uid="{478FC71D-D651-4002-A548-644DC179A2A6}"/>
    <cellStyle name="Vírgula 2 3 4 2 2 2" xfId="1272" xr:uid="{756D2C43-9378-4E63-8EE5-6356CD3815D2}"/>
    <cellStyle name="Vírgula 2 3 4 2 2 2 2" xfId="2264" xr:uid="{1A78685A-67DE-4D66-8218-B0A6C6D6E282}"/>
    <cellStyle name="Vírgula 2 3 4 2 2 2 2 2" xfId="4395" xr:uid="{27A05168-D778-43C7-A0C9-34E40F81024D}"/>
    <cellStyle name="Vírgula 2 3 4 2 2 2 2 2 2" xfId="8007" xr:uid="{0167E40B-2114-490C-A89D-2CD5BEB71614}"/>
    <cellStyle name="Vírgula 2 3 4 2 2 2 2 3" xfId="6357" xr:uid="{826226D7-0F6F-4AC4-B489-0804FD5A2F54}"/>
    <cellStyle name="Vírgula 2 3 4 2 2 2 3" xfId="3403" xr:uid="{9144AB09-B963-4977-AE15-0199953F0449}"/>
    <cellStyle name="Vírgula 2 3 4 2 2 2 3 2" xfId="7141" xr:uid="{EAD87E83-21A7-4415-81F6-BEE741FA772F}"/>
    <cellStyle name="Vírgula 2 3 4 2 2 2 4" xfId="5491" xr:uid="{889F5272-2E3C-4C99-B3AB-D640BC87F149}"/>
    <cellStyle name="Vírgula 2 3 4 2 2 3" xfId="1818" xr:uid="{C1C3182A-6E9C-4628-BCDC-47445E3D96A9}"/>
    <cellStyle name="Vírgula 2 3 4 2 2 3 2" xfId="3949" xr:uid="{4BE928EB-C676-4547-8286-C981BF39979B}"/>
    <cellStyle name="Vírgula 2 3 4 2 2 3 2 2" xfId="7615" xr:uid="{468EABDF-D599-4B03-815C-C1117D63434F}"/>
    <cellStyle name="Vírgula 2 3 4 2 2 3 3" xfId="5965" xr:uid="{80AC5210-1177-49BA-B8F6-68A985FF779C}"/>
    <cellStyle name="Vírgula 2 3 4 2 2 4" xfId="2957" xr:uid="{90E1CBA6-6736-4F51-9B2A-7FA81FECE38C}"/>
    <cellStyle name="Vírgula 2 3 4 2 2 4 2" xfId="6749" xr:uid="{E9694BA3-FC45-4DB3-8F2D-35294FE6A1EC}"/>
    <cellStyle name="Vírgula 2 3 4 2 2 5" xfId="5100" xr:uid="{848CC0A1-0A49-4861-ACB8-5E484D1C5B33}"/>
    <cellStyle name="Vírgula 2 3 4 2 3" xfId="1167" xr:uid="{88F2A0B5-2903-4F48-A38A-749BAE18A87A}"/>
    <cellStyle name="Vírgula 2 3 4 2 3 2" xfId="2159" xr:uid="{97B57012-2DE9-4A78-AEBA-544CF53DB7A1}"/>
    <cellStyle name="Vírgula 2 3 4 2 3 2 2" xfId="4290" xr:uid="{B6F758F1-711D-4226-9D5E-F243DA5BE005}"/>
    <cellStyle name="Vírgula 2 3 4 2 3 2 2 2" xfId="7919" xr:uid="{1B295830-AFFF-4C40-8612-B4039D5E6E5E}"/>
    <cellStyle name="Vírgula 2 3 4 2 3 2 3" xfId="6269" xr:uid="{B70F66DC-8D90-48AD-9A3E-7C17B2917D12}"/>
    <cellStyle name="Vírgula 2 3 4 2 3 3" xfId="3298" xr:uid="{28ABAF25-0B15-4463-9543-A111F4E5EB9F}"/>
    <cellStyle name="Vírgula 2 3 4 2 3 3 2" xfId="7053" xr:uid="{5FCAC4FF-1FC1-47E3-A933-0DCAD42D0627}"/>
    <cellStyle name="Vírgula 2 3 4 2 3 4" xfId="5403" xr:uid="{1ECC742A-3BF5-4975-A8FB-36EC89F6AACA}"/>
    <cellStyle name="Vírgula 2 3 4 2 4" xfId="1372" xr:uid="{ED55E7E2-F0AB-4F5E-A848-39999CE39EC2}"/>
    <cellStyle name="Vírgula 2 3 4 2 4 2" xfId="3503" xr:uid="{313DF6C3-B30F-47EB-BC3B-40C50A22D7C2}"/>
    <cellStyle name="Vírgula 2 3 4 2 4 2 2" xfId="7223" xr:uid="{C71BE9D6-1B47-4B3F-9725-BA8FF56AFB73}"/>
    <cellStyle name="Vírgula 2 3 4 2 4 3" xfId="5573" xr:uid="{F72DB3C4-1AAE-4839-AF1A-3E44095A3601}"/>
    <cellStyle name="Vírgula 2 3 4 2 5" xfId="1713" xr:uid="{F6CBDAF3-F68C-47DD-B08B-C537150652B9}"/>
    <cellStyle name="Vírgula 2 3 4 2 5 2" xfId="3844" xr:uid="{787C8AFD-23BD-4F35-A06E-774473EF7F43}"/>
    <cellStyle name="Vírgula 2 3 4 2 5 2 2" xfId="7527" xr:uid="{9B3EC833-64CE-4429-9226-33322425C64B}"/>
    <cellStyle name="Vírgula 2 3 4 2 5 3" xfId="5877" xr:uid="{8D6B9DEF-3308-498C-8DD9-F5C42B42A643}"/>
    <cellStyle name="Vírgula 2 3 4 2 6" xfId="2507" xr:uid="{FF9A523C-8524-4407-9AF5-D67897DCCE87}"/>
    <cellStyle name="Vírgula 2 3 4 2 6 2" xfId="5013" xr:uid="{3877A59E-F480-4F3A-B91E-59D389FCD6BD}"/>
    <cellStyle name="Vírgula 2 3 4 2 7" xfId="717" xr:uid="{35BF3578-D4B5-4F4C-A806-361FCDEED29B}"/>
    <cellStyle name="Vírgula 2 3 4 2 7 2" xfId="6661" xr:uid="{E5164DAA-5348-4677-AF1D-A7862C3B539F}"/>
    <cellStyle name="Vírgula 2 3 4 2 8" xfId="2852" xr:uid="{FA71AF96-9D37-48C9-A784-C6765D7CD837}"/>
    <cellStyle name="Vírgula 2 3 4 2 9" xfId="4702" xr:uid="{8AAE1B34-5B37-4C6E-87FA-9281D10F9159}"/>
    <cellStyle name="Vírgula 2 3 4 3" xfId="268" xr:uid="{B4A5D492-C5BD-4CE6-BF8D-E166ACD653E8}"/>
    <cellStyle name="Vírgula 2 3 4 3 2" xfId="1064" xr:uid="{8DBC3373-CB45-4E4E-8AE8-4F6E35DF33A3}"/>
    <cellStyle name="Vírgula 2 3 4 3 2 2" xfId="2056" xr:uid="{715EAB39-CAF6-4FEE-8584-CD2DD8E5A2D5}"/>
    <cellStyle name="Vírgula 2 3 4 3 2 2 2" xfId="4187" xr:uid="{1D8E3E82-8C85-4990-8801-5AC67BF4B219}"/>
    <cellStyle name="Vírgula 2 3 4 3 2 2 2 2" xfId="7826" xr:uid="{91242F5B-1C48-4F1E-BC3A-C7189B2E2EAA}"/>
    <cellStyle name="Vírgula 2 3 4 3 2 2 3" xfId="6176" xr:uid="{4DFCB041-D847-4050-9360-C1DECB6E934E}"/>
    <cellStyle name="Vírgula 2 3 4 3 2 3" xfId="3195" xr:uid="{56694978-AFFC-43A3-BA12-F04D5FD3B78E}"/>
    <cellStyle name="Vírgula 2 3 4 3 2 3 2" xfId="6960" xr:uid="{6AC8C4DD-6B5B-4365-9DCB-EACEC2930727}"/>
    <cellStyle name="Vírgula 2 3 4 3 2 4" xfId="5310" xr:uid="{1989404F-BBEF-4C98-9C7B-07ADDB8A880A}"/>
    <cellStyle name="Vírgula 2 3 4 3 3" xfId="1610" xr:uid="{1F7EF18E-8337-403E-A270-F73DCE3735F9}"/>
    <cellStyle name="Vírgula 2 3 4 3 3 2" xfId="3741" xr:uid="{DA4E13ED-A252-4805-9BE3-D75BF721B997}"/>
    <cellStyle name="Vírgula 2 3 4 3 3 2 2" xfId="7434" xr:uid="{2F67405C-DF65-4A32-B224-BAF05CB9D4BB}"/>
    <cellStyle name="Vírgula 2 3 4 3 3 3" xfId="5784" xr:uid="{F5A40C16-119F-480C-85F0-5324D8986F05}"/>
    <cellStyle name="Vírgula 2 3 4 3 4" xfId="2404" xr:uid="{49083A90-E501-43FA-9706-0E5F37429649}"/>
    <cellStyle name="Vírgula 2 3 4 3 4 2" xfId="4920" xr:uid="{B00892F4-A08B-46C9-8D1D-881600CD5118}"/>
    <cellStyle name="Vírgula 2 3 4 3 5" xfId="614" xr:uid="{C3816E26-7034-458D-8E94-892B150A2190}"/>
    <cellStyle name="Vírgula 2 3 4 3 5 2" xfId="6568" xr:uid="{47604985-6B41-4C0B-B498-2957801E8031}"/>
    <cellStyle name="Vírgula 2 3 4 3 6" xfId="2749" xr:uid="{387DE18B-861F-4D36-ABD5-BE61D2E46802}"/>
    <cellStyle name="Vírgula 2 3 4 3 7" xfId="4609" xr:uid="{1CC0D447-EE79-41C3-B53D-BAB1CAC76CEB}"/>
    <cellStyle name="Vírgula 2 3 4 4" xfId="171" xr:uid="{6C06FEC1-36BE-401A-A40A-29685B393CBC}"/>
    <cellStyle name="Vírgula 2 3 4 4 2" xfId="970" xr:uid="{4FF33F5B-903F-423D-BE41-8150873A4E78}"/>
    <cellStyle name="Vírgula 2 3 4 4 2 2" xfId="1962" xr:uid="{E1D3003E-7271-48E4-B8F1-1EECF8A91FA3}"/>
    <cellStyle name="Vírgula 2 3 4 4 2 2 2" xfId="4093" xr:uid="{E8BA67A4-EA2E-422F-AC80-1207B6328673}"/>
    <cellStyle name="Vírgula 2 3 4 4 2 2 2 2" xfId="7743" xr:uid="{CFE39755-2F1A-4089-9676-3C0450412596}"/>
    <cellStyle name="Vírgula 2 3 4 4 2 2 3" xfId="6093" xr:uid="{60092F50-8B23-4DA5-B8B5-FDE918603C8D}"/>
    <cellStyle name="Vírgula 2 3 4 4 2 3" xfId="3101" xr:uid="{0175E362-0ECC-455B-B70D-8726144A22FE}"/>
    <cellStyle name="Vírgula 2 3 4 4 2 3 2" xfId="6877" xr:uid="{E7CAAE2C-C022-4FBA-804D-D777D3006C0A}"/>
    <cellStyle name="Vírgula 2 3 4 4 2 4" xfId="5227" xr:uid="{2244005D-34CB-443E-83AC-60DC45B6E4F8}"/>
    <cellStyle name="Vírgula 2 3 4 4 3" xfId="1516" xr:uid="{8AF78A36-7DDB-4080-8205-C1ABFAED0DB4}"/>
    <cellStyle name="Vírgula 2 3 4 4 3 2" xfId="3647" xr:uid="{54537E28-B4C3-4628-A6BA-BADDFE433887}"/>
    <cellStyle name="Vírgula 2 3 4 4 3 2 2" xfId="7351" xr:uid="{8E3F6412-0D6A-49FF-887C-E3BBA8F2A680}"/>
    <cellStyle name="Vírgula 2 3 4 4 3 3" xfId="5701" xr:uid="{FA76639C-4A34-42F3-AB28-645C474CA84D}"/>
    <cellStyle name="Vírgula 2 3 4 4 4" xfId="520" xr:uid="{B7741AF8-7AB0-4818-921F-B381E5652122}"/>
    <cellStyle name="Vírgula 2 3 4 4 4 2" xfId="4837" xr:uid="{D6A1367F-6807-49C3-B165-79A80A3731A1}"/>
    <cellStyle name="Vírgula 2 3 4 4 5" xfId="2655" xr:uid="{31B7DC85-63D2-41A2-988F-6B38C32C9123}"/>
    <cellStyle name="Vírgula 2 3 4 4 5 2" xfId="6485" xr:uid="{909DCABB-CA51-4737-A0F6-8EBEB5368710}"/>
    <cellStyle name="Vírgula 2 3 4 4 6" xfId="4526" xr:uid="{4FFF7CB4-AEA6-4C90-A5F8-1E6748E0E777}"/>
    <cellStyle name="Vírgula 2 3 4 5" xfId="768" xr:uid="{4CE51CB0-F01F-4546-8D73-9553AD4C8347}"/>
    <cellStyle name="Vírgula 2 3 4 5 2" xfId="1218" xr:uid="{D20B6794-A484-4027-95A9-36F49A63DAF7}"/>
    <cellStyle name="Vírgula 2 3 4 5 2 2" xfId="2210" xr:uid="{C96E63D1-2CB9-494E-A821-265C659DBDF7}"/>
    <cellStyle name="Vírgula 2 3 4 5 2 2 2" xfId="4341" xr:uid="{856C0ABF-09A7-4514-BCA5-3C38F4F1B242}"/>
    <cellStyle name="Vírgula 2 3 4 5 2 2 2 2" xfId="7964" xr:uid="{840D9576-9EB6-4798-A93E-4A55A9672963}"/>
    <cellStyle name="Vírgula 2 3 4 5 2 2 3" xfId="6314" xr:uid="{4B9C747B-39F1-47CC-90F4-515ECF69BEFD}"/>
    <cellStyle name="Vírgula 2 3 4 5 2 3" xfId="3349" xr:uid="{75835347-E635-4DDD-A3BE-5372B8455ACA}"/>
    <cellStyle name="Vírgula 2 3 4 5 2 3 2" xfId="7098" xr:uid="{8A17D70E-5F49-4B64-AFC1-9DEED31B0889}"/>
    <cellStyle name="Vírgula 2 3 4 5 2 4" xfId="5448" xr:uid="{C95A2516-250F-4DF3-A476-073659ABDD62}"/>
    <cellStyle name="Vírgula 2 3 4 5 3" xfId="1764" xr:uid="{BD7C788B-1D7E-41C7-98F1-E7B09E80278D}"/>
    <cellStyle name="Vírgula 2 3 4 5 3 2" xfId="3895" xr:uid="{E6A11F41-9646-4372-857B-49335EE3073F}"/>
    <cellStyle name="Vírgula 2 3 4 5 3 2 2" xfId="7572" xr:uid="{98496313-5AF7-47D3-BF69-6DE1748850EC}"/>
    <cellStyle name="Vírgula 2 3 4 5 3 3" xfId="5922" xr:uid="{8B5F889F-5F04-4DD0-B525-1943D0689F57}"/>
    <cellStyle name="Vírgula 2 3 4 5 4" xfId="2903" xr:uid="{9D2627DC-D90A-4E9F-8DA7-703E2BB41B78}"/>
    <cellStyle name="Vírgula 2 3 4 5 4 2" xfId="6706" xr:uid="{DB404579-CA34-4CB8-845E-07BEF9F229CC}"/>
    <cellStyle name="Vírgula 2 3 4 5 5" xfId="5057" xr:uid="{358D2FD2-8A6E-4185-81F8-511042DF1B06}"/>
    <cellStyle name="Vírgula 2 3 4 6" xfId="920" xr:uid="{4D1EE255-187E-4D3A-A1BE-E539542B5039}"/>
    <cellStyle name="Vírgula 2 3 4 6 2" xfId="1912" xr:uid="{E77FF0D9-5670-4363-8BE3-F6707DACEBC3}"/>
    <cellStyle name="Vírgula 2 3 4 6 2 2" xfId="4043" xr:uid="{3BD1439C-5841-4A0C-87CD-E759C19B9CAD}"/>
    <cellStyle name="Vírgula 2 3 4 6 2 2 2" xfId="7698" xr:uid="{1977D9D3-914C-4A72-BEA4-29D192AC0498}"/>
    <cellStyle name="Vírgula 2 3 4 6 2 3" xfId="6048" xr:uid="{143760D1-CBF3-4F2D-81C6-A520B9B8A933}"/>
    <cellStyle name="Vírgula 2 3 4 6 3" xfId="3051" xr:uid="{2DF912A4-5725-4BCC-B9C5-796B884F1545}"/>
    <cellStyle name="Vírgula 2 3 4 6 3 2" xfId="6832" xr:uid="{4F4AA4C3-CB07-4EC8-AAA7-4811EF4E73DD}"/>
    <cellStyle name="Vírgula 2 3 4 6 4" xfId="5183" xr:uid="{AED93E97-AAF6-4E68-BB5A-AD0F6C1DA9C2}"/>
    <cellStyle name="Vírgula 2 3 4 7" xfId="1318" xr:uid="{19379747-6D35-4CAC-8E73-4DEB433F4726}"/>
    <cellStyle name="Vírgula 2 3 4 7 2" xfId="3449" xr:uid="{6A7FCEC3-5C0C-41BB-9B0B-52F95F2519A6}"/>
    <cellStyle name="Vírgula 2 3 4 7 2 2" xfId="7180" xr:uid="{F05860CC-4865-4601-A275-620671D90A1B}"/>
    <cellStyle name="Vírgula 2 3 4 7 3" xfId="5530" xr:uid="{E4FC551D-A60A-4E49-8F38-AFE1FABCE5E0}"/>
    <cellStyle name="Vírgula 2 3 4 8" xfId="1466" xr:uid="{BE3574D3-20CE-40F6-9A1B-5F2B5E913AA3}"/>
    <cellStyle name="Vírgula 2 3 4 8 2" xfId="3597" xr:uid="{66D50A51-4151-4B5C-B7B4-D6C454C356A8}"/>
    <cellStyle name="Vírgula 2 3 4 8 2 2" xfId="7306" xr:uid="{8B83A426-EAC3-4474-8A8C-DDCF4E3750EC}"/>
    <cellStyle name="Vírgula 2 3 4 8 3" xfId="5656" xr:uid="{A106F13B-2938-41D7-AADD-E70719D7712C}"/>
    <cellStyle name="Vírgula 2 3 4 9" xfId="2310" xr:uid="{A5BBA56E-25B6-4F7C-B62E-4281E9A7107A}"/>
    <cellStyle name="Vírgula 2 3 4 9 2" xfId="4793" xr:uid="{86B337A7-9B70-407C-91FF-646725F4AAC8}"/>
    <cellStyle name="Vírgula 2 3 5" xfId="62" xr:uid="{00000000-0005-0000-0000-00002D000000}"/>
    <cellStyle name="Vírgula 2 3 5 10" xfId="2555" xr:uid="{856C7514-76C4-4FCD-8E39-0373E9B93418}"/>
    <cellStyle name="Vírgula 2 3 5 11" xfId="4437" xr:uid="{66897D99-A298-424D-B002-AE9FFB447EAE}"/>
    <cellStyle name="Vírgula 2 3 5 2" xfId="321" xr:uid="{80ADF2EE-3B5D-4ECF-8CBF-B601DD1A4C1D}"/>
    <cellStyle name="Vírgula 2 3 5 2 2" xfId="1117" xr:uid="{2E641E98-1544-4492-B307-693416914F7A}"/>
    <cellStyle name="Vírgula 2 3 5 2 2 2" xfId="2109" xr:uid="{657020D4-84AA-459B-B5B2-03EB8442DD25}"/>
    <cellStyle name="Vírgula 2 3 5 2 2 2 2" xfId="4240" xr:uid="{BE77E1E1-5C4D-46B0-B00B-544EA493695B}"/>
    <cellStyle name="Vírgula 2 3 5 2 2 2 2 2" xfId="7875" xr:uid="{10840D39-165E-4B17-ABDE-920E14CFED47}"/>
    <cellStyle name="Vírgula 2 3 5 2 2 2 3" xfId="6225" xr:uid="{9144557A-6ADD-4A15-9327-FB54CBAC1872}"/>
    <cellStyle name="Vírgula 2 3 5 2 2 3" xfId="3248" xr:uid="{BE326E21-8393-40F3-8E9E-7C0590A6B5E2}"/>
    <cellStyle name="Vírgula 2 3 5 2 2 3 2" xfId="7009" xr:uid="{68D945CD-2C25-4CC3-9A43-E97E0CF3CCC6}"/>
    <cellStyle name="Vírgula 2 3 5 2 2 4" xfId="5359" xr:uid="{964354C1-B3E7-49B9-A727-01678C2D2773}"/>
    <cellStyle name="Vírgula 2 3 5 2 3" xfId="1663" xr:uid="{645A2B92-0335-41C3-B6E7-DAC891B32531}"/>
    <cellStyle name="Vírgula 2 3 5 2 3 2" xfId="3794" xr:uid="{E3D09B75-328F-4F6E-9D72-501010F9084B}"/>
    <cellStyle name="Vírgula 2 3 5 2 3 2 2" xfId="7483" xr:uid="{D406D0F9-FA14-40BB-8D5B-5BED29FD210B}"/>
    <cellStyle name="Vírgula 2 3 5 2 3 3" xfId="5833" xr:uid="{6D8698C8-1DBD-4C37-826F-344A5D14E7FF}"/>
    <cellStyle name="Vírgula 2 3 5 2 4" xfId="2457" xr:uid="{B4015D6C-2EBB-4D4A-8E63-8EB7E88B1B34}"/>
    <cellStyle name="Vírgula 2 3 5 2 4 2" xfId="4969" xr:uid="{838086E4-1652-47B1-AFA9-6DEF6E419F1D}"/>
    <cellStyle name="Vírgula 2 3 5 2 5" xfId="667" xr:uid="{A053D86C-AAD8-4E0D-985C-9E3827CF7D40}"/>
    <cellStyle name="Vírgula 2 3 5 2 5 2" xfId="6617" xr:uid="{5D904E80-7B6D-4535-8FA3-1292C6D08CB0}"/>
    <cellStyle name="Vírgula 2 3 5 2 6" xfId="2802" xr:uid="{C06EF87F-8E11-4AAE-9347-215599E4A467}"/>
    <cellStyle name="Vírgula 2 3 5 2 7" xfId="4658" xr:uid="{6F7EB1C6-10B3-4C3C-A8D4-E1FF74380A22}"/>
    <cellStyle name="Vírgula 2 3 5 3" xfId="217" xr:uid="{078CAF8E-530A-4329-8E86-D6D80DC6AA12}"/>
    <cellStyle name="Vírgula 2 3 5 3 2" xfId="1014" xr:uid="{B4EAEDE5-20E0-4517-BE92-18BB8A436169}"/>
    <cellStyle name="Vírgula 2 3 5 3 2 2" xfId="2006" xr:uid="{764D51CD-08EA-4B7B-84AC-A8360D1CC305}"/>
    <cellStyle name="Vírgula 2 3 5 3 2 2 2" xfId="4137" xr:uid="{8E0599DF-A4D3-44A8-80D2-EFEAD0FF6920}"/>
    <cellStyle name="Vírgula 2 3 5 3 2 2 2 2" xfId="7782" xr:uid="{EB0516B0-3256-405E-8F64-6838FBB76C95}"/>
    <cellStyle name="Vírgula 2 3 5 3 2 2 3" xfId="6132" xr:uid="{8E86C75E-4AA2-4224-80D5-48A6D9C3F827}"/>
    <cellStyle name="Vírgula 2 3 5 3 2 3" xfId="3145" xr:uid="{31817C3C-4A12-4F5B-B720-72C425E6E154}"/>
    <cellStyle name="Vírgula 2 3 5 3 2 3 2" xfId="6916" xr:uid="{8B03843C-72FA-40D4-87E9-30CE62254D92}"/>
    <cellStyle name="Vírgula 2 3 5 3 2 4" xfId="5266" xr:uid="{6EB7AC88-EC4B-486E-97E0-F1B0D58A0546}"/>
    <cellStyle name="Vírgula 2 3 5 3 3" xfId="1560" xr:uid="{11CFBA12-1382-4E20-AC81-C728108DB15B}"/>
    <cellStyle name="Vírgula 2 3 5 3 3 2" xfId="3691" xr:uid="{1033A83C-FBA0-41A2-92D6-2DA0E85AB8D6}"/>
    <cellStyle name="Vírgula 2 3 5 3 3 2 2" xfId="7390" xr:uid="{AD75F41B-1ABE-4C96-9C03-62F964E78120}"/>
    <cellStyle name="Vírgula 2 3 5 3 3 3" xfId="5740" xr:uid="{D03693B8-76D4-4C43-ADE2-FFE2CA6C6354}"/>
    <cellStyle name="Vírgula 2 3 5 3 4" xfId="564" xr:uid="{5FE7346E-074E-4D73-8E66-F9B0087779A6}"/>
    <cellStyle name="Vírgula 2 3 5 3 4 2" xfId="4876" xr:uid="{0458133A-1881-4874-82C2-EB778614EAD4}"/>
    <cellStyle name="Vírgula 2 3 5 3 5" xfId="2699" xr:uid="{610AF2EA-4B16-450A-982E-DDC7D7DC9E40}"/>
    <cellStyle name="Vírgula 2 3 5 3 5 2" xfId="6524" xr:uid="{98B9A2AE-A20B-49CB-9AC6-7A7358B3A579}"/>
    <cellStyle name="Vírgula 2 3 5 3 6" xfId="4565" xr:uid="{8073758B-1071-48AB-B471-87643FB92FF3}"/>
    <cellStyle name="Vírgula 2 3 5 4" xfId="803" xr:uid="{9627A1BE-95B2-41C5-8CB7-25796E86ADF1}"/>
    <cellStyle name="Vírgula 2 3 5 4 2" xfId="1253" xr:uid="{6BE3C736-F198-43E1-8D6D-31C3ADC9A89B}"/>
    <cellStyle name="Vírgula 2 3 5 4 2 2" xfId="2245" xr:uid="{F6666BFC-D410-4A50-B276-19A5071222D7}"/>
    <cellStyle name="Vírgula 2 3 5 4 2 2 2" xfId="4376" xr:uid="{F2A27F7E-1C5A-485B-A25E-BFDD03E73400}"/>
    <cellStyle name="Vírgula 2 3 5 4 2 2 2 2" xfId="7994" xr:uid="{FD816258-A4FD-4EA0-B50D-E94793482031}"/>
    <cellStyle name="Vírgula 2 3 5 4 2 2 3" xfId="6344" xr:uid="{A1C17CE2-6C44-47C9-8DF5-BE6EBDB942CE}"/>
    <cellStyle name="Vírgula 2 3 5 4 2 3" xfId="3384" xr:uid="{BEB3DDBB-52BF-4EAB-B216-1B6F731D1431}"/>
    <cellStyle name="Vírgula 2 3 5 4 2 3 2" xfId="7128" xr:uid="{94C5484F-DF0F-4F4C-9ABE-AC3C058B9B60}"/>
    <cellStyle name="Vírgula 2 3 5 4 2 4" xfId="5478" xr:uid="{E5BB7C69-24A6-470A-B9A1-942C42B9DFD0}"/>
    <cellStyle name="Vírgula 2 3 5 4 3" xfId="1799" xr:uid="{DFE3A6BE-BB15-46CF-AD95-FC1A00533823}"/>
    <cellStyle name="Vírgula 2 3 5 4 3 2" xfId="3930" xr:uid="{BEF691D1-85C2-4296-80CD-2B287EC568D0}"/>
    <cellStyle name="Vírgula 2 3 5 4 3 2 2" xfId="7602" xr:uid="{30D103A6-D213-4A64-B786-E0AEADC5BA35}"/>
    <cellStyle name="Vírgula 2 3 5 4 3 3" xfId="5952" xr:uid="{FD7B3C35-F1D0-4FD3-91E5-71342AEE014F}"/>
    <cellStyle name="Vírgula 2 3 5 4 4" xfId="2938" xr:uid="{F2A6CD81-8A2D-40EB-B5D1-527C38B2A98E}"/>
    <cellStyle name="Vírgula 2 3 5 4 4 2" xfId="6736" xr:uid="{7AA548C8-243D-4C09-B8CA-7641B74549A6}"/>
    <cellStyle name="Vírgula 2 3 5 4 5" xfId="5087" xr:uid="{064E37FF-1952-435E-B5C9-6682E509F876}"/>
    <cellStyle name="Vírgula 2 3 5 5" xfId="870" xr:uid="{5245C716-9EA7-4408-B42B-908456D8604E}"/>
    <cellStyle name="Vírgula 2 3 5 5 2" xfId="1862" xr:uid="{DA99C973-333B-4BB6-BB79-4989DBC87232}"/>
    <cellStyle name="Vírgula 2 3 5 5 2 2" xfId="3993" xr:uid="{E9FB4F5C-888E-4AF7-A26D-309F56CB82D3}"/>
    <cellStyle name="Vírgula 2 3 5 5 2 2 2" xfId="7654" xr:uid="{7B7E9679-AF51-41B7-8B3A-14AA101960D1}"/>
    <cellStyle name="Vírgula 2 3 5 5 2 3" xfId="6004" xr:uid="{4CAA3126-F625-45B8-BF96-4E7909032481}"/>
    <cellStyle name="Vírgula 2 3 5 5 3" xfId="3001" xr:uid="{F7BDCA3D-C956-48F1-8166-7F2993DB9A52}"/>
    <cellStyle name="Vírgula 2 3 5 5 3 2" xfId="6788" xr:uid="{926C9748-5006-4A37-9B5F-771490BFC243}"/>
    <cellStyle name="Vírgula 2 3 5 5 4" xfId="5139" xr:uid="{C1D418A6-FA79-4912-9DE1-6203CAC53050}"/>
    <cellStyle name="Vírgula 2 3 5 6" xfId="1353" xr:uid="{5A9AD529-F165-4509-A70C-A07011767C72}"/>
    <cellStyle name="Vírgula 2 3 5 6 2" xfId="3484" xr:uid="{9C26F502-9B9E-40A9-A074-D485386BDCCC}"/>
    <cellStyle name="Vírgula 2 3 5 6 2 2" xfId="7210" xr:uid="{4837C921-40CF-4F6B-9AF5-8C1DAF6FF366}"/>
    <cellStyle name="Vírgula 2 3 5 6 3" xfId="5560" xr:uid="{32F69B0A-C5F5-461A-A45D-A6954D214D07}"/>
    <cellStyle name="Vírgula 2 3 5 7" xfId="1416" xr:uid="{182B0535-967F-417D-9B2C-055A066CD988}"/>
    <cellStyle name="Vírgula 2 3 5 7 2" xfId="3547" xr:uid="{867FD0BD-7FD8-44F3-B2BD-E61130BA7969}"/>
    <cellStyle name="Vírgula 2 3 5 7 2 2" xfId="7262" xr:uid="{B835A633-A9C2-4889-9297-ABB80EE3FD66}"/>
    <cellStyle name="Vírgula 2 3 5 7 3" xfId="5612" xr:uid="{C3BBEEBA-BDCA-42DC-9B90-01302B198914}"/>
    <cellStyle name="Vírgula 2 3 5 8" xfId="2354" xr:uid="{558ECCE9-293D-4076-ABA7-68B6A7AC6E4F}"/>
    <cellStyle name="Vírgula 2 3 5 8 2" xfId="4748" xr:uid="{998014EF-4FD9-44CD-B5F8-F4396525B500}"/>
    <cellStyle name="Vírgula 2 3 5 9" xfId="420" xr:uid="{470B090D-3816-47F4-88BB-5F6D226C18EB}"/>
    <cellStyle name="Vírgula 2 3 5 9 2" xfId="6396" xr:uid="{A1F78B67-C593-48BB-92FC-F7DBE9213D11}"/>
    <cellStyle name="Vírgula 2 3 6" xfId="306" xr:uid="{5722FEDB-D1A3-4DF6-84EE-03B89A8588D7}"/>
    <cellStyle name="Vírgula 2 3 6 2" xfId="807" xr:uid="{58D787A7-DE28-4C2B-ABC8-EB77900D474D}"/>
    <cellStyle name="Vírgula 2 3 6 2 2" xfId="1257" xr:uid="{1FE751E4-6E68-46B8-AE8A-B293ED3DB7E3}"/>
    <cellStyle name="Vírgula 2 3 6 2 2 2" xfId="2249" xr:uid="{5D92AB44-21FD-4A69-91E1-645AA1816D7E}"/>
    <cellStyle name="Vírgula 2 3 6 2 2 2 2" xfId="4380" xr:uid="{97117BA1-6D06-4761-A9A0-31C65023EE70}"/>
    <cellStyle name="Vírgula 2 3 6 2 2 2 2 2" xfId="7996" xr:uid="{6BAA24B3-1A0B-4CE8-8D6D-FB4619F7472B}"/>
    <cellStyle name="Vírgula 2 3 6 2 2 2 3" xfId="6346" xr:uid="{014F0009-976F-4768-A602-BF5F8D63C45C}"/>
    <cellStyle name="Vírgula 2 3 6 2 2 3" xfId="3388" xr:uid="{E0EDD095-99D3-40DB-8C6C-BD769C50F6B3}"/>
    <cellStyle name="Vírgula 2 3 6 2 2 3 2" xfId="7130" xr:uid="{81C2F936-5612-409D-8D8B-302B57FF79FE}"/>
    <cellStyle name="Vírgula 2 3 6 2 2 4" xfId="5480" xr:uid="{65047351-85B6-4B77-A666-3F9C3EBFE834}"/>
    <cellStyle name="Vírgula 2 3 6 2 3" xfId="1803" xr:uid="{47F0D0C4-E657-4577-8739-AB081539B4C4}"/>
    <cellStyle name="Vírgula 2 3 6 2 3 2" xfId="3934" xr:uid="{98ED0CD4-5BF6-410A-B405-A9FAE537C094}"/>
    <cellStyle name="Vírgula 2 3 6 2 3 2 2" xfId="7604" xr:uid="{BB4676E5-0481-4991-AEB4-59AF480067BF}"/>
    <cellStyle name="Vírgula 2 3 6 2 3 3" xfId="5954" xr:uid="{7B7217BE-20E7-46F8-871F-C81722547349}"/>
    <cellStyle name="Vírgula 2 3 6 2 4" xfId="2942" xr:uid="{36F0DE40-DBF5-4708-89EC-F8EF7F201998}"/>
    <cellStyle name="Vírgula 2 3 6 2 4 2" xfId="6738" xr:uid="{88732FC1-CE8D-4C67-AF21-6025A86C85A7}"/>
    <cellStyle name="Vírgula 2 3 6 2 5" xfId="5089" xr:uid="{2D980DA1-51F5-4422-9E32-8C3DD37646C9}"/>
    <cellStyle name="Vírgula 2 3 6 3" xfId="1102" xr:uid="{D8CEF796-CE38-44CC-B668-BF64D7CF956B}"/>
    <cellStyle name="Vírgula 2 3 6 3 2" xfId="2094" xr:uid="{F1CF268E-210D-408F-A469-E5616A440A43}"/>
    <cellStyle name="Vírgula 2 3 6 3 2 2" xfId="4225" xr:uid="{188C5740-2038-4EF6-9675-9BA6FB47A381}"/>
    <cellStyle name="Vírgula 2 3 6 3 2 2 2" xfId="7862" xr:uid="{056EF301-51FA-4EFF-B8A7-08045532AF79}"/>
    <cellStyle name="Vírgula 2 3 6 3 2 3" xfId="6212" xr:uid="{5C488EB8-A980-4588-968E-84366013B5A3}"/>
    <cellStyle name="Vírgula 2 3 6 3 3" xfId="3233" xr:uid="{EF517980-6BE5-4383-AAD5-9345DB44681E}"/>
    <cellStyle name="Vírgula 2 3 6 3 3 2" xfId="6996" xr:uid="{01D0D610-83E8-4212-9EE7-862B19F932B5}"/>
    <cellStyle name="Vírgula 2 3 6 3 4" xfId="5346" xr:uid="{0FF08A3D-9F76-4DBB-9463-E5C6336EBE04}"/>
    <cellStyle name="Vírgula 2 3 6 4" xfId="1357" xr:uid="{21F75FA1-DA31-446E-AC3E-1FE3E2213CA2}"/>
    <cellStyle name="Vírgula 2 3 6 4 2" xfId="3488" xr:uid="{3A08742E-685A-4C40-9AC5-51B085AD4BF0}"/>
    <cellStyle name="Vírgula 2 3 6 4 2 2" xfId="7212" xr:uid="{E6C7BF7F-3BBD-424C-BEBA-2BBAE4730DA8}"/>
    <cellStyle name="Vírgula 2 3 6 4 3" xfId="5562" xr:uid="{40E0F70A-4682-4A98-BD1F-016E7B8930B4}"/>
    <cellStyle name="Vírgula 2 3 6 5" xfId="1648" xr:uid="{BCE25CD4-61DB-4F64-B14E-5B0A7140BDA4}"/>
    <cellStyle name="Vírgula 2 3 6 5 2" xfId="3779" xr:uid="{04B8BC80-2781-49BD-833B-8BF0BD9AE465}"/>
    <cellStyle name="Vírgula 2 3 6 5 2 2" xfId="7470" xr:uid="{34F4070E-640C-4FA0-A116-927D899284F0}"/>
    <cellStyle name="Vírgula 2 3 6 5 3" xfId="5820" xr:uid="{FDB35629-CE0B-436B-974D-A0FE73065616}"/>
    <cellStyle name="Vírgula 2 3 6 6" xfId="2442" xr:uid="{A0755058-AC4F-4156-87D9-6D4C2C256E65}"/>
    <cellStyle name="Vírgula 2 3 6 6 2" xfId="4956" xr:uid="{19907BD4-508B-4E4D-A34D-C21A827DE795}"/>
    <cellStyle name="Vírgula 2 3 6 7" xfId="652" xr:uid="{4D17A306-59AD-477E-82F6-64AB18F7F635}"/>
    <cellStyle name="Vírgula 2 3 6 7 2" xfId="6604" xr:uid="{BAA280C1-C630-4058-86A1-639DF014FF76}"/>
    <cellStyle name="Vírgula 2 3 6 8" xfId="2787" xr:uid="{81E157A2-A753-4959-8224-6C8A783FB10D}"/>
    <cellStyle name="Vírgula 2 3 6 9" xfId="4645" xr:uid="{57BC258D-2E25-41C3-A487-92C3DC4F0C87}"/>
    <cellStyle name="Vírgula 2 3 7" xfId="311" xr:uid="{17341FC2-B0DA-4F41-9293-23A5C96886F1}"/>
    <cellStyle name="Vírgula 2 3 7 2" xfId="810" xr:uid="{E6722DAA-52CB-4320-BEE0-E58AC4279709}"/>
    <cellStyle name="Vírgula 2 3 7 2 2" xfId="1260" xr:uid="{3F1702D6-FEF4-4102-B98D-D348A0667873}"/>
    <cellStyle name="Vírgula 2 3 7 2 2 2" xfId="2252" xr:uid="{02F1CD82-2602-4566-944A-78EA3EDE2FF8}"/>
    <cellStyle name="Vírgula 2 3 7 2 2 2 2" xfId="4383" xr:uid="{01AC1E20-6090-40FF-AEAF-12D4EC44F05A}"/>
    <cellStyle name="Vírgula 2 3 7 2 2 2 2 2" xfId="7998" xr:uid="{9EB4DD59-D210-4E72-9928-47023D3886D3}"/>
    <cellStyle name="Vírgula 2 3 7 2 2 2 3" xfId="6348" xr:uid="{04FCAA51-60FE-4600-8A1A-F14EDE3C2102}"/>
    <cellStyle name="Vírgula 2 3 7 2 2 3" xfId="3391" xr:uid="{D60BACB1-01C7-4EE0-912B-5601515A8DB9}"/>
    <cellStyle name="Vírgula 2 3 7 2 2 3 2" xfId="7132" xr:uid="{EE365268-0424-4D88-8925-C8471CBCEFE8}"/>
    <cellStyle name="Vírgula 2 3 7 2 2 4" xfId="5482" xr:uid="{94484366-2BBC-410C-B2EC-108ACA058189}"/>
    <cellStyle name="Vírgula 2 3 7 2 3" xfId="1806" xr:uid="{AC83E855-C8BD-40D2-827D-7B2FAD5E2D9C}"/>
    <cellStyle name="Vírgula 2 3 7 2 3 2" xfId="3937" xr:uid="{4A00790D-D1F0-4913-8A56-E55EB1F02D57}"/>
    <cellStyle name="Vírgula 2 3 7 2 3 2 2" xfId="7606" xr:uid="{3C003810-1068-4E17-9C34-56A14FC4F3A9}"/>
    <cellStyle name="Vírgula 2 3 7 2 3 3" xfId="5956" xr:uid="{79345A3E-FE65-4145-8931-27C500D59AF9}"/>
    <cellStyle name="Vírgula 2 3 7 2 4" xfId="2945" xr:uid="{A02F223A-08E8-4C83-8797-B3408DFD1758}"/>
    <cellStyle name="Vírgula 2 3 7 2 4 2" xfId="6740" xr:uid="{23ECE51A-68A5-499E-9975-B43BC0C14FC1}"/>
    <cellStyle name="Vírgula 2 3 7 2 5" xfId="5091" xr:uid="{5949978B-1EA0-40A6-AB83-7F62A677A0F8}"/>
    <cellStyle name="Vírgula 2 3 7 3" xfId="1107" xr:uid="{A0BE7C89-2A92-4FEE-9461-0203001D885A}"/>
    <cellStyle name="Vírgula 2 3 7 3 2" xfId="2099" xr:uid="{E86C3ED5-B977-408F-92B4-B81715BCE39B}"/>
    <cellStyle name="Vírgula 2 3 7 3 2 2" xfId="4230" xr:uid="{EC9EEAFE-12C6-47C4-8968-68B9C2D8889D}"/>
    <cellStyle name="Vírgula 2 3 7 3 2 2 2" xfId="7866" xr:uid="{8BC9E3CF-BACF-404E-9743-D673714313D0}"/>
    <cellStyle name="Vírgula 2 3 7 3 2 3" xfId="6216" xr:uid="{29443E1A-B070-424C-92DE-06BF9D4CD616}"/>
    <cellStyle name="Vírgula 2 3 7 3 3" xfId="3238" xr:uid="{E154FB46-FD2E-4320-98FC-9CA80A9079EE}"/>
    <cellStyle name="Vírgula 2 3 7 3 3 2" xfId="7000" xr:uid="{DBC46AAE-14CB-41C6-B43C-AD649BC6C4D1}"/>
    <cellStyle name="Vírgula 2 3 7 3 4" xfId="5350" xr:uid="{EFFB3124-24C6-4578-9A45-01ADB8AD5F6F}"/>
    <cellStyle name="Vírgula 2 3 7 4" xfId="1360" xr:uid="{DD98A10F-BAA4-4EBA-9609-57AF42052255}"/>
    <cellStyle name="Vírgula 2 3 7 4 2" xfId="3491" xr:uid="{DA06B059-7826-404C-AAAF-AC64C1AF5574}"/>
    <cellStyle name="Vírgula 2 3 7 4 2 2" xfId="7214" xr:uid="{72B412D2-A658-4A9F-8240-FEB31D64600B}"/>
    <cellStyle name="Vírgula 2 3 7 4 3" xfId="5564" xr:uid="{88B29991-8A6A-462B-987E-6BA05512BE9E}"/>
    <cellStyle name="Vírgula 2 3 7 5" xfId="1653" xr:uid="{6218835E-1055-4468-831C-1272877F3C74}"/>
    <cellStyle name="Vírgula 2 3 7 5 2" xfId="3784" xr:uid="{B47AE802-E012-4E07-BD1D-010DB18A5ADA}"/>
    <cellStyle name="Vírgula 2 3 7 5 2 2" xfId="7474" xr:uid="{3DB2B36E-CE10-43F8-A0D8-FEEAA3F8045C}"/>
    <cellStyle name="Vírgula 2 3 7 5 3" xfId="5824" xr:uid="{E6BCCFED-ADC7-49C1-B342-DE71B885DE8B}"/>
    <cellStyle name="Vírgula 2 3 7 6" xfId="2447" xr:uid="{0F9BCD4D-BC40-4D69-8EA7-E8D8390162E1}"/>
    <cellStyle name="Vírgula 2 3 7 6 2" xfId="4960" xr:uid="{82BC7F5F-CAA0-4BA8-83D5-D4DE2142D032}"/>
    <cellStyle name="Vírgula 2 3 7 7" xfId="657" xr:uid="{FBE5F38D-98C2-4C44-82E7-4CE4D2390FDB}"/>
    <cellStyle name="Vírgula 2 3 7 7 2" xfId="6608" xr:uid="{508E9EB9-72AF-4758-88BB-C3053CBD3E86}"/>
    <cellStyle name="Vírgula 2 3 7 8" xfId="2792" xr:uid="{430EB5C9-01E7-40C8-88C8-2F47154455E9}"/>
    <cellStyle name="Vírgula 2 3 7 9" xfId="4649" xr:uid="{2988A315-B6F6-4E3E-B99E-FE50B8350B1C}"/>
    <cellStyle name="Vírgula 2 3 8" xfId="207" xr:uid="{23E90BE2-A6D4-4F90-8D48-6C27010C2ECF}"/>
    <cellStyle name="Vírgula 2 3 8 2" xfId="1004" xr:uid="{44A11C60-F238-4457-93B9-4FDA52EB0B55}"/>
    <cellStyle name="Vírgula 2 3 8 2 2" xfId="1996" xr:uid="{73BFD1CA-A655-497B-A6FD-0A1C32594070}"/>
    <cellStyle name="Vírgula 2 3 8 2 2 2" xfId="4127" xr:uid="{2FA89052-E810-4169-ADE7-ADB8C9AABD22}"/>
    <cellStyle name="Vírgula 2 3 8 2 2 2 2" xfId="7773" xr:uid="{CB8964CB-34DD-4620-B18A-8D1C0FA3660F}"/>
    <cellStyle name="Vírgula 2 3 8 2 2 3" xfId="6123" xr:uid="{E987C6E3-7B89-44CB-9DD5-01F396E17E79}"/>
    <cellStyle name="Vírgula 2 3 8 2 3" xfId="3135" xr:uid="{B1DA95E7-75C6-4B6D-973E-E6B67A764EF3}"/>
    <cellStyle name="Vírgula 2 3 8 2 3 2" xfId="6907" xr:uid="{1CA37105-68DE-41F5-BCCD-19D099C40E0A}"/>
    <cellStyle name="Vírgula 2 3 8 2 4" xfId="5257" xr:uid="{CE3DD670-BADA-43E8-9FA5-7E8A5C26F50C}"/>
    <cellStyle name="Vírgula 2 3 8 3" xfId="1550" xr:uid="{FE322D74-4639-4F9F-BB65-0AECACB2DB76}"/>
    <cellStyle name="Vírgula 2 3 8 3 2" xfId="3681" xr:uid="{995F21CA-7A45-4004-B2D5-E46F4BF39113}"/>
    <cellStyle name="Vírgula 2 3 8 3 2 2" xfId="7381" xr:uid="{F160C9CE-4D17-480C-8F96-39830C1A7352}"/>
    <cellStyle name="Vírgula 2 3 8 3 3" xfId="5731" xr:uid="{9807080A-2915-4F2A-B525-97493955BAA3}"/>
    <cellStyle name="Vírgula 2 3 8 4" xfId="2344" xr:uid="{397FFC0F-1114-426F-A8A7-3A5DDD1E985B}"/>
    <cellStyle name="Vírgula 2 3 8 4 2" xfId="4867" xr:uid="{A2D9E491-0490-4BF2-953E-E1478D086BE5}"/>
    <cellStyle name="Vírgula 2 3 8 5" xfId="554" xr:uid="{AC507B13-A796-44AA-B40D-EEA29225E24C}"/>
    <cellStyle name="Vírgula 2 3 8 5 2" xfId="6515" xr:uid="{4E91A202-F4FD-4ECE-8D9D-A9A9A75C9CCB}"/>
    <cellStyle name="Vírgula 2 3 8 6" xfId="2689" xr:uid="{F6256173-9189-4399-AD76-087F4559D215}"/>
    <cellStyle name="Vírgula 2 3 8 7" xfId="4556" xr:uid="{C2D7E728-16A1-4002-99A7-9DD27E8F91CE}"/>
    <cellStyle name="Vírgula 2 3 9" xfId="159" xr:uid="{B57F85CB-D781-47BB-9747-6BDCE76A2DBC}"/>
    <cellStyle name="Vírgula 2 3 9 2" xfId="958" xr:uid="{CDC5492B-107E-4CB1-9993-9C501039DBDC}"/>
    <cellStyle name="Vírgula 2 3 9 2 2" xfId="1950" xr:uid="{4657B6AB-4608-47D2-98A9-0AB2AE220B1D}"/>
    <cellStyle name="Vírgula 2 3 9 2 2 2" xfId="4081" xr:uid="{A3F98AB0-5597-4706-A458-FF22904CDAEC}"/>
    <cellStyle name="Vírgula 2 3 9 2 2 2 2" xfId="7734" xr:uid="{3C3FA52B-39E4-4B3B-B638-F699DD3ED085}"/>
    <cellStyle name="Vírgula 2 3 9 2 2 3" xfId="6084" xr:uid="{2931AB44-C0DB-4AED-8536-38A6D358B24E}"/>
    <cellStyle name="Vírgula 2 3 9 2 3" xfId="3089" xr:uid="{8532DC65-7034-4690-87CA-90EF08687E49}"/>
    <cellStyle name="Vírgula 2 3 9 2 3 2" xfId="6868" xr:uid="{0F401C9B-EA90-4E39-AD08-3ED153CC59CB}"/>
    <cellStyle name="Vírgula 2 3 9 2 4" xfId="5219" xr:uid="{34F9E23F-4682-4C9B-A9D9-4041F6F871F7}"/>
    <cellStyle name="Vírgula 2 3 9 3" xfId="1504" xr:uid="{AC6D8DBD-8483-4FFE-A738-5ED8BFBDB403}"/>
    <cellStyle name="Vírgula 2 3 9 3 2" xfId="3635" xr:uid="{53ECDEA4-DA1A-49B9-8AC2-31054CDE87FB}"/>
    <cellStyle name="Vírgula 2 3 9 3 2 2" xfId="7342" xr:uid="{38BFCF9E-66F2-415B-9CBC-7D5FEDD27092}"/>
    <cellStyle name="Vírgula 2 3 9 3 3" xfId="5692" xr:uid="{FF26E730-C37E-45FF-BE23-25C9155290DB}"/>
    <cellStyle name="Vírgula 2 3 9 4" xfId="508" xr:uid="{39DD157D-2EA2-457B-B00D-2D98E4FE5FC9}"/>
    <cellStyle name="Vírgula 2 3 9 4 2" xfId="4829" xr:uid="{AB149A5F-C7CD-4D6D-B50F-DE4CC184CA04}"/>
    <cellStyle name="Vírgula 2 3 9 5" xfId="2643" xr:uid="{1F0EAFA1-0E13-41B6-801D-2B9DE59DA32A}"/>
    <cellStyle name="Vírgula 2 3 9 5 2" xfId="6476" xr:uid="{A77F2C6D-9F74-423C-B002-9D74D0E5347B}"/>
    <cellStyle name="Vírgula 2 3 9 6" xfId="4517" xr:uid="{605D1B0D-B327-4A0C-A22A-6ED2E5F6507C}"/>
    <cellStyle name="Vírgula 2 4" xfId="44" xr:uid="{00000000-0005-0000-0000-00002E000000}"/>
    <cellStyle name="Vírgula 2 4 2" xfId="92" xr:uid="{00000000-0005-0000-0000-00002E000000}"/>
    <cellStyle name="Vírgula 2 4 2 10" xfId="1441" xr:uid="{FC523F4C-315A-4739-AE4A-98294378B541}"/>
    <cellStyle name="Vírgula 2 4 2 10 2" xfId="3572" xr:uid="{26809093-9F70-4659-80DB-BA53DB016CC7}"/>
    <cellStyle name="Vírgula 2 4 2 10 2 2" xfId="7286" xr:uid="{044AF551-B647-40E7-9C4D-B57EDB1B6E1F}"/>
    <cellStyle name="Vírgula 2 4 2 10 3" xfId="5636" xr:uid="{61F84D90-27B1-4F8F-82D0-A462B880CB2E}"/>
    <cellStyle name="Vírgula 2 4 2 11" xfId="2335" xr:uid="{D1B7CF37-F098-4424-83F2-6E7B3A8AA125}"/>
    <cellStyle name="Vírgula 2 4 2 11 2" xfId="4772" xr:uid="{063BED15-693A-41C4-8E50-AEDAC5141BB9}"/>
    <cellStyle name="Vírgula 2 4 2 12" xfId="445" xr:uid="{F7FAB95D-1635-4535-81DD-3496FC7FF495}"/>
    <cellStyle name="Vírgula 2 4 2 12 2" xfId="6420" xr:uid="{7A3598D7-3684-4DC5-8038-4CBAFCC00ACF}"/>
    <cellStyle name="Vírgula 2 4 2 13" xfId="2580" xr:uid="{7C2519B9-EFFD-4E27-9269-1A5258783216}"/>
    <cellStyle name="Vírgula 2 4 2 14" xfId="4461" xr:uid="{D9ED434C-ED69-43F2-8268-CCC5CA4E2B03}"/>
    <cellStyle name="Vírgula 2 4 2 2" xfId="127" xr:uid="{00000000-0005-0000-0000-000095000000}"/>
    <cellStyle name="Vírgula 2 4 2 2 10" xfId="2611" xr:uid="{45A9EFC7-9581-450E-A795-99E334B67745}"/>
    <cellStyle name="Vírgula 2 4 2 2 11" xfId="4487" xr:uid="{50AAA44C-C977-42EC-B78B-065E08F431A1}"/>
    <cellStyle name="Vírgula 2 4 2 2 2" xfId="377" xr:uid="{7B59977D-A798-44F5-8555-E0BBB36996A4}"/>
    <cellStyle name="Vírgula 2 4 2 2 2 2" xfId="1173" xr:uid="{208BCDB9-5BD4-4016-B515-F7EDD61E4034}"/>
    <cellStyle name="Vírgula 2 4 2 2 2 2 2" xfId="2165" xr:uid="{272C3CDD-3ACC-4ECB-883B-6BC98BDF8275}"/>
    <cellStyle name="Vírgula 2 4 2 2 2 2 2 2" xfId="4296" xr:uid="{D221E5B2-333B-4A23-84CC-F1D1098669DF}"/>
    <cellStyle name="Vírgula 2 4 2 2 2 2 2 2 2" xfId="7925" xr:uid="{D9E457FB-D504-46F4-83E4-3015309D17D2}"/>
    <cellStyle name="Vírgula 2 4 2 2 2 2 2 3" xfId="6275" xr:uid="{2E47A66E-E633-4174-A7FD-C1B4C6C5547D}"/>
    <cellStyle name="Vírgula 2 4 2 2 2 2 3" xfId="3304" xr:uid="{D2E34F48-DC9B-4135-BA6B-4AFA0E7EC6C3}"/>
    <cellStyle name="Vírgula 2 4 2 2 2 2 3 2" xfId="7059" xr:uid="{2F301834-734E-4BDF-B80B-757DAEDE71F6}"/>
    <cellStyle name="Vírgula 2 4 2 2 2 2 4" xfId="5409" xr:uid="{854C09E3-E72B-484B-864D-BBA8E2C1789D}"/>
    <cellStyle name="Vírgula 2 4 2 2 2 3" xfId="1719" xr:uid="{5E2E29DA-4D20-4AC1-826D-DB72A3FA77BE}"/>
    <cellStyle name="Vírgula 2 4 2 2 2 3 2" xfId="3850" xr:uid="{A5F2BED5-24B4-4E6B-A515-ADCB11440D7F}"/>
    <cellStyle name="Vírgula 2 4 2 2 2 3 2 2" xfId="7533" xr:uid="{B47BC0A3-2151-43FA-9121-C28850EFFDBE}"/>
    <cellStyle name="Vírgula 2 4 2 2 2 3 3" xfId="5883" xr:uid="{C6EBB181-01A3-43B1-ACBA-3B0EE02F8435}"/>
    <cellStyle name="Vírgula 2 4 2 2 2 4" xfId="2513" xr:uid="{4CB2EB62-78FF-4A75-95D2-CE6BC8D431D2}"/>
    <cellStyle name="Vírgula 2 4 2 2 2 4 2" xfId="5019" xr:uid="{3D51B781-DA4D-4143-B7BD-2D955A05E615}"/>
    <cellStyle name="Vírgula 2 4 2 2 2 5" xfId="723" xr:uid="{3D6A2017-2D9B-497A-AE46-5EC059F42C0F}"/>
    <cellStyle name="Vírgula 2 4 2 2 2 5 2" xfId="6667" xr:uid="{A2B684EA-743B-40F0-893B-EB834F981A73}"/>
    <cellStyle name="Vírgula 2 4 2 2 2 6" xfId="2858" xr:uid="{6F41185D-13DC-45E4-9AA8-F690558B9913}"/>
    <cellStyle name="Vírgula 2 4 2 2 2 7" xfId="4708" xr:uid="{3D799D55-8D4D-4C7E-B893-9785D7DF69A1}"/>
    <cellStyle name="Vírgula 2 4 2 2 3" xfId="274" xr:uid="{678BAA39-023B-4AAF-A8DD-9962A556D89D}"/>
    <cellStyle name="Vírgula 2 4 2 2 3 2" xfId="1070" xr:uid="{A139B912-ACF5-4193-A5F5-9CC9B2423B31}"/>
    <cellStyle name="Vírgula 2 4 2 2 3 2 2" xfId="2062" xr:uid="{7FDA04B2-ACB6-4BED-9702-33569060285A}"/>
    <cellStyle name="Vírgula 2 4 2 2 3 2 2 2" xfId="4193" xr:uid="{253F5732-AC55-405D-8FEB-18FCCF939EFE}"/>
    <cellStyle name="Vírgula 2 4 2 2 3 2 2 2 2" xfId="7832" xr:uid="{C9B35237-E83C-4EE0-BEB6-FDAAB34BC157}"/>
    <cellStyle name="Vírgula 2 4 2 2 3 2 2 3" xfId="6182" xr:uid="{5AC3BD9E-D72F-4B63-958B-6B166984C2BF}"/>
    <cellStyle name="Vírgula 2 4 2 2 3 2 3" xfId="3201" xr:uid="{DBD7DE3A-A2EC-4E73-B270-3351364EC550}"/>
    <cellStyle name="Vírgula 2 4 2 2 3 2 3 2" xfId="6966" xr:uid="{0AF17C36-412B-4391-BD2C-756CFD95948A}"/>
    <cellStyle name="Vírgula 2 4 2 2 3 2 4" xfId="5316" xr:uid="{D19BB156-AE5D-42AB-8D2B-18ABF9A90A1C}"/>
    <cellStyle name="Vírgula 2 4 2 2 3 3" xfId="1616" xr:uid="{FC4C09F5-F394-4867-A597-F97A7BB6A507}"/>
    <cellStyle name="Vírgula 2 4 2 2 3 3 2" xfId="3747" xr:uid="{B9DEFACD-E87C-4680-B2BC-B67D994AF0C2}"/>
    <cellStyle name="Vírgula 2 4 2 2 3 3 2 2" xfId="7440" xr:uid="{BDF94FF5-03CF-4264-BC63-78A6BCF98D35}"/>
    <cellStyle name="Vírgula 2 4 2 2 3 3 3" xfId="5790" xr:uid="{BA994554-0409-4AB2-A6DA-6D6DA1FD315D}"/>
    <cellStyle name="Vírgula 2 4 2 2 3 4" xfId="620" xr:uid="{596D4EEF-9212-42B0-A70D-796FC35E56C6}"/>
    <cellStyle name="Vírgula 2 4 2 2 3 4 2" xfId="4926" xr:uid="{088E1844-CBAE-404E-BC6E-CFCD596E461E}"/>
    <cellStyle name="Vírgula 2 4 2 2 3 5" xfId="2755" xr:uid="{F1766413-F3BC-40B8-8586-350E03BAE939}"/>
    <cellStyle name="Vírgula 2 4 2 2 3 5 2" xfId="6574" xr:uid="{A923C2E8-C6AB-4D6E-911F-23B439C9BC60}"/>
    <cellStyle name="Vírgula 2 4 2 2 3 6" xfId="4615" xr:uid="{3BC62DB4-1FB4-48FD-B27D-5E9B97A8D62C}"/>
    <cellStyle name="Vírgula 2 4 2 2 4" xfId="847" xr:uid="{5654DEFB-B7F0-46BB-A349-6839D61622C0}"/>
    <cellStyle name="Vírgula 2 4 2 2 4 2" xfId="1297" xr:uid="{B734C790-DC21-46F5-A0B8-3789967AD493}"/>
    <cellStyle name="Vírgula 2 4 2 2 4 2 2" xfId="2289" xr:uid="{8BCFE020-6795-49E2-A26A-B105177A4AB1}"/>
    <cellStyle name="Vírgula 2 4 2 2 4 2 2 2" xfId="4420" xr:uid="{3D1B4608-DD15-42A1-86A8-D6553648C688}"/>
    <cellStyle name="Vírgula 2 4 2 2 4 2 2 2 2" xfId="8031" xr:uid="{D3552566-E4E0-49EF-A668-C5CC044CADD7}"/>
    <cellStyle name="Vírgula 2 4 2 2 4 2 2 3" xfId="6381" xr:uid="{184C8AD1-D092-4216-983B-293116389D58}"/>
    <cellStyle name="Vírgula 2 4 2 2 4 2 3" xfId="3428" xr:uid="{CFCB9908-E614-444D-A5DD-974006AC1928}"/>
    <cellStyle name="Vírgula 2 4 2 2 4 2 3 2" xfId="7165" xr:uid="{F8333069-014F-4010-994A-5873C2C2EDF1}"/>
    <cellStyle name="Vírgula 2 4 2 2 4 2 4" xfId="5515" xr:uid="{95F77AA3-23E4-427C-9307-519BAC019F4D}"/>
    <cellStyle name="Vírgula 2 4 2 2 4 3" xfId="1843" xr:uid="{2272427E-F888-496F-A048-CDA520FCEC4C}"/>
    <cellStyle name="Vírgula 2 4 2 2 4 3 2" xfId="3974" xr:uid="{53CB9402-EE1F-41EB-A771-3F55D2A151F3}"/>
    <cellStyle name="Vírgula 2 4 2 2 4 3 2 2" xfId="7639" xr:uid="{9D16B9F8-9953-4744-A646-AE4FDF7EF895}"/>
    <cellStyle name="Vírgula 2 4 2 2 4 3 3" xfId="5989" xr:uid="{F08CB1BB-6EBC-4903-88F5-3F3847537BB4}"/>
    <cellStyle name="Vírgula 2 4 2 2 4 4" xfId="2982" xr:uid="{50E594F0-E116-4D69-8254-022E54EAF16A}"/>
    <cellStyle name="Vírgula 2 4 2 2 4 4 2" xfId="6773" xr:uid="{438F3C3F-4B5C-4F98-931B-39C69AAC998A}"/>
    <cellStyle name="Vírgula 2 4 2 2 4 5" xfId="5124" xr:uid="{1DCD4FC4-F4D0-437F-89EB-36C12752D0E0}"/>
    <cellStyle name="Vírgula 2 4 2 2 5" xfId="926" xr:uid="{1B9C1E81-17CF-4445-B8AC-447DFD82646F}"/>
    <cellStyle name="Vírgula 2 4 2 2 5 2" xfId="1918" xr:uid="{D2E19D31-894E-4233-BAE7-9507626C8285}"/>
    <cellStyle name="Vírgula 2 4 2 2 5 2 2" xfId="4049" xr:uid="{F04E86AD-E875-4885-8574-7A7E52571F2A}"/>
    <cellStyle name="Vírgula 2 4 2 2 5 2 2 2" xfId="7704" xr:uid="{A1281774-1FB6-46CB-AAEC-06B39D4D0A11}"/>
    <cellStyle name="Vírgula 2 4 2 2 5 2 3" xfId="6054" xr:uid="{E4B62C38-5182-4699-B3F9-D62FEB945D3D}"/>
    <cellStyle name="Vírgula 2 4 2 2 5 3" xfId="3057" xr:uid="{B72D97A1-A64A-4DBE-888F-F0C5DA4B2C67}"/>
    <cellStyle name="Vírgula 2 4 2 2 5 3 2" xfId="6838" xr:uid="{5F05EF45-E6A9-4697-87D2-CEB057E54C05}"/>
    <cellStyle name="Vírgula 2 4 2 2 5 4" xfId="5189" xr:uid="{BC803A2F-EABE-4BC7-BCD7-9559C19C69B5}"/>
    <cellStyle name="Vírgula 2 4 2 2 6" xfId="1397" xr:uid="{84711D2D-66B2-4FEE-A931-D0E2013811A7}"/>
    <cellStyle name="Vírgula 2 4 2 2 6 2" xfId="3528" xr:uid="{B696D54E-4663-430E-823B-0A554DC3AD56}"/>
    <cellStyle name="Vírgula 2 4 2 2 6 2 2" xfId="7247" xr:uid="{DB323387-87D2-4A8C-B018-07577FD57063}"/>
    <cellStyle name="Vírgula 2 4 2 2 6 3" xfId="5597" xr:uid="{9B0A3F41-9BDF-457A-A330-09574857C25E}"/>
    <cellStyle name="Vírgula 2 4 2 2 7" xfId="1472" xr:uid="{EB381ED6-38B3-423A-8674-720CAE4CF5A6}"/>
    <cellStyle name="Vírgula 2 4 2 2 7 2" xfId="3603" xr:uid="{A85535ED-D73F-4BC2-BDD8-E1B1354A51DB}"/>
    <cellStyle name="Vírgula 2 4 2 2 7 2 2" xfId="7312" xr:uid="{363EB53A-BD7D-4DA8-B97D-08215A289D40}"/>
    <cellStyle name="Vírgula 2 4 2 2 7 3" xfId="5662" xr:uid="{6A0CD7D2-FEF9-4D98-B973-FC07946EB65C}"/>
    <cellStyle name="Vírgula 2 4 2 2 8" xfId="2410" xr:uid="{6690FA6A-DE59-4C97-BB33-81B65E05B108}"/>
    <cellStyle name="Vírgula 2 4 2 2 8 2" xfId="4799" xr:uid="{7695D213-F1BF-4726-9E45-DA8AC024E432}"/>
    <cellStyle name="Vírgula 2 4 2 2 9" xfId="476" xr:uid="{CDD09CD2-B0F2-4750-83E3-664CD43F3D64}"/>
    <cellStyle name="Vírgula 2 4 2 2 9 2" xfId="6446" xr:uid="{89801D93-D05F-4DE6-9162-B414AA4619CF}"/>
    <cellStyle name="Vírgula 2 4 2 3" xfId="126" xr:uid="{00000000-0005-0000-0000-000094000000}"/>
    <cellStyle name="Vírgula 2 4 2 3 2" xfId="376" xr:uid="{1CCEC4DA-3690-4444-A63A-0AB245421ABF}"/>
    <cellStyle name="Vírgula 2 4 2 3 2 2" xfId="1172" xr:uid="{87C0EB92-AA87-4DE3-925B-0CF7925A00E2}"/>
    <cellStyle name="Vírgula 2 4 2 3 2 2 2" xfId="2164" xr:uid="{8C6B49EB-09FD-4CD8-BA0F-3EB36F0F053F}"/>
    <cellStyle name="Vírgula 2 4 2 3 2 2 2 2" xfId="4295" xr:uid="{5FF4F10B-AEBE-4675-9A61-8702D7DDBE41}"/>
    <cellStyle name="Vírgula 2 4 2 3 2 2 2 2 2" xfId="7924" xr:uid="{03C45DC1-EF7C-4711-BEC2-8D9BA8548B35}"/>
    <cellStyle name="Vírgula 2 4 2 3 2 2 2 3" xfId="6274" xr:uid="{479588C2-0FE7-4DE5-8980-A221248F3B16}"/>
    <cellStyle name="Vírgula 2 4 2 3 2 2 3" xfId="3303" xr:uid="{A25B8A5B-D7BD-4B4C-BE1E-2CC7543EB3C3}"/>
    <cellStyle name="Vírgula 2 4 2 3 2 2 3 2" xfId="7058" xr:uid="{9DA0351E-D385-42B0-8594-4C15B66B0E6C}"/>
    <cellStyle name="Vírgula 2 4 2 3 2 2 4" xfId="5408" xr:uid="{B5849F3B-8653-4A11-A5F7-3019BFA5A1BF}"/>
    <cellStyle name="Vírgula 2 4 2 3 2 3" xfId="1718" xr:uid="{1BB44E44-7400-4AE9-800F-725FDD7C81CF}"/>
    <cellStyle name="Vírgula 2 4 2 3 2 3 2" xfId="3849" xr:uid="{C31BC311-3C66-467A-B4E4-AD47598BA481}"/>
    <cellStyle name="Vírgula 2 4 2 3 2 3 2 2" xfId="7532" xr:uid="{ED026D7D-789F-4A5A-9A22-1AC8ABB7D3A2}"/>
    <cellStyle name="Vírgula 2 4 2 3 2 3 3" xfId="5882" xr:uid="{943ACEEB-20FB-4D49-9602-193280E9F4A9}"/>
    <cellStyle name="Vírgula 2 4 2 3 2 4" xfId="2512" xr:uid="{E852D3B3-3D14-49B2-9845-0CA3C9337244}"/>
    <cellStyle name="Vírgula 2 4 2 3 2 4 2" xfId="5018" xr:uid="{D9E2ACEC-B21A-453F-B8FB-E033328A21CB}"/>
    <cellStyle name="Vírgula 2 4 2 3 2 5" xfId="722" xr:uid="{69E1750B-AF16-4229-A450-47CAFD35DF59}"/>
    <cellStyle name="Vírgula 2 4 2 3 2 5 2" xfId="6666" xr:uid="{E7292964-40B3-43A1-B8F4-386065EE5566}"/>
    <cellStyle name="Vírgula 2 4 2 3 2 6" xfId="2857" xr:uid="{9851F171-DE28-4A29-A0FB-AC1393446021}"/>
    <cellStyle name="Vírgula 2 4 2 3 2 7" xfId="4707" xr:uid="{27B56213-B5A4-401F-9C0A-8116F8E5921D}"/>
    <cellStyle name="Vírgula 2 4 2 3 3" xfId="273" xr:uid="{088B049F-1274-4314-8666-46B294099C2F}"/>
    <cellStyle name="Vírgula 2 4 2 3 3 2" xfId="1069" xr:uid="{543AAD74-541E-495B-A88E-0049AC8C8142}"/>
    <cellStyle name="Vírgula 2 4 2 3 3 2 2" xfId="2061" xr:uid="{C3CA9545-A63F-4348-B396-1DF818677DF6}"/>
    <cellStyle name="Vírgula 2 4 2 3 3 2 2 2" xfId="4192" xr:uid="{DBD88D72-3898-4B75-8D47-113269B6B0C7}"/>
    <cellStyle name="Vírgula 2 4 2 3 3 2 2 2 2" xfId="7831" xr:uid="{11F7C389-509D-40C9-94D2-7CE2BD99B47E}"/>
    <cellStyle name="Vírgula 2 4 2 3 3 2 2 3" xfId="6181" xr:uid="{BAD41E8B-3ACC-4043-A72C-DCC9D6ACFBD3}"/>
    <cellStyle name="Vírgula 2 4 2 3 3 2 3" xfId="3200" xr:uid="{AF88390A-7EE7-4774-A210-C61F8CF1C209}"/>
    <cellStyle name="Vírgula 2 4 2 3 3 2 3 2" xfId="6965" xr:uid="{9B1F2236-AD1F-44B3-AB5A-35BA613BE222}"/>
    <cellStyle name="Vírgula 2 4 2 3 3 2 4" xfId="5315" xr:uid="{6C4977DE-7BDE-4A98-9CCC-157B0D316DCF}"/>
    <cellStyle name="Vírgula 2 4 2 3 3 3" xfId="1615" xr:uid="{058125C5-95E1-4E57-AD10-4C1D40E80EA7}"/>
    <cellStyle name="Vírgula 2 4 2 3 3 3 2" xfId="3746" xr:uid="{8B77B916-1AD1-4B34-B4F1-87C4DFFF951E}"/>
    <cellStyle name="Vírgula 2 4 2 3 3 3 2 2" xfId="7439" xr:uid="{2BC2261A-4BB3-465E-AB24-A72CA383CDB4}"/>
    <cellStyle name="Vírgula 2 4 2 3 3 3 3" xfId="5789" xr:uid="{45E612AC-1BA1-436A-92F6-8F26086627BD}"/>
    <cellStyle name="Vírgula 2 4 2 3 3 4" xfId="619" xr:uid="{0A571DD4-1F10-4B77-9059-DE9B6962E3F7}"/>
    <cellStyle name="Vírgula 2 4 2 3 3 4 2" xfId="4925" xr:uid="{4B89CB1E-F9F6-409C-827D-40FD5951D94A}"/>
    <cellStyle name="Vírgula 2 4 2 3 3 5" xfId="2754" xr:uid="{6F13FDE6-2520-48CA-849B-FCBED9BF87F1}"/>
    <cellStyle name="Vírgula 2 4 2 3 3 5 2" xfId="6573" xr:uid="{745FD5D7-DA16-4B1C-BA16-28649C9F3FDE}"/>
    <cellStyle name="Vírgula 2 4 2 3 3 6" xfId="4614" xr:uid="{1BD5D8C7-18F4-4611-9274-F832125E999C}"/>
    <cellStyle name="Vírgula 2 4 2 3 4" xfId="925" xr:uid="{33A5ECBA-2A5C-4EBC-A246-E478BB10E3CB}"/>
    <cellStyle name="Vírgula 2 4 2 3 4 2" xfId="1917" xr:uid="{163E99CD-DD97-45C0-8643-E3BEB19CDE45}"/>
    <cellStyle name="Vírgula 2 4 2 3 4 2 2" xfId="4048" xr:uid="{424E7E4C-3A30-45B5-BE0B-363A85A65A00}"/>
    <cellStyle name="Vírgula 2 4 2 3 4 2 2 2" xfId="7703" xr:uid="{F31FD597-7D21-4481-ABF0-7F5B337B33C4}"/>
    <cellStyle name="Vírgula 2 4 2 3 4 2 3" xfId="6053" xr:uid="{421E242A-B1FA-415D-AD61-B83BF322EB14}"/>
    <cellStyle name="Vírgula 2 4 2 3 4 3" xfId="3056" xr:uid="{AC893C53-4D00-4656-A66F-C40EAA8D5EDE}"/>
    <cellStyle name="Vírgula 2 4 2 3 4 3 2" xfId="6837" xr:uid="{A7090D52-6191-41C1-BBDA-50FCBB5116F9}"/>
    <cellStyle name="Vírgula 2 4 2 3 4 4" xfId="5188" xr:uid="{EF52CF47-68A6-407D-88F6-D275FF632E2D}"/>
    <cellStyle name="Vírgula 2 4 2 3 5" xfId="1471" xr:uid="{0E997568-3836-49B2-8B51-DAD145D0E83B}"/>
    <cellStyle name="Vírgula 2 4 2 3 5 2" xfId="3602" xr:uid="{AE0EEE01-37FD-4FE9-8A25-09B785C52AB3}"/>
    <cellStyle name="Vírgula 2 4 2 3 5 2 2" xfId="7311" xr:uid="{3192BF7E-3B0A-43AE-A918-F39CED6CF8A9}"/>
    <cellStyle name="Vírgula 2 4 2 3 5 3" xfId="5661" xr:uid="{66886313-61EA-428B-A55E-3F8615E3D713}"/>
    <cellStyle name="Vírgula 2 4 2 3 6" xfId="2409" xr:uid="{F9E6B5CC-AD4B-4DD5-A0FC-430C1F3E6C71}"/>
    <cellStyle name="Vírgula 2 4 2 3 6 2" xfId="4798" xr:uid="{17369848-CD4B-4A03-BEF3-481F6AFB62B6}"/>
    <cellStyle name="Vírgula 2 4 2 3 7" xfId="475" xr:uid="{B106AE69-BF91-4081-A293-77FE71990E94}"/>
    <cellStyle name="Vírgula 2 4 2 3 7 2" xfId="6445" xr:uid="{0F93C1DB-4CE4-490C-84CC-79BEB1B18043}"/>
    <cellStyle name="Vírgula 2 4 2 3 8" xfId="2610" xr:uid="{1D5EECC7-3F91-49E7-A74A-B9DA6A85698E}"/>
    <cellStyle name="Vírgula 2 4 2 3 9" xfId="4486" xr:uid="{D9233ADB-CB7A-4A7E-87BE-464984BD1ADE}"/>
    <cellStyle name="Vírgula 2 4 2 4" xfId="346" xr:uid="{2768BDAD-476B-4EB5-BCC5-293CE3363327}"/>
    <cellStyle name="Vírgula 2 4 2 4 2" xfId="1142" xr:uid="{D279AA1B-85D4-4E98-9019-CFCBD055D14F}"/>
    <cellStyle name="Vírgula 2 4 2 4 2 2" xfId="2134" xr:uid="{B85D08BC-E751-49E9-AA61-9D42E33DE7FF}"/>
    <cellStyle name="Vírgula 2 4 2 4 2 2 2" xfId="4265" xr:uid="{CCC43101-1EAD-4BE5-AFDC-017C7A54058D}"/>
    <cellStyle name="Vírgula 2 4 2 4 2 2 2 2" xfId="7899" xr:uid="{A632FAF0-F833-4120-9931-475399424D76}"/>
    <cellStyle name="Vírgula 2 4 2 4 2 2 3" xfId="6249" xr:uid="{3BB24F0A-D854-42EA-83BA-B289E09D0681}"/>
    <cellStyle name="Vírgula 2 4 2 4 2 3" xfId="3273" xr:uid="{9362469E-927E-4578-991E-0D13E3F0A705}"/>
    <cellStyle name="Vírgula 2 4 2 4 2 3 2" xfId="7033" xr:uid="{84EE99F7-200E-4E5B-8E8C-86FEBDF8368B}"/>
    <cellStyle name="Vírgula 2 4 2 4 2 4" xfId="5383" xr:uid="{995E8650-E69F-43BB-B9FA-E4F416DF5DB0}"/>
    <cellStyle name="Vírgula 2 4 2 4 3" xfId="1688" xr:uid="{34FD045D-30AD-4DF2-9931-5A90EE81A730}"/>
    <cellStyle name="Vírgula 2 4 2 4 3 2" xfId="3819" xr:uid="{EDCB14B5-56B3-432A-970B-B8412507FF07}"/>
    <cellStyle name="Vírgula 2 4 2 4 3 2 2" xfId="7507" xr:uid="{D76FDA38-9F42-4097-BA8F-EB73321C940E}"/>
    <cellStyle name="Vírgula 2 4 2 4 3 3" xfId="5857" xr:uid="{D331569E-876C-49C9-AD16-19EF570E2013}"/>
    <cellStyle name="Vírgula 2 4 2 4 4" xfId="2482" xr:uid="{6C9BCAB0-E35D-4963-90AF-67A413EB20CF}"/>
    <cellStyle name="Vírgula 2 4 2 4 4 2" xfId="4993" xr:uid="{9152B14B-EE4D-4412-893C-0B594B26F914}"/>
    <cellStyle name="Vírgula 2 4 2 4 5" xfId="692" xr:uid="{57B5A029-4307-4519-81E7-532F9DA8327B}"/>
    <cellStyle name="Vírgula 2 4 2 4 5 2" xfId="6641" xr:uid="{B2209CE8-DB22-4B51-83B8-DE8D3C5BA94D}"/>
    <cellStyle name="Vírgula 2 4 2 4 6" xfId="2827" xr:uid="{A0FB3F20-E2DC-4870-A027-06064CEC3BE8}"/>
    <cellStyle name="Vírgula 2 4 2 4 7" xfId="4682" xr:uid="{B7E23CC3-CE4E-44F4-AB83-54640CD53AF8}"/>
    <cellStyle name="Vírgula 2 4 2 5" xfId="242" xr:uid="{5E6595F1-637F-470A-B6B8-A13386E18A90}"/>
    <cellStyle name="Vírgula 2 4 2 5 2" xfId="1039" xr:uid="{88FCCA0F-86B5-4E88-BA83-898B6059FC2E}"/>
    <cellStyle name="Vírgula 2 4 2 5 2 2" xfId="2031" xr:uid="{82B0C68B-0D8E-404F-B72A-1024B177EE72}"/>
    <cellStyle name="Vírgula 2 4 2 5 2 2 2" xfId="4162" xr:uid="{3EA98797-77C0-48E5-A829-EE1CB0AD433C}"/>
    <cellStyle name="Vírgula 2 4 2 5 2 2 2 2" xfId="7806" xr:uid="{69DB3088-C681-4F36-97DD-9BB6CC1A622B}"/>
    <cellStyle name="Vírgula 2 4 2 5 2 2 3" xfId="6156" xr:uid="{C5395B3F-9287-48EC-AFDB-1FF058DAC7A6}"/>
    <cellStyle name="Vírgula 2 4 2 5 2 3" xfId="3170" xr:uid="{C3DE226B-7BF5-4864-897D-FBBDD773C7AF}"/>
    <cellStyle name="Vírgula 2 4 2 5 2 3 2" xfId="6940" xr:uid="{862459D0-E266-4BEF-8D91-7FD303997D8E}"/>
    <cellStyle name="Vírgula 2 4 2 5 2 4" xfId="5290" xr:uid="{A65870BC-9645-4B55-99FC-4EC4911BDA48}"/>
    <cellStyle name="Vírgula 2 4 2 5 3" xfId="1585" xr:uid="{FE073DB4-1432-4A0B-AD05-BE6D2DF106E5}"/>
    <cellStyle name="Vírgula 2 4 2 5 3 2" xfId="3716" xr:uid="{456C60E8-6571-447B-9249-BCB809143CAF}"/>
    <cellStyle name="Vírgula 2 4 2 5 3 2 2" xfId="7414" xr:uid="{59F901EA-8AF3-42A4-B4EF-5539BD6161AD}"/>
    <cellStyle name="Vírgula 2 4 2 5 3 3" xfId="5764" xr:uid="{AF160DAF-3B36-4066-9900-D24A5AC2889D}"/>
    <cellStyle name="Vírgula 2 4 2 5 4" xfId="2379" xr:uid="{35A3AA8F-3388-4987-94AA-15F9D0A8A733}"/>
    <cellStyle name="Vírgula 2 4 2 5 4 2" xfId="4900" xr:uid="{69E6E371-A1D8-49B1-9B26-3EC0D9168502}"/>
    <cellStyle name="Vírgula 2 4 2 5 5" xfId="589" xr:uid="{0A7C35C9-F48C-4D50-8E6F-3AB64B2AA23D}"/>
    <cellStyle name="Vírgula 2 4 2 5 5 2" xfId="6548" xr:uid="{771F2ABE-DA23-44C6-A64D-BE3D91542847}"/>
    <cellStyle name="Vírgula 2 4 2 5 6" xfId="2724" xr:uid="{5F617556-0BB0-4F19-9078-E0C89FC2B937}"/>
    <cellStyle name="Vírgula 2 4 2 5 7" xfId="4589" xr:uid="{21DEC922-2A3D-4606-ABE2-52B91F7A25B2}"/>
    <cellStyle name="Vírgula 2 4 2 6" xfId="196" xr:uid="{036192F8-99C1-43C8-9A84-14C82B99378F}"/>
    <cellStyle name="Vírgula 2 4 2 6 2" xfId="995" xr:uid="{B2109080-6619-4B99-99E9-C14A6C618283}"/>
    <cellStyle name="Vírgula 2 4 2 6 2 2" xfId="1987" xr:uid="{A24AE067-06FF-4084-8CC5-02DC2569ECA7}"/>
    <cellStyle name="Vírgula 2 4 2 6 2 2 2" xfId="4118" xr:uid="{677DCCEC-B896-4202-83FD-4F16FED2EA90}"/>
    <cellStyle name="Vírgula 2 4 2 6 2 2 2 2" xfId="7767" xr:uid="{E4892861-40AF-4D4C-BDB3-5E6E756946A7}"/>
    <cellStyle name="Vírgula 2 4 2 6 2 2 3" xfId="6117" xr:uid="{0A57E3CC-28F7-498E-B012-63B90EA16496}"/>
    <cellStyle name="Vírgula 2 4 2 6 2 3" xfId="3126" xr:uid="{169A7811-8134-475D-91EB-28B767CD2E89}"/>
    <cellStyle name="Vírgula 2 4 2 6 2 3 2" xfId="6901" xr:uid="{0141C975-9F3D-498E-94AF-E8FF316330AA}"/>
    <cellStyle name="Vírgula 2 4 2 6 2 4" xfId="5251" xr:uid="{D3784887-4AD2-44CA-8362-B41F7D7ED937}"/>
    <cellStyle name="Vírgula 2 4 2 6 3" xfId="1541" xr:uid="{94C2E061-8889-429C-B080-38EFCB04A3E3}"/>
    <cellStyle name="Vírgula 2 4 2 6 3 2" xfId="3672" xr:uid="{3FE874AA-412B-49D3-8519-5B81F76E490C}"/>
    <cellStyle name="Vírgula 2 4 2 6 3 2 2" xfId="7375" xr:uid="{3581A0DC-C118-4AB5-B5A9-E1392CDAE97C}"/>
    <cellStyle name="Vírgula 2 4 2 6 3 3" xfId="5725" xr:uid="{487ADC26-E4FF-4EF0-907E-F7312C3479A7}"/>
    <cellStyle name="Vírgula 2 4 2 6 4" xfId="545" xr:uid="{F245B683-175D-4B01-83CC-7C0162A2DE9E}"/>
    <cellStyle name="Vírgula 2 4 2 6 4 2" xfId="4861" xr:uid="{ED8A41C3-4176-4C19-B1AF-B9B24F826873}"/>
    <cellStyle name="Vírgula 2 4 2 6 5" xfId="2680" xr:uid="{B3C7939A-7CC4-478A-91B8-FC95DD56E7D5}"/>
    <cellStyle name="Vírgula 2 4 2 6 5 2" xfId="6509" xr:uid="{5BD3EBB4-2119-4CD5-913B-B22B599DCF58}"/>
    <cellStyle name="Vírgula 2 4 2 6 6" xfId="4550" xr:uid="{3F84BD0F-7446-4B72-9E76-8741F81727D2}"/>
    <cellStyle name="Vírgula 2 4 2 7" xfId="793" xr:uid="{78A8B9CE-B452-442A-8D2F-A4E2463CC9BA}"/>
    <cellStyle name="Vírgula 2 4 2 7 2" xfId="1243" xr:uid="{00DF88BF-F194-467B-9EAE-DE3D12967A5B}"/>
    <cellStyle name="Vírgula 2 4 2 7 2 2" xfId="2235" xr:uid="{4A8DEB05-7ECD-47C8-B184-139449866636}"/>
    <cellStyle name="Vírgula 2 4 2 7 2 2 2" xfId="4366" xr:uid="{30CBDB5E-80FC-4CB0-A5BB-73B3C1D19C57}"/>
    <cellStyle name="Vírgula 2 4 2 7 2 2 2 2" xfId="7988" xr:uid="{A2BA5E4C-9B68-4557-95BE-C65BCDDF1C1C}"/>
    <cellStyle name="Vírgula 2 4 2 7 2 2 3" xfId="6338" xr:uid="{FD335B02-F39C-4116-A1ED-9CE2612D3EC0}"/>
    <cellStyle name="Vírgula 2 4 2 7 2 3" xfId="3374" xr:uid="{09B432BF-17C1-4592-AFB3-C073A27E816C}"/>
    <cellStyle name="Vírgula 2 4 2 7 2 3 2" xfId="7122" xr:uid="{D5C6036B-09BE-453C-84BC-AABFC97B8768}"/>
    <cellStyle name="Vírgula 2 4 2 7 2 4" xfId="5472" xr:uid="{51486503-2C4B-462B-A84D-7DF92C20F175}"/>
    <cellStyle name="Vírgula 2 4 2 7 3" xfId="1789" xr:uid="{67C69412-F275-4838-B784-80CCC4A97A64}"/>
    <cellStyle name="Vírgula 2 4 2 7 3 2" xfId="3920" xr:uid="{9E7B7540-10B3-4312-894F-9C776E81A964}"/>
    <cellStyle name="Vírgula 2 4 2 7 3 2 2" xfId="7596" xr:uid="{13324101-5328-4D38-8124-4BC73816D59E}"/>
    <cellStyle name="Vírgula 2 4 2 7 3 3" xfId="5946" xr:uid="{9148676B-0D0D-47F1-AB49-4ED5F1BC5B62}"/>
    <cellStyle name="Vírgula 2 4 2 7 4" xfId="2928" xr:uid="{69F8A853-4174-4567-983D-9CABABD9C3BD}"/>
    <cellStyle name="Vírgula 2 4 2 7 4 2" xfId="6730" xr:uid="{F7C5DF58-23A4-4360-894E-6CF6F6B6ADAB}"/>
    <cellStyle name="Vírgula 2 4 2 7 5" xfId="5081" xr:uid="{FC319550-29E9-43A5-A676-1CFCA62BBA18}"/>
    <cellStyle name="Vírgula 2 4 2 8" xfId="895" xr:uid="{6C23F499-10EE-4937-B779-94F516F6CFCF}"/>
    <cellStyle name="Vírgula 2 4 2 8 2" xfId="1887" xr:uid="{4917D096-1F2A-4824-BC10-37BF864D4CD9}"/>
    <cellStyle name="Vírgula 2 4 2 8 2 2" xfId="4018" xr:uid="{DC2524AD-EE96-4F27-816C-87070F3E0558}"/>
    <cellStyle name="Vírgula 2 4 2 8 2 2 2" xfId="7678" xr:uid="{AF5E92C7-BDA8-45CE-A971-69CFCD353131}"/>
    <cellStyle name="Vírgula 2 4 2 8 2 3" xfId="6028" xr:uid="{C47E7110-3651-4E12-82F5-B8B5E09ECB28}"/>
    <cellStyle name="Vírgula 2 4 2 8 3" xfId="3026" xr:uid="{ABA2AC64-E113-45CE-8B31-C5D103B70FB2}"/>
    <cellStyle name="Vírgula 2 4 2 8 3 2" xfId="6812" xr:uid="{C5335BB7-A9CA-4EBB-9B1F-EDF87AB111C9}"/>
    <cellStyle name="Vírgula 2 4 2 8 4" xfId="5163" xr:uid="{E183941B-B900-4294-9A6F-2D14EC5BD36D}"/>
    <cellStyle name="Vírgula 2 4 2 9" xfId="1343" xr:uid="{C33CB0D0-3FDC-42D4-BD96-4CFFE8078C73}"/>
    <cellStyle name="Vírgula 2 4 2 9 2" xfId="3474" xr:uid="{C2748102-D203-492A-A87B-A2DBA54CC770}"/>
    <cellStyle name="Vírgula 2 4 2 9 2 2" xfId="7204" xr:uid="{5CF540F8-AC4D-4364-B472-15DF8430FC42}"/>
    <cellStyle name="Vírgula 2 4 2 9 3" xfId="5554" xr:uid="{AF1E8129-0C82-45CD-926C-642A188814B7}"/>
    <cellStyle name="Vírgula 2 4 3" xfId="125" xr:uid="{00000000-0005-0000-0000-000093000000}"/>
    <cellStyle name="Vírgula 2 4 3 10" xfId="474" xr:uid="{F54FF21D-E202-4518-9494-2FD48A46F796}"/>
    <cellStyle name="Vírgula 2 4 3 10 2" xfId="6444" xr:uid="{3020DBFA-3415-4E4A-BB37-5FC5B0E15D55}"/>
    <cellStyle name="Vírgula 2 4 3 11" xfId="2609" xr:uid="{0C9C6B26-E79F-438C-B130-E76D53F95E64}"/>
    <cellStyle name="Vírgula 2 4 3 12" xfId="4485" xr:uid="{444EEF02-7D26-423F-84C8-9EAA29628B4B}"/>
    <cellStyle name="Vírgula 2 4 3 2" xfId="375" xr:uid="{FF689F9F-B16B-4583-956E-377950694024}"/>
    <cellStyle name="Vírgula 2 4 3 2 2" xfId="829" xr:uid="{CAFB1732-9477-4717-B05C-CCD04245364C}"/>
    <cellStyle name="Vírgula 2 4 3 2 2 2" xfId="1279" xr:uid="{00565FAF-2B9E-45C4-96E9-88534E043957}"/>
    <cellStyle name="Vírgula 2 4 3 2 2 2 2" xfId="2271" xr:uid="{D4F4AC52-7E11-43B1-8CE0-B5BF8C545B4C}"/>
    <cellStyle name="Vírgula 2 4 3 2 2 2 2 2" xfId="4402" xr:uid="{B1AC5846-856A-4C40-AC22-62F8E3061D55}"/>
    <cellStyle name="Vírgula 2 4 3 2 2 2 2 2 2" xfId="8014" xr:uid="{9619E0B5-2978-40ED-B0B7-E155E8D4C6ED}"/>
    <cellStyle name="Vírgula 2 4 3 2 2 2 2 3" xfId="6364" xr:uid="{C76505D5-D98E-4C46-B73F-E77E5654D15E}"/>
    <cellStyle name="Vírgula 2 4 3 2 2 2 3" xfId="3410" xr:uid="{7516B441-CFD8-4A51-AC9D-EA88CDA0B5C4}"/>
    <cellStyle name="Vírgula 2 4 3 2 2 2 3 2" xfId="7148" xr:uid="{0ABAC78D-DE09-4061-A37D-0E41A77C29DC}"/>
    <cellStyle name="Vírgula 2 4 3 2 2 2 4" xfId="5498" xr:uid="{B51BA1EF-11A1-4246-A6D3-3DA3333DDD47}"/>
    <cellStyle name="Vírgula 2 4 3 2 2 3" xfId="1825" xr:uid="{70AF8D8B-598F-43FF-B34B-F87A0D80B994}"/>
    <cellStyle name="Vírgula 2 4 3 2 2 3 2" xfId="3956" xr:uid="{34DB2ED2-A329-49D6-9B5B-6AC1BDD4E41D}"/>
    <cellStyle name="Vírgula 2 4 3 2 2 3 2 2" xfId="7622" xr:uid="{E3BF92C7-83F4-4A8C-B5D0-56557326D1CD}"/>
    <cellStyle name="Vírgula 2 4 3 2 2 3 3" xfId="5972" xr:uid="{9C257967-BCEC-4E7C-82AD-620B4B33A428}"/>
    <cellStyle name="Vírgula 2 4 3 2 2 4" xfId="2964" xr:uid="{C3AEC23D-935E-4382-90C5-48B019528E62}"/>
    <cellStyle name="Vírgula 2 4 3 2 2 4 2" xfId="6756" xr:uid="{EAD13C8D-A900-4211-8D8F-6682F882928F}"/>
    <cellStyle name="Vírgula 2 4 3 2 2 5" xfId="5107" xr:uid="{7568AE58-2587-42E9-87C8-298A74B08C6D}"/>
    <cellStyle name="Vírgula 2 4 3 2 3" xfId="1171" xr:uid="{721B64D6-FCFF-407E-8FF3-4D8DC19463E5}"/>
    <cellStyle name="Vírgula 2 4 3 2 3 2" xfId="2163" xr:uid="{0B3B52EE-A20A-4BFF-8378-B557C2A71589}"/>
    <cellStyle name="Vírgula 2 4 3 2 3 2 2" xfId="4294" xr:uid="{2089D54D-9F5E-4B4E-999F-4175BF7E2E94}"/>
    <cellStyle name="Vírgula 2 4 3 2 3 2 2 2" xfId="7923" xr:uid="{BE82A4FC-87DC-421E-86B2-10E7FB71A846}"/>
    <cellStyle name="Vírgula 2 4 3 2 3 2 3" xfId="6273" xr:uid="{3D4941B3-D064-4FF5-BA83-BE7FED206A95}"/>
    <cellStyle name="Vírgula 2 4 3 2 3 3" xfId="3302" xr:uid="{3A65DE06-8424-4D25-86D1-5B7CC402A47B}"/>
    <cellStyle name="Vírgula 2 4 3 2 3 3 2" xfId="7057" xr:uid="{F37B9A85-02D2-4574-9D5B-8253CC9E2906}"/>
    <cellStyle name="Vírgula 2 4 3 2 3 4" xfId="5407" xr:uid="{DE404BF4-3152-4A38-BD34-36777D6CE505}"/>
    <cellStyle name="Vírgula 2 4 3 2 4" xfId="1379" xr:uid="{21F8EA9B-084E-4A5A-A556-094F5FBA6B7E}"/>
    <cellStyle name="Vírgula 2 4 3 2 4 2" xfId="3510" xr:uid="{365C7DF0-2B21-4C02-8A6C-E7BB36793667}"/>
    <cellStyle name="Vírgula 2 4 3 2 4 2 2" xfId="7230" xr:uid="{C21B324D-9A23-4BDA-AD3D-B4A01D8EE5A5}"/>
    <cellStyle name="Vírgula 2 4 3 2 4 3" xfId="5580" xr:uid="{31BECFEC-ED9E-43F4-82F8-A86F263F2D73}"/>
    <cellStyle name="Vírgula 2 4 3 2 5" xfId="1717" xr:uid="{D83FC19C-F0D0-4E5F-8549-1897F1F265D9}"/>
    <cellStyle name="Vírgula 2 4 3 2 5 2" xfId="3848" xr:uid="{F0E41DF2-B63A-4296-ABDC-433819F34A1B}"/>
    <cellStyle name="Vírgula 2 4 3 2 5 2 2" xfId="7531" xr:uid="{B5344D00-8BAE-4874-9CB8-BCFB66746A38}"/>
    <cellStyle name="Vírgula 2 4 3 2 5 3" xfId="5881" xr:uid="{DB9E027C-24E4-4C9C-A78E-3DA4B648C4E2}"/>
    <cellStyle name="Vírgula 2 4 3 2 6" xfId="2511" xr:uid="{B39AE028-B85E-4D4E-B867-A95A873316A8}"/>
    <cellStyle name="Vírgula 2 4 3 2 6 2" xfId="5017" xr:uid="{CD735063-4445-4599-BB4E-C0126B9FBD9B}"/>
    <cellStyle name="Vírgula 2 4 3 2 7" xfId="721" xr:uid="{4BF56D81-BD44-4CDB-9800-65247D783C02}"/>
    <cellStyle name="Vírgula 2 4 3 2 7 2" xfId="6665" xr:uid="{2BDF2717-4DB6-4789-9F5C-8B32872DC142}"/>
    <cellStyle name="Vírgula 2 4 3 2 8" xfId="2856" xr:uid="{2F3AD3D5-ECDD-4D4C-A395-F3304D11CFBC}"/>
    <cellStyle name="Vírgula 2 4 3 2 9" xfId="4706" xr:uid="{633C2C58-C34A-41CA-B466-B9F94E6385B6}"/>
    <cellStyle name="Vírgula 2 4 3 3" xfId="272" xr:uid="{560AA284-49F6-4929-BC89-7918A33D68B8}"/>
    <cellStyle name="Vírgula 2 4 3 3 2" xfId="1068" xr:uid="{04FBD520-C613-471F-B676-5AB0FAF0FB1A}"/>
    <cellStyle name="Vírgula 2 4 3 3 2 2" xfId="2060" xr:uid="{B29A1230-6E42-4D3E-9278-A6726F273295}"/>
    <cellStyle name="Vírgula 2 4 3 3 2 2 2" xfId="4191" xr:uid="{C0645A51-43F1-4401-A384-6777FDA527D5}"/>
    <cellStyle name="Vírgula 2 4 3 3 2 2 2 2" xfId="7830" xr:uid="{3F5FCC30-BB69-47C3-B976-040C9DD242F3}"/>
    <cellStyle name="Vírgula 2 4 3 3 2 2 3" xfId="6180" xr:uid="{506CC88B-B7A7-489A-8ABB-6AACC890131B}"/>
    <cellStyle name="Vírgula 2 4 3 3 2 3" xfId="3199" xr:uid="{DD930973-7BA5-4BE1-91BE-B1793C3B5EBD}"/>
    <cellStyle name="Vírgula 2 4 3 3 2 3 2" xfId="6964" xr:uid="{D9C51D26-4820-4144-8D1D-D416C83D14C0}"/>
    <cellStyle name="Vírgula 2 4 3 3 2 4" xfId="5314" xr:uid="{A9CBBAAD-109E-437F-AD30-613D635308EA}"/>
    <cellStyle name="Vírgula 2 4 3 3 3" xfId="1614" xr:uid="{06033B19-DE91-4C87-AE7B-37B6C816B08C}"/>
    <cellStyle name="Vírgula 2 4 3 3 3 2" xfId="3745" xr:uid="{713DAB5B-C561-4C67-B493-56CDA3A59A45}"/>
    <cellStyle name="Vírgula 2 4 3 3 3 2 2" xfId="7438" xr:uid="{7EE73DB4-6ACF-4A5B-B9F2-1124ECF308C3}"/>
    <cellStyle name="Vírgula 2 4 3 3 3 3" xfId="5788" xr:uid="{A0685EA8-4DDB-407E-8292-D3280F5ACCB7}"/>
    <cellStyle name="Vírgula 2 4 3 3 4" xfId="2408" xr:uid="{5D653D1B-1B6C-4A83-9F07-0D92E6448210}"/>
    <cellStyle name="Vírgula 2 4 3 3 4 2" xfId="4924" xr:uid="{D677C264-6AA4-4D27-B734-5FBBD4844AB0}"/>
    <cellStyle name="Vírgula 2 4 3 3 5" xfId="618" xr:uid="{FF026A51-F6E9-43FB-9A8B-D771ADDEEA6A}"/>
    <cellStyle name="Vírgula 2 4 3 3 5 2" xfId="6572" xr:uid="{E87278F5-EE72-414A-9E5A-609C3EB4550B}"/>
    <cellStyle name="Vírgula 2 4 3 3 6" xfId="2753" xr:uid="{48437FA1-3775-40BB-B243-AE8EAAFA8E24}"/>
    <cellStyle name="Vírgula 2 4 3 3 7" xfId="4613" xr:uid="{25CCFA34-D0BA-4E41-BB83-119D39C112C8}"/>
    <cellStyle name="Vírgula 2 4 3 4" xfId="178" xr:uid="{9ED9163D-BD19-4705-A18E-6EEF504D6B0E}"/>
    <cellStyle name="Vírgula 2 4 3 4 2" xfId="977" xr:uid="{CCB088FA-A5CC-43A7-AE0C-4D3AA8512CA1}"/>
    <cellStyle name="Vírgula 2 4 3 4 2 2" xfId="1969" xr:uid="{86A18A58-EE25-49AB-A9C6-A8FE13326B3A}"/>
    <cellStyle name="Vírgula 2 4 3 4 2 2 2" xfId="4100" xr:uid="{21985E61-70BB-4B35-B43D-F68290B81C42}"/>
    <cellStyle name="Vírgula 2 4 3 4 2 2 2 2" xfId="7750" xr:uid="{AD84D25D-9D83-435F-B376-F0E016DCB53C}"/>
    <cellStyle name="Vírgula 2 4 3 4 2 2 3" xfId="6100" xr:uid="{787B923D-97F4-48AD-8A3D-99B04D853FE0}"/>
    <cellStyle name="Vírgula 2 4 3 4 2 3" xfId="3108" xr:uid="{7B04ED34-4B79-46E6-9172-F7D6A7E6961B}"/>
    <cellStyle name="Vírgula 2 4 3 4 2 3 2" xfId="6884" xr:uid="{2AF1EF5D-E7F5-44D3-AACF-D87970B31FCD}"/>
    <cellStyle name="Vírgula 2 4 3 4 2 4" xfId="5234" xr:uid="{0B229A74-727B-444C-AF5B-0BDC0A3A99F9}"/>
    <cellStyle name="Vírgula 2 4 3 4 3" xfId="1523" xr:uid="{DE77E1AA-9299-4E6B-932A-5D81E2964492}"/>
    <cellStyle name="Vírgula 2 4 3 4 3 2" xfId="3654" xr:uid="{3655191E-5795-479D-88B5-AF593CFB092E}"/>
    <cellStyle name="Vírgula 2 4 3 4 3 2 2" xfId="7358" xr:uid="{9ED1C3C7-F27B-4171-8742-D7ABCC914E58}"/>
    <cellStyle name="Vírgula 2 4 3 4 3 3" xfId="5708" xr:uid="{FA1BDF99-ADF6-4216-B36A-7B41FD2718A6}"/>
    <cellStyle name="Vírgula 2 4 3 4 4" xfId="527" xr:uid="{F7393E43-F407-4CCE-BA3C-EF8A553DDD32}"/>
    <cellStyle name="Vírgula 2 4 3 4 4 2" xfId="4844" xr:uid="{2E721709-A24B-483E-8385-2C0BD44CB03D}"/>
    <cellStyle name="Vírgula 2 4 3 4 5" xfId="2662" xr:uid="{BF568C9F-B283-41BC-B4AC-223693663B41}"/>
    <cellStyle name="Vírgula 2 4 3 4 5 2" xfId="6492" xr:uid="{DF40237C-96DC-474D-BFC7-30081BEAAE22}"/>
    <cellStyle name="Vírgula 2 4 3 4 6" xfId="4533" xr:uid="{8B0CF308-681E-438E-B899-361544E217C9}"/>
    <cellStyle name="Vírgula 2 4 3 5" xfId="775" xr:uid="{55DD7B4F-7F1D-4A8D-A743-494516F69DF9}"/>
    <cellStyle name="Vírgula 2 4 3 5 2" xfId="1225" xr:uid="{F7A600D4-9D3F-4D3A-A613-3B5AD74E8F6D}"/>
    <cellStyle name="Vírgula 2 4 3 5 2 2" xfId="2217" xr:uid="{80175BC9-E7A0-4EF2-9AE1-FF0076775CE7}"/>
    <cellStyle name="Vírgula 2 4 3 5 2 2 2" xfId="4348" xr:uid="{469E457A-5242-4F68-86A1-05673DB4F937}"/>
    <cellStyle name="Vírgula 2 4 3 5 2 2 2 2" xfId="7971" xr:uid="{AF79EF43-A232-437A-A19F-64A4581961D8}"/>
    <cellStyle name="Vírgula 2 4 3 5 2 2 3" xfId="6321" xr:uid="{796FDC70-0786-4070-8947-AEF0CDA5548D}"/>
    <cellStyle name="Vírgula 2 4 3 5 2 3" xfId="3356" xr:uid="{F8BEBDC5-A99F-4113-B3EF-42385FDCB812}"/>
    <cellStyle name="Vírgula 2 4 3 5 2 3 2" xfId="7105" xr:uid="{E35F5F50-A732-4B8C-ADC1-540A982816B9}"/>
    <cellStyle name="Vírgula 2 4 3 5 2 4" xfId="5455" xr:uid="{885526A1-D33E-4852-AEA7-FF09EBE79112}"/>
    <cellStyle name="Vírgula 2 4 3 5 3" xfId="1771" xr:uid="{40A70518-79A9-41BA-A1A7-6C12DF842DC5}"/>
    <cellStyle name="Vírgula 2 4 3 5 3 2" xfId="3902" xr:uid="{CA85675C-206A-4D02-A6E0-293E8FBCEBE9}"/>
    <cellStyle name="Vírgula 2 4 3 5 3 2 2" xfId="7579" xr:uid="{1AFAC041-73C7-4B75-A63C-A18284B8E688}"/>
    <cellStyle name="Vírgula 2 4 3 5 3 3" xfId="5929" xr:uid="{3B4C4F06-908C-40B6-A8DB-510B5A037E68}"/>
    <cellStyle name="Vírgula 2 4 3 5 4" xfId="2910" xr:uid="{9BDB3262-10EC-4463-ADFB-93128F5BB10A}"/>
    <cellStyle name="Vírgula 2 4 3 5 4 2" xfId="6713" xr:uid="{00C0C134-E608-412A-812C-ABBF31172150}"/>
    <cellStyle name="Vírgula 2 4 3 5 5" xfId="5064" xr:uid="{041188A0-E475-431F-9CD9-434092F56586}"/>
    <cellStyle name="Vírgula 2 4 3 6" xfId="924" xr:uid="{4F6832A3-D0EF-4D25-A74A-F71028C4D12F}"/>
    <cellStyle name="Vírgula 2 4 3 6 2" xfId="1916" xr:uid="{0EED6896-581A-4231-B6BF-A20AF9AB3F10}"/>
    <cellStyle name="Vírgula 2 4 3 6 2 2" xfId="4047" xr:uid="{F1681033-01AF-49B6-9613-3D0A81F68BDE}"/>
    <cellStyle name="Vírgula 2 4 3 6 2 2 2" xfId="7702" xr:uid="{D5A5F537-79B9-4E33-B39E-E665B41F19DD}"/>
    <cellStyle name="Vírgula 2 4 3 6 2 3" xfId="6052" xr:uid="{7E5AD914-F3D3-41B2-9E3A-0DB8F035BEC4}"/>
    <cellStyle name="Vírgula 2 4 3 6 3" xfId="3055" xr:uid="{151BA9E6-4736-4F05-9D7F-3ACE8E6F1005}"/>
    <cellStyle name="Vírgula 2 4 3 6 3 2" xfId="6836" xr:uid="{5EDB0777-1599-4AC5-9432-18999EFDD9A9}"/>
    <cellStyle name="Vírgula 2 4 3 6 4" xfId="5187" xr:uid="{47F38F4C-6F71-44CD-BFBF-AAC3AC6DA3AE}"/>
    <cellStyle name="Vírgula 2 4 3 7" xfId="1325" xr:uid="{B97EAA17-9DB4-4D5A-8BBC-3B0575A110AF}"/>
    <cellStyle name="Vírgula 2 4 3 7 2" xfId="3456" xr:uid="{03226402-7C44-4E88-8933-7772BCB11B8B}"/>
    <cellStyle name="Vírgula 2 4 3 7 2 2" xfId="7187" xr:uid="{94D4B1A9-7F08-410D-B324-EE04E483C031}"/>
    <cellStyle name="Vírgula 2 4 3 7 3" xfId="5537" xr:uid="{C51DB0BC-F423-4CFF-8A78-3A816C8FB16A}"/>
    <cellStyle name="Vírgula 2 4 3 8" xfId="1470" xr:uid="{C873F7C5-272F-4C22-912C-1EB0752DE136}"/>
    <cellStyle name="Vírgula 2 4 3 8 2" xfId="3601" xr:uid="{5E879C33-878B-453C-9BCF-24435915633B}"/>
    <cellStyle name="Vírgula 2 4 3 8 2 2" xfId="7310" xr:uid="{A34F6847-BD10-4097-8AFA-74208C935DF7}"/>
    <cellStyle name="Vírgula 2 4 3 8 3" xfId="5660" xr:uid="{5C962A1B-B532-4F8C-B1A5-BDBDFE2B79F5}"/>
    <cellStyle name="Vírgula 2 4 3 9" xfId="2317" xr:uid="{8558E737-36AC-44A0-92F9-C6DA93763881}"/>
    <cellStyle name="Vírgula 2 4 3 9 2" xfId="4797" xr:uid="{3D8F7718-6DA8-4D12-9F47-0D387480355A}"/>
    <cellStyle name="Vírgula 2 4 4" xfId="70" xr:uid="{00000000-0005-0000-0000-00002E000000}"/>
    <cellStyle name="Vírgula 2 4 4 2" xfId="328" xr:uid="{FBCA7ED9-65D0-48FF-8CC3-9074DCE24394}"/>
    <cellStyle name="Vírgula 2 4 4 2 2" xfId="1124" xr:uid="{502144D2-5D0C-475C-BD59-35DF8F6731C4}"/>
    <cellStyle name="Vírgula 2 4 4 2 2 2" xfId="2116" xr:uid="{88FB04A5-56B6-4AAB-AFE3-F02E147C444E}"/>
    <cellStyle name="Vírgula 2 4 4 2 2 2 2" xfId="4247" xr:uid="{1C351466-97C1-408B-8E5E-A13F316E38B1}"/>
    <cellStyle name="Vírgula 2 4 4 2 2 2 2 2" xfId="7882" xr:uid="{C4220707-4C5C-40E8-9784-0F8D791E8C19}"/>
    <cellStyle name="Vírgula 2 4 4 2 2 2 3" xfId="6232" xr:uid="{6D7B1324-F884-405F-9B02-DB53B98F7E0E}"/>
    <cellStyle name="Vírgula 2 4 4 2 2 3" xfId="3255" xr:uid="{9E4896E5-E6F9-4B1F-8643-583AC842AC5D}"/>
    <cellStyle name="Vírgula 2 4 4 2 2 3 2" xfId="7016" xr:uid="{B091B288-1C9B-419E-A628-60953A7A18FC}"/>
    <cellStyle name="Vírgula 2 4 4 2 2 4" xfId="5366" xr:uid="{29CE2EAE-4944-4D70-A979-A34F8C398B15}"/>
    <cellStyle name="Vírgula 2 4 4 2 3" xfId="1670" xr:uid="{A9DF7A69-0200-4E6D-A561-0080E865DE6C}"/>
    <cellStyle name="Vírgula 2 4 4 2 3 2" xfId="3801" xr:uid="{D67BB0AB-A834-4FEE-AEE5-1276834B5CD9}"/>
    <cellStyle name="Vírgula 2 4 4 2 3 2 2" xfId="7490" xr:uid="{C914F274-5572-4B0A-873B-B665FD030FDB}"/>
    <cellStyle name="Vírgula 2 4 4 2 3 3" xfId="5840" xr:uid="{42021BA1-AE34-49B0-8B8F-84ED1479F4D6}"/>
    <cellStyle name="Vírgula 2 4 4 2 4" xfId="2464" xr:uid="{DEC4516C-125D-43B5-A32C-9C9203C90986}"/>
    <cellStyle name="Vírgula 2 4 4 2 4 2" xfId="4976" xr:uid="{317B0034-3420-460F-A31B-F6968D1D7726}"/>
    <cellStyle name="Vírgula 2 4 4 2 5" xfId="674" xr:uid="{CB90B0C3-EB4E-441B-8F06-4E2979AEE3D5}"/>
    <cellStyle name="Vírgula 2 4 4 2 5 2" xfId="6624" xr:uid="{EC67AD96-0DCB-44F5-BEC6-F83793B4BB6A}"/>
    <cellStyle name="Vírgula 2 4 4 2 6" xfId="2809" xr:uid="{5651676D-25ED-4E46-BD7E-E7EFC45916C2}"/>
    <cellStyle name="Vírgula 2 4 4 2 7" xfId="4665" xr:uid="{51364ED4-D61E-4828-89F9-A00F9FA63881}"/>
    <cellStyle name="Vírgula 2 4 4 3" xfId="224" xr:uid="{5E061703-8769-426E-A4FF-90C8A67F37AD}"/>
    <cellStyle name="Vírgula 2 4 4 3 2" xfId="1021" xr:uid="{68E39CDF-57DC-459A-A71C-7DF7EA6E09E2}"/>
    <cellStyle name="Vírgula 2 4 4 3 2 2" xfId="2013" xr:uid="{3E1982B1-F00C-4458-B971-43CD9905CC23}"/>
    <cellStyle name="Vírgula 2 4 4 3 2 2 2" xfId="4144" xr:uid="{9C67818A-95D2-44FD-B754-9ADFA51B8DA7}"/>
    <cellStyle name="Vírgula 2 4 4 3 2 2 2 2" xfId="7789" xr:uid="{30BF429E-DDA7-4409-B5C4-37652A53EA0B}"/>
    <cellStyle name="Vírgula 2 4 4 3 2 2 3" xfId="6139" xr:uid="{E1760C20-1772-4D5A-96C5-014F4BBCA7DB}"/>
    <cellStyle name="Vírgula 2 4 4 3 2 3" xfId="3152" xr:uid="{7892D21C-6A06-456E-8DBD-0A6BB5D36261}"/>
    <cellStyle name="Vírgula 2 4 4 3 2 3 2" xfId="6923" xr:uid="{78B74D76-2967-46E1-A513-008A6678AA4C}"/>
    <cellStyle name="Vírgula 2 4 4 3 2 4" xfId="5273" xr:uid="{BF0346AB-CEA6-49AE-9047-B97707AFF5E3}"/>
    <cellStyle name="Vírgula 2 4 4 3 3" xfId="1567" xr:uid="{D0FCE017-7118-42DE-A327-2F218587D2DA}"/>
    <cellStyle name="Vírgula 2 4 4 3 3 2" xfId="3698" xr:uid="{4EF10EE3-6687-43AE-B738-148D5D55B7AE}"/>
    <cellStyle name="Vírgula 2 4 4 3 3 2 2" xfId="7397" xr:uid="{5BE2E740-B11D-4B9C-A60B-E851D1D4CA44}"/>
    <cellStyle name="Vírgula 2 4 4 3 3 3" xfId="5747" xr:uid="{E72ACEA3-D15D-4E63-BF3F-7611659E8416}"/>
    <cellStyle name="Vírgula 2 4 4 3 4" xfId="571" xr:uid="{8CCDADB0-1D77-448A-890F-9B1B91D44BB4}"/>
    <cellStyle name="Vírgula 2 4 4 3 4 2" xfId="4883" xr:uid="{2E9CF108-B6A2-46FC-B064-7D11592D4B40}"/>
    <cellStyle name="Vírgula 2 4 4 3 5" xfId="2706" xr:uid="{2A037056-9E62-45CE-B394-C8334F61ECC9}"/>
    <cellStyle name="Vírgula 2 4 4 3 5 2" xfId="6531" xr:uid="{F5765323-A8FE-485C-AB6F-1B7B1E69960F}"/>
    <cellStyle name="Vírgula 2 4 4 3 6" xfId="4572" xr:uid="{B5F8EB0B-CCB2-42B2-8E0F-7A20CE4ACE00}"/>
    <cellStyle name="Vírgula 2 4 4 4" xfId="877" xr:uid="{C494FD82-7D07-4C84-95C1-F90D14D5FD97}"/>
    <cellStyle name="Vírgula 2 4 4 4 2" xfId="1869" xr:uid="{3138A9CA-22A6-4038-A80B-B124C5340463}"/>
    <cellStyle name="Vírgula 2 4 4 4 2 2" xfId="4000" xr:uid="{36203D2E-F063-474D-AF53-A4A458B4F2AC}"/>
    <cellStyle name="Vírgula 2 4 4 4 2 2 2" xfId="7661" xr:uid="{FCF8E5B0-53C0-42A6-893F-11568889B912}"/>
    <cellStyle name="Vírgula 2 4 4 4 2 3" xfId="6011" xr:uid="{76B1A997-47E6-4308-A8D7-B9F038717236}"/>
    <cellStyle name="Vírgula 2 4 4 4 3" xfId="3008" xr:uid="{EFEF7FB5-0C6A-4A6A-9623-BCB994F42073}"/>
    <cellStyle name="Vírgula 2 4 4 4 3 2" xfId="6795" xr:uid="{CE4A63B4-90F3-48DF-B782-BF2EBE6EA417}"/>
    <cellStyle name="Vírgula 2 4 4 4 4" xfId="5146" xr:uid="{01BE12E9-44D8-4B5B-9E68-7B1B1B7C28FE}"/>
    <cellStyle name="Vírgula 2 4 4 5" xfId="1423" xr:uid="{389FB157-CFD3-4A63-AEC1-F4057B4037DA}"/>
    <cellStyle name="Vírgula 2 4 4 5 2" xfId="3554" xr:uid="{8352A00F-F0C1-482E-8F7B-FE6E306D565C}"/>
    <cellStyle name="Vírgula 2 4 4 5 2 2" xfId="7269" xr:uid="{B2BC59CD-5564-416A-9BCD-1F8EE245D632}"/>
    <cellStyle name="Vírgula 2 4 4 5 3" xfId="5619" xr:uid="{BE98BC6F-DA66-4F3F-8DF8-378891ABB914}"/>
    <cellStyle name="Vírgula 2 4 4 6" xfId="2361" xr:uid="{0DB1BE16-E841-4066-9199-B1BFF2B79937}"/>
    <cellStyle name="Vírgula 2 4 4 6 2" xfId="4755" xr:uid="{73E4CD00-C9FE-46CF-9FBE-FB63C3033770}"/>
    <cellStyle name="Vírgula 2 4 4 7" xfId="427" xr:uid="{DE98829D-7971-4988-9B45-2F901D89990F}"/>
    <cellStyle name="Vírgula 2 4 4 7 2" xfId="6403" xr:uid="{76F8FEE2-96A9-4AE2-9045-7A6B10C7D389}"/>
    <cellStyle name="Vírgula 2 4 4 8" xfId="2562" xr:uid="{FB99063F-70EF-48AA-95D9-E0FD747178A5}"/>
    <cellStyle name="Vírgula 2 4 4 9" xfId="4444" xr:uid="{CF106DFF-20F9-449F-BE1B-D656815DA99D}"/>
    <cellStyle name="Vírgula 2 5" xfId="82" xr:uid="{00000000-0005-0000-0000-00002B000000}"/>
    <cellStyle name="Vírgula 2 5 10" xfId="1432" xr:uid="{28ED9A99-50EB-4D6D-A36A-DDDBDB66AE51}"/>
    <cellStyle name="Vírgula 2 5 10 2" xfId="3563" xr:uid="{4DC3D371-DD17-47DB-9B3D-7F4011696A3C}"/>
    <cellStyle name="Vírgula 2 5 10 2 2" xfId="7277" xr:uid="{C5D7B6E0-ABCC-4330-BCBF-F9257C852999}"/>
    <cellStyle name="Vírgula 2 5 10 3" xfId="5627" xr:uid="{9F5F4149-D877-4368-94FA-8D2DA89D7663}"/>
    <cellStyle name="Vírgula 2 5 11" xfId="2326" xr:uid="{29778B15-513E-4529-8183-3D81D08D23C4}"/>
    <cellStyle name="Vírgula 2 5 11 2" xfId="4763" xr:uid="{0B2D2AF8-8CF5-4CD0-AE48-4FF7C6DFE0D1}"/>
    <cellStyle name="Vírgula 2 5 12" xfId="436" xr:uid="{A9003909-D3DA-43A9-AAAD-6110B299935C}"/>
    <cellStyle name="Vírgula 2 5 12 2" xfId="6411" xr:uid="{2326E079-31EA-4024-9FD3-3197FD243081}"/>
    <cellStyle name="Vírgula 2 5 13" xfId="2571" xr:uid="{93940FF5-5310-4933-BCC4-4C84270A6405}"/>
    <cellStyle name="Vírgula 2 5 14" xfId="4452" xr:uid="{D241EB74-1639-4A05-A74A-6CB37422C36B}"/>
    <cellStyle name="Vírgula 2 5 2" xfId="129" xr:uid="{00000000-0005-0000-0000-000097000000}"/>
    <cellStyle name="Vírgula 2 5 2 10" xfId="2613" xr:uid="{07A97EC4-4C10-48CE-A613-D300765396A4}"/>
    <cellStyle name="Vírgula 2 5 2 11" xfId="4489" xr:uid="{82C41521-9810-4CA6-AD9D-682E677DEA73}"/>
    <cellStyle name="Vírgula 2 5 2 2" xfId="379" xr:uid="{50117A72-E2F1-44F4-B98C-D06324A5A8CE}"/>
    <cellStyle name="Vírgula 2 5 2 2 2" xfId="1175" xr:uid="{C44F655D-E11C-424F-B166-5CF78B943566}"/>
    <cellStyle name="Vírgula 2 5 2 2 2 2" xfId="2167" xr:uid="{6D7BAC76-B24D-406C-868A-FB6264E31F0C}"/>
    <cellStyle name="Vírgula 2 5 2 2 2 2 2" xfId="4298" xr:uid="{CA4DBCAE-B999-44D8-925F-856FFDB7D6A1}"/>
    <cellStyle name="Vírgula 2 5 2 2 2 2 2 2" xfId="7927" xr:uid="{D486C8EC-5E2B-4F90-AB8A-57D3A2F5DC1D}"/>
    <cellStyle name="Vírgula 2 5 2 2 2 2 3" xfId="6277" xr:uid="{1BF6B0C1-EBA6-4132-9633-9D223AC9A539}"/>
    <cellStyle name="Vírgula 2 5 2 2 2 3" xfId="3306" xr:uid="{89DFFBE7-0D11-4B26-A943-BAF930E513B8}"/>
    <cellStyle name="Vírgula 2 5 2 2 2 3 2" xfId="7061" xr:uid="{E2C7379E-CA5D-4BFE-991B-C32F512C247C}"/>
    <cellStyle name="Vírgula 2 5 2 2 2 4" xfId="5411" xr:uid="{78F2A790-8F87-4FC5-9D22-0FD8A2B8BB04}"/>
    <cellStyle name="Vírgula 2 5 2 2 3" xfId="1721" xr:uid="{3CAFBAC1-88D9-4194-BC30-4A1162A9E10E}"/>
    <cellStyle name="Vírgula 2 5 2 2 3 2" xfId="3852" xr:uid="{B48BB2C4-90C5-48C7-8706-D2A349A7FB10}"/>
    <cellStyle name="Vírgula 2 5 2 2 3 2 2" xfId="7535" xr:uid="{27238DE8-225A-427A-B0FE-60826C3DD352}"/>
    <cellStyle name="Vírgula 2 5 2 2 3 3" xfId="5885" xr:uid="{D82AE5CA-B379-4C5A-8CC2-8358A389D6EF}"/>
    <cellStyle name="Vírgula 2 5 2 2 4" xfId="2515" xr:uid="{1183B4A1-FDCA-4E32-8964-0AF4A5AC7149}"/>
    <cellStyle name="Vírgula 2 5 2 2 4 2" xfId="5021" xr:uid="{4630D600-11F7-47DE-B956-ED49E2511F91}"/>
    <cellStyle name="Vírgula 2 5 2 2 5" xfId="725" xr:uid="{A2897CF8-5767-44C3-B76E-76D80DCD7BF4}"/>
    <cellStyle name="Vírgula 2 5 2 2 5 2" xfId="6669" xr:uid="{9D580A84-5E71-4A31-8DC1-E758CABA2017}"/>
    <cellStyle name="Vírgula 2 5 2 2 6" xfId="2860" xr:uid="{18A31C9F-B1DA-4345-9FCA-8001C678B883}"/>
    <cellStyle name="Vírgula 2 5 2 2 7" xfId="4710" xr:uid="{1B64AC0C-C328-4338-AB8C-04DD21C15C21}"/>
    <cellStyle name="Vírgula 2 5 2 3" xfId="276" xr:uid="{FA4ABE23-649D-45C5-A831-AB07AC70DE5C}"/>
    <cellStyle name="Vírgula 2 5 2 3 2" xfId="1072" xr:uid="{6EAB2AD9-FD65-4C94-9BA9-94E247211EE6}"/>
    <cellStyle name="Vírgula 2 5 2 3 2 2" xfId="2064" xr:uid="{809392DF-E464-4579-B15F-321C32DC5578}"/>
    <cellStyle name="Vírgula 2 5 2 3 2 2 2" xfId="4195" xr:uid="{F3E5BA3B-E4F1-4292-BF9A-6C05FA27BB5E}"/>
    <cellStyle name="Vírgula 2 5 2 3 2 2 2 2" xfId="7834" xr:uid="{572542E1-DBE9-4414-A70A-13D9B1810C9D}"/>
    <cellStyle name="Vírgula 2 5 2 3 2 2 3" xfId="6184" xr:uid="{2D842BD8-BBFD-4E49-BE4C-892590AECBF1}"/>
    <cellStyle name="Vírgula 2 5 2 3 2 3" xfId="3203" xr:uid="{FFB43A70-C4E7-4854-8EC0-722EFDB4A34C}"/>
    <cellStyle name="Vírgula 2 5 2 3 2 3 2" xfId="6968" xr:uid="{349F0573-32EC-4329-9FEC-2A13524687D6}"/>
    <cellStyle name="Vírgula 2 5 2 3 2 4" xfId="5318" xr:uid="{F22657AB-01A4-4D65-ACCF-2BB9581D5805}"/>
    <cellStyle name="Vírgula 2 5 2 3 3" xfId="1618" xr:uid="{0E92D9E3-5903-47BF-AA0D-28916F780AC0}"/>
    <cellStyle name="Vírgula 2 5 2 3 3 2" xfId="3749" xr:uid="{2BDF842C-EAFF-4CB3-8586-23875259B2D9}"/>
    <cellStyle name="Vírgula 2 5 2 3 3 2 2" xfId="7442" xr:uid="{ADDFB74A-F8C2-46AA-A980-2A1035069820}"/>
    <cellStyle name="Vírgula 2 5 2 3 3 3" xfId="5792" xr:uid="{085E95C3-CFB3-4E9A-905C-FD8C0C590EF6}"/>
    <cellStyle name="Vírgula 2 5 2 3 4" xfId="622" xr:uid="{F854D4F1-36DE-4055-AC62-D9176896C34E}"/>
    <cellStyle name="Vírgula 2 5 2 3 4 2" xfId="4928" xr:uid="{79D7C810-93AB-480E-89A8-A060E315C26F}"/>
    <cellStyle name="Vírgula 2 5 2 3 5" xfId="2757" xr:uid="{2F174EBE-A306-4A91-A6CB-1F399869FBFA}"/>
    <cellStyle name="Vírgula 2 5 2 3 5 2" xfId="6576" xr:uid="{2FF6E0F6-3CC6-4EDA-ACC4-4A2D29064AEE}"/>
    <cellStyle name="Vírgula 2 5 2 3 6" xfId="4617" xr:uid="{C337B406-7E12-489C-9D71-8F804B531A3B}"/>
    <cellStyle name="Vírgula 2 5 2 4" xfId="838" xr:uid="{2113200D-43F6-415A-9888-8F5F16775802}"/>
    <cellStyle name="Vírgula 2 5 2 4 2" xfId="1288" xr:uid="{E61457B1-26F8-450E-8187-026C27649C54}"/>
    <cellStyle name="Vírgula 2 5 2 4 2 2" xfId="2280" xr:uid="{64BEE1BD-6154-405E-9B53-48A1B081AF83}"/>
    <cellStyle name="Vírgula 2 5 2 4 2 2 2" xfId="4411" xr:uid="{3464F3A5-2B6A-4B70-9314-572B7EBB698E}"/>
    <cellStyle name="Vírgula 2 5 2 4 2 2 2 2" xfId="8022" xr:uid="{92F83B30-3F31-4C3D-99A5-671C232DAEB7}"/>
    <cellStyle name="Vírgula 2 5 2 4 2 2 3" xfId="6372" xr:uid="{69CA48C1-F91E-435D-BBFB-AEF57B17E00F}"/>
    <cellStyle name="Vírgula 2 5 2 4 2 3" xfId="3419" xr:uid="{EA24D0D2-7DE0-4187-9B94-EE9F98323DB6}"/>
    <cellStyle name="Vírgula 2 5 2 4 2 3 2" xfId="7156" xr:uid="{6BAE07C2-D191-4CD2-B9DA-1D805B1B4318}"/>
    <cellStyle name="Vírgula 2 5 2 4 2 4" xfId="5506" xr:uid="{C4D03085-51EF-4A28-BCB4-568E8BECC546}"/>
    <cellStyle name="Vírgula 2 5 2 4 3" xfId="1834" xr:uid="{B9DB0066-DC8C-4EF1-B221-94169B1A1B3F}"/>
    <cellStyle name="Vírgula 2 5 2 4 3 2" xfId="3965" xr:uid="{B8679A7C-284D-4DBB-8AAD-40C03A5D4A57}"/>
    <cellStyle name="Vírgula 2 5 2 4 3 2 2" xfId="7630" xr:uid="{9A9BBACF-030E-49B3-B7EB-F48BB40F7941}"/>
    <cellStyle name="Vírgula 2 5 2 4 3 3" xfId="5980" xr:uid="{BC9BBD4C-5D9A-4EB5-BBB4-9403FDE01661}"/>
    <cellStyle name="Vírgula 2 5 2 4 4" xfId="2973" xr:uid="{FCEFBC8F-2D0E-4F41-BD7B-F064F36F7DC9}"/>
    <cellStyle name="Vírgula 2 5 2 4 4 2" xfId="6764" xr:uid="{1CC0DC2C-1404-4CBA-99A9-DC828E77A9CC}"/>
    <cellStyle name="Vírgula 2 5 2 4 5" xfId="5115" xr:uid="{A20FD213-826A-4B54-85F9-B9A462D4C89B}"/>
    <cellStyle name="Vírgula 2 5 2 5" xfId="928" xr:uid="{22FD556B-C8D1-4D39-BD65-1A48653F5D29}"/>
    <cellStyle name="Vírgula 2 5 2 5 2" xfId="1920" xr:uid="{7FB0009A-6549-4D0E-9A4E-1B3EEFD7780D}"/>
    <cellStyle name="Vírgula 2 5 2 5 2 2" xfId="4051" xr:uid="{CDCB04DE-CA16-403C-94AA-C5B324BC541C}"/>
    <cellStyle name="Vírgula 2 5 2 5 2 2 2" xfId="7706" xr:uid="{1F0CEF88-1917-469D-ACF7-118A2D8F97F1}"/>
    <cellStyle name="Vírgula 2 5 2 5 2 3" xfId="6056" xr:uid="{3088F14F-22A5-43A4-9458-A7FC27ACE814}"/>
    <cellStyle name="Vírgula 2 5 2 5 3" xfId="3059" xr:uid="{E4E85BFB-DC98-4569-A6D7-A1A6D401510C}"/>
    <cellStyle name="Vírgula 2 5 2 5 3 2" xfId="6840" xr:uid="{F96805A2-C276-4FC0-B8CF-0D6DD841D96D}"/>
    <cellStyle name="Vírgula 2 5 2 5 4" xfId="5191" xr:uid="{31DC81A9-443E-459F-8008-BBBB4C8BA3F2}"/>
    <cellStyle name="Vírgula 2 5 2 6" xfId="1388" xr:uid="{E0570E9E-8715-4034-842E-B91FD9D69492}"/>
    <cellStyle name="Vírgula 2 5 2 6 2" xfId="3519" xr:uid="{9FF11FA7-7C0F-44D9-A9E3-C1DB6F747597}"/>
    <cellStyle name="Vírgula 2 5 2 6 2 2" xfId="7238" xr:uid="{88AADBDD-ADF4-4EE1-9218-6E13D9718D48}"/>
    <cellStyle name="Vírgula 2 5 2 6 3" xfId="5588" xr:uid="{5DA63260-9549-402A-A1A6-D0AAD853C03B}"/>
    <cellStyle name="Vírgula 2 5 2 7" xfId="1474" xr:uid="{1F5D657F-F490-4D26-B908-CE6401CB9170}"/>
    <cellStyle name="Vírgula 2 5 2 7 2" xfId="3605" xr:uid="{D45539E0-15A2-4B89-B0C5-C09DAEA977DD}"/>
    <cellStyle name="Vírgula 2 5 2 7 2 2" xfId="7314" xr:uid="{B2AC4032-EDB9-4C94-BA4F-6CCD89B726EC}"/>
    <cellStyle name="Vírgula 2 5 2 7 3" xfId="5664" xr:uid="{83473220-B38D-4793-B8CC-5EE528D7E73F}"/>
    <cellStyle name="Vírgula 2 5 2 8" xfId="2412" xr:uid="{0BBE8395-C950-4145-BB36-6CCF4969B7EF}"/>
    <cellStyle name="Vírgula 2 5 2 8 2" xfId="4801" xr:uid="{9C65B446-CA7F-4B21-B985-25CCC60FFBCC}"/>
    <cellStyle name="Vírgula 2 5 2 9" xfId="478" xr:uid="{8C2F934D-BFDF-4681-AF7A-A4C3D60C970F}"/>
    <cellStyle name="Vírgula 2 5 2 9 2" xfId="6448" xr:uid="{024ED58C-8FC3-4E54-A4D8-90AA420E2D85}"/>
    <cellStyle name="Vírgula 2 5 3" xfId="128" xr:uid="{00000000-0005-0000-0000-000096000000}"/>
    <cellStyle name="Vírgula 2 5 3 2" xfId="378" xr:uid="{C9AF9647-D7C3-4F95-B444-51A4AAFCE601}"/>
    <cellStyle name="Vírgula 2 5 3 2 2" xfId="1174" xr:uid="{7619B6EC-964F-4E08-88DE-72580BD32C1E}"/>
    <cellStyle name="Vírgula 2 5 3 2 2 2" xfId="2166" xr:uid="{2C16BBE3-54BF-4491-8375-3EF8B97CD42E}"/>
    <cellStyle name="Vírgula 2 5 3 2 2 2 2" xfId="4297" xr:uid="{BBEF7CFD-1965-469F-8387-FC2651598291}"/>
    <cellStyle name="Vírgula 2 5 3 2 2 2 2 2" xfId="7926" xr:uid="{50DAAE75-CD98-45C3-9F44-51E84C91BDA6}"/>
    <cellStyle name="Vírgula 2 5 3 2 2 2 3" xfId="6276" xr:uid="{62924CE0-81DA-4B56-823E-8AED5F05D6D3}"/>
    <cellStyle name="Vírgula 2 5 3 2 2 3" xfId="3305" xr:uid="{132AB277-C74E-44C2-B5D0-4945EAC945C3}"/>
    <cellStyle name="Vírgula 2 5 3 2 2 3 2" xfId="7060" xr:uid="{EC1E874A-B35F-4B49-AAF4-455487FA10EF}"/>
    <cellStyle name="Vírgula 2 5 3 2 2 4" xfId="5410" xr:uid="{691C19D3-1E0F-4930-88E4-AD2D1D04B708}"/>
    <cellStyle name="Vírgula 2 5 3 2 3" xfId="1720" xr:uid="{69313F1C-4647-4F09-9C2E-2174E5F45E3E}"/>
    <cellStyle name="Vírgula 2 5 3 2 3 2" xfId="3851" xr:uid="{582AF5D0-1ECF-4D32-829A-AB7EB6FD0B95}"/>
    <cellStyle name="Vírgula 2 5 3 2 3 2 2" xfId="7534" xr:uid="{C91A4339-CB94-47AD-8C1E-81B225BBAF7D}"/>
    <cellStyle name="Vírgula 2 5 3 2 3 3" xfId="5884" xr:uid="{72431ED6-C721-41D3-AB06-902DC80CA560}"/>
    <cellStyle name="Vírgula 2 5 3 2 4" xfId="2514" xr:uid="{F747360E-33C4-40C6-91F6-81F624F78197}"/>
    <cellStyle name="Vírgula 2 5 3 2 4 2" xfId="5020" xr:uid="{949232CC-ED51-4BD3-9E62-CA33C3636223}"/>
    <cellStyle name="Vírgula 2 5 3 2 5" xfId="724" xr:uid="{4E1F12DF-3135-42A7-8229-8B728A3D4674}"/>
    <cellStyle name="Vírgula 2 5 3 2 5 2" xfId="6668" xr:uid="{8173B7FC-0A93-411B-93D2-05F8EF4ED65D}"/>
    <cellStyle name="Vírgula 2 5 3 2 6" xfId="2859" xr:uid="{9896CC6A-F581-403A-941E-980565E2DE2E}"/>
    <cellStyle name="Vírgula 2 5 3 2 7" xfId="4709" xr:uid="{3E71A0D7-ACDF-455D-934F-67D9CF6F0F4A}"/>
    <cellStyle name="Vírgula 2 5 3 3" xfId="275" xr:uid="{EC79AEC7-8148-4769-9580-2535650E1503}"/>
    <cellStyle name="Vírgula 2 5 3 3 2" xfId="1071" xr:uid="{4B322969-10B0-4521-88F9-7E2221571B2B}"/>
    <cellStyle name="Vírgula 2 5 3 3 2 2" xfId="2063" xr:uid="{7CBFFEA5-7CDD-48DD-8381-F44D19500BF8}"/>
    <cellStyle name="Vírgula 2 5 3 3 2 2 2" xfId="4194" xr:uid="{DA68A070-CBC8-4D87-9C87-A985D48D8DD8}"/>
    <cellStyle name="Vírgula 2 5 3 3 2 2 2 2" xfId="7833" xr:uid="{CCEB09B1-A9E0-470A-9FAA-496014B63CF4}"/>
    <cellStyle name="Vírgula 2 5 3 3 2 2 3" xfId="6183" xr:uid="{5DB06F47-CF80-4A29-8C5F-01F96861B698}"/>
    <cellStyle name="Vírgula 2 5 3 3 2 3" xfId="3202" xr:uid="{B9B600CE-F115-42A4-8EEC-60539BE070E4}"/>
    <cellStyle name="Vírgula 2 5 3 3 2 3 2" xfId="6967" xr:uid="{4A00AE15-57DE-496C-AA9A-3E0EFF64866D}"/>
    <cellStyle name="Vírgula 2 5 3 3 2 4" xfId="5317" xr:uid="{4197E0AC-3700-42BC-846B-11CB493B3DA2}"/>
    <cellStyle name="Vírgula 2 5 3 3 3" xfId="1617" xr:uid="{D9A66D0D-8007-4EDD-9734-0C9841E08A39}"/>
    <cellStyle name="Vírgula 2 5 3 3 3 2" xfId="3748" xr:uid="{11477248-6A64-4718-807A-8276D1904B24}"/>
    <cellStyle name="Vírgula 2 5 3 3 3 2 2" xfId="7441" xr:uid="{5BEFB4CF-BE3C-40D0-9772-9091F1747DB9}"/>
    <cellStyle name="Vírgula 2 5 3 3 3 3" xfId="5791" xr:uid="{A5FD910A-A866-4621-B135-765A051A63CB}"/>
    <cellStyle name="Vírgula 2 5 3 3 4" xfId="621" xr:uid="{026F0BC6-2C68-4E1F-81B7-51871930C283}"/>
    <cellStyle name="Vírgula 2 5 3 3 4 2" xfId="4927" xr:uid="{79F9AB01-6C5C-437C-A0B7-B5E1BACAE5CA}"/>
    <cellStyle name="Vírgula 2 5 3 3 5" xfId="2756" xr:uid="{85BA5FFD-03B6-4A48-8BFE-538BB93AD38A}"/>
    <cellStyle name="Vírgula 2 5 3 3 5 2" xfId="6575" xr:uid="{CD13001C-121C-4B13-85B9-B326A9336C6F}"/>
    <cellStyle name="Vírgula 2 5 3 3 6" xfId="4616" xr:uid="{E698AC12-24CD-41F9-BC17-66A908010EA1}"/>
    <cellStyle name="Vírgula 2 5 3 4" xfId="927" xr:uid="{E851BDD1-EDC8-4861-9E0F-357ED752F4D2}"/>
    <cellStyle name="Vírgula 2 5 3 4 2" xfId="1919" xr:uid="{C3253253-2975-450A-BE91-ADE6FD25CFB2}"/>
    <cellStyle name="Vírgula 2 5 3 4 2 2" xfId="4050" xr:uid="{EA1AD9AF-F067-4346-BAC8-F228305C9BBE}"/>
    <cellStyle name="Vírgula 2 5 3 4 2 2 2" xfId="7705" xr:uid="{98B441E5-AFC0-4504-852C-DB0D3C1EB1C6}"/>
    <cellStyle name="Vírgula 2 5 3 4 2 3" xfId="6055" xr:uid="{13C2AB41-BCCD-49B6-B8D2-C09AFA1C192A}"/>
    <cellStyle name="Vírgula 2 5 3 4 3" xfId="3058" xr:uid="{4438C19C-06F7-4694-BA91-613877E20263}"/>
    <cellStyle name="Vírgula 2 5 3 4 3 2" xfId="6839" xr:uid="{9AB2A3C2-B0ED-4533-B1F9-C8C30A027166}"/>
    <cellStyle name="Vírgula 2 5 3 4 4" xfId="5190" xr:uid="{B61DFCC1-4790-45AB-9BEA-0B9723D5F5BD}"/>
    <cellStyle name="Vírgula 2 5 3 5" xfId="1473" xr:uid="{F4757A20-A6B5-452A-BD5F-FD2A2D49A1FC}"/>
    <cellStyle name="Vírgula 2 5 3 5 2" xfId="3604" xr:uid="{E48FEEF5-C84E-4E74-903F-0099EB247618}"/>
    <cellStyle name="Vírgula 2 5 3 5 2 2" xfId="7313" xr:uid="{78645B79-F644-423F-BE11-75609449D07E}"/>
    <cellStyle name="Vírgula 2 5 3 5 3" xfId="5663" xr:uid="{A24AAFBE-B1B3-41F1-9818-3DFC6FB83E94}"/>
    <cellStyle name="Vírgula 2 5 3 6" xfId="2411" xr:uid="{7AB007E4-080B-44DA-A867-BF2F9E805E49}"/>
    <cellStyle name="Vírgula 2 5 3 6 2" xfId="4800" xr:uid="{9411C95A-A737-4C00-81AC-3D8D4F404EFC}"/>
    <cellStyle name="Vírgula 2 5 3 7" xfId="477" xr:uid="{F06DF620-8C97-4EBE-85EE-EB10D8D96986}"/>
    <cellStyle name="Vírgula 2 5 3 7 2" xfId="6447" xr:uid="{6E123BE5-CA23-41F1-AC2E-82C2A7D06B6F}"/>
    <cellStyle name="Vírgula 2 5 3 8" xfId="2612" xr:uid="{0CA003F7-D479-4CA8-8946-5ACDE654B011}"/>
    <cellStyle name="Vírgula 2 5 3 9" xfId="4488" xr:uid="{388AAEA2-F0CE-4963-824F-C246D9BFEB54}"/>
    <cellStyle name="Vírgula 2 5 4" xfId="337" xr:uid="{ADCBE072-C758-411F-B298-3381CA109652}"/>
    <cellStyle name="Vírgula 2 5 4 2" xfId="1133" xr:uid="{B19A925E-2B2D-4CAB-9DDB-7559C0A2A8A0}"/>
    <cellStyle name="Vírgula 2 5 4 2 2" xfId="2125" xr:uid="{2A9226F6-9386-48D7-A308-37AEF99C0F70}"/>
    <cellStyle name="Vírgula 2 5 4 2 2 2" xfId="4256" xr:uid="{E6F91284-0CFF-4E5E-A9BB-5EECCF186F83}"/>
    <cellStyle name="Vírgula 2 5 4 2 2 2 2" xfId="7890" xr:uid="{5EA33688-5755-420F-B3F9-0822BEAC50CD}"/>
    <cellStyle name="Vírgula 2 5 4 2 2 3" xfId="6240" xr:uid="{70289D5A-EDA7-4B9C-8E96-8FDF18CB88FD}"/>
    <cellStyle name="Vírgula 2 5 4 2 3" xfId="3264" xr:uid="{F647440A-8FD7-4699-ABD4-FDD74114CA78}"/>
    <cellStyle name="Vírgula 2 5 4 2 3 2" xfId="7024" xr:uid="{0E6B48E5-5053-4E41-A09F-15159C66CC36}"/>
    <cellStyle name="Vírgula 2 5 4 2 4" xfId="5374" xr:uid="{1C204D06-A0CB-4ABA-8369-1B7C26E31D8A}"/>
    <cellStyle name="Vírgula 2 5 4 3" xfId="1679" xr:uid="{0084698B-A055-49BB-87BD-9F01DC992A4D}"/>
    <cellStyle name="Vírgula 2 5 4 3 2" xfId="3810" xr:uid="{C2EDDD45-4F5C-4971-AB83-507D28BCF498}"/>
    <cellStyle name="Vírgula 2 5 4 3 2 2" xfId="7498" xr:uid="{C7EF93B2-6523-449A-B82B-3F61A9DDAABB}"/>
    <cellStyle name="Vírgula 2 5 4 3 3" xfId="5848" xr:uid="{7750CAC7-B61C-456E-83BB-E8B4DC839FE9}"/>
    <cellStyle name="Vírgula 2 5 4 4" xfId="2473" xr:uid="{F1BE28F3-3F3F-4B9E-9D2B-069780A7BD8A}"/>
    <cellStyle name="Vírgula 2 5 4 4 2" xfId="4984" xr:uid="{C28A267D-8FD0-4B25-9566-FBE0E1D133E2}"/>
    <cellStyle name="Vírgula 2 5 4 5" xfId="683" xr:uid="{52F1284F-4FE9-4E97-824D-9871554F88A1}"/>
    <cellStyle name="Vírgula 2 5 4 5 2" xfId="6632" xr:uid="{4A8CA0C2-69CA-4484-BF44-C0FD938CCA25}"/>
    <cellStyle name="Vírgula 2 5 4 6" xfId="2818" xr:uid="{254E233A-B819-4111-B363-172BCF55B234}"/>
    <cellStyle name="Vírgula 2 5 4 7" xfId="4673" xr:uid="{58215752-257B-4A08-B972-A7155FEAC018}"/>
    <cellStyle name="Vírgula 2 5 5" xfId="233" xr:uid="{1D2572EB-32C1-4A98-A23B-9AB844988040}"/>
    <cellStyle name="Vírgula 2 5 5 2" xfId="1030" xr:uid="{3FE31160-CE97-4EFA-B6CD-A60AA61829E1}"/>
    <cellStyle name="Vírgula 2 5 5 2 2" xfId="2022" xr:uid="{0A852345-9A75-48D6-839B-32D52A2F8E88}"/>
    <cellStyle name="Vírgula 2 5 5 2 2 2" xfId="4153" xr:uid="{6DF6197A-FB38-4568-996D-9DB5A4D7E6EA}"/>
    <cellStyle name="Vírgula 2 5 5 2 2 2 2" xfId="7797" xr:uid="{406E1616-AE5C-4395-B629-09DAC242A044}"/>
    <cellStyle name="Vírgula 2 5 5 2 2 3" xfId="6147" xr:uid="{86FD3143-06DE-4BAD-BF4F-FE16FDA27729}"/>
    <cellStyle name="Vírgula 2 5 5 2 3" xfId="3161" xr:uid="{E64B68F2-62A5-4A88-AA96-ABBAA6C72B19}"/>
    <cellStyle name="Vírgula 2 5 5 2 3 2" xfId="6931" xr:uid="{582A1A99-6B83-47F5-B4BB-E1FCE40CEE76}"/>
    <cellStyle name="Vírgula 2 5 5 2 4" xfId="5281" xr:uid="{1070F639-7FF9-480B-859E-727DFD28E1F1}"/>
    <cellStyle name="Vírgula 2 5 5 3" xfId="1576" xr:uid="{B17470E0-7EE0-4A6B-9F0F-CEE7A67DA9C9}"/>
    <cellStyle name="Vírgula 2 5 5 3 2" xfId="3707" xr:uid="{37CEAEE8-6180-4AB3-9C98-969A32D8214C}"/>
    <cellStyle name="Vírgula 2 5 5 3 2 2" xfId="7405" xr:uid="{52133E03-3790-4C34-941D-2CC0F129D2E0}"/>
    <cellStyle name="Vírgula 2 5 5 3 3" xfId="5755" xr:uid="{5CCBA403-AC9A-4042-A7D5-5DCFD1B73A13}"/>
    <cellStyle name="Vírgula 2 5 5 4" xfId="2370" xr:uid="{EA59F575-6DF7-4E7C-96A3-8F8C21E99CA2}"/>
    <cellStyle name="Vírgula 2 5 5 4 2" xfId="4891" xr:uid="{4CC51C11-E269-48C5-AE34-2B16CA7F5817}"/>
    <cellStyle name="Vírgula 2 5 5 5" xfId="580" xr:uid="{29F23A7F-C20C-4DEF-8F5C-FF7A132812BF}"/>
    <cellStyle name="Vírgula 2 5 5 5 2" xfId="6539" xr:uid="{F7B4E71C-BA44-435D-BA8B-E3F08E4575B5}"/>
    <cellStyle name="Vírgula 2 5 5 6" xfId="2715" xr:uid="{12A57ED6-C3DA-44B8-98ED-8A0DA9B4440D}"/>
    <cellStyle name="Vírgula 2 5 5 7" xfId="4580" xr:uid="{F02B2328-6C7C-4881-BA84-F5AF5689850F}"/>
    <cellStyle name="Vírgula 2 5 6" xfId="187" xr:uid="{66D720F6-1DCA-4167-AE67-40BA52F6AC01}"/>
    <cellStyle name="Vírgula 2 5 6 2" xfId="986" xr:uid="{69A1AD40-97CC-49F2-93F2-A49882E8F4BD}"/>
    <cellStyle name="Vírgula 2 5 6 2 2" xfId="1978" xr:uid="{ABA772E3-F915-4151-B034-9D6656EE3608}"/>
    <cellStyle name="Vírgula 2 5 6 2 2 2" xfId="4109" xr:uid="{BCE60631-7165-4B06-BBAA-9192D3F77770}"/>
    <cellStyle name="Vírgula 2 5 6 2 2 2 2" xfId="7758" xr:uid="{E5B8658E-7816-462F-932B-A6839C448931}"/>
    <cellStyle name="Vírgula 2 5 6 2 2 3" xfId="6108" xr:uid="{54F23A74-D7A2-4C9A-83D0-A92C88444584}"/>
    <cellStyle name="Vírgula 2 5 6 2 3" xfId="3117" xr:uid="{03C87022-A687-491D-A413-B6DDF893BA18}"/>
    <cellStyle name="Vírgula 2 5 6 2 3 2" xfId="6892" xr:uid="{B4BA57F3-121F-487E-BE16-A5CEC63D57D7}"/>
    <cellStyle name="Vírgula 2 5 6 2 4" xfId="5242" xr:uid="{7C98E1E2-C053-4E9F-AB53-AACB256E9EEB}"/>
    <cellStyle name="Vírgula 2 5 6 3" xfId="1532" xr:uid="{D6AE4EEC-6B38-434F-8D8E-753469271448}"/>
    <cellStyle name="Vírgula 2 5 6 3 2" xfId="3663" xr:uid="{3EDE9F96-DD46-46AF-AB31-A2C34E651CC4}"/>
    <cellStyle name="Vírgula 2 5 6 3 2 2" xfId="7366" xr:uid="{49FB9191-A808-4A29-9D44-9582754BC2B2}"/>
    <cellStyle name="Vírgula 2 5 6 3 3" xfId="5716" xr:uid="{339E11CB-46B1-45E8-8454-57F133991BEB}"/>
    <cellStyle name="Vírgula 2 5 6 4" xfId="536" xr:uid="{B2548788-0AED-4EB7-B7DC-CADCEE914232}"/>
    <cellStyle name="Vírgula 2 5 6 4 2" xfId="4852" xr:uid="{6546CCD2-98DF-4ED3-8DBD-67880E6564CB}"/>
    <cellStyle name="Vírgula 2 5 6 5" xfId="2671" xr:uid="{6EB081B9-D748-42B1-86C4-2344AC0B18DE}"/>
    <cellStyle name="Vírgula 2 5 6 5 2" xfId="6500" xr:uid="{F0F39D42-A243-49B7-95BB-8065A9160463}"/>
    <cellStyle name="Vírgula 2 5 6 6" xfId="4541" xr:uid="{0FFB7B89-73E0-4851-AD7E-52874A01A0E8}"/>
    <cellStyle name="Vírgula 2 5 7" xfId="784" xr:uid="{459B69EC-3253-4DA0-992F-E104EE49AFBC}"/>
    <cellStyle name="Vírgula 2 5 7 2" xfId="1234" xr:uid="{0D951FBF-253D-4B43-A7FD-D65CC24DAEA8}"/>
    <cellStyle name="Vírgula 2 5 7 2 2" xfId="2226" xr:uid="{7B7E7E1A-62FD-448A-B0E6-BF36EA750C93}"/>
    <cellStyle name="Vírgula 2 5 7 2 2 2" xfId="4357" xr:uid="{2ACAFE8B-8BA8-4576-9EC2-DD20DDDC11F5}"/>
    <cellStyle name="Vírgula 2 5 7 2 2 2 2" xfId="7979" xr:uid="{D6699D66-0806-4BB8-8955-B29BFE5D6E23}"/>
    <cellStyle name="Vírgula 2 5 7 2 2 3" xfId="6329" xr:uid="{E73A6145-09E1-4D99-BCC4-1D87E2D212DA}"/>
    <cellStyle name="Vírgula 2 5 7 2 3" xfId="3365" xr:uid="{B8AFC699-CEA1-4D64-83CC-FD154EE537E8}"/>
    <cellStyle name="Vírgula 2 5 7 2 3 2" xfId="7113" xr:uid="{BB5387A3-4FD5-41FF-AB62-EEE4686BE405}"/>
    <cellStyle name="Vírgula 2 5 7 2 4" xfId="5463" xr:uid="{DEEDACBC-BEFD-4D54-BC7D-80759DC03696}"/>
    <cellStyle name="Vírgula 2 5 7 3" xfId="1780" xr:uid="{D230BEB1-5A3E-4EB6-8A32-68F2C6D2303C}"/>
    <cellStyle name="Vírgula 2 5 7 3 2" xfId="3911" xr:uid="{F43FFEEA-64CB-45AD-9C90-8B99549C403E}"/>
    <cellStyle name="Vírgula 2 5 7 3 2 2" xfId="7587" xr:uid="{C95E2A87-F4A9-4471-9BA0-D8759A9DB156}"/>
    <cellStyle name="Vírgula 2 5 7 3 3" xfId="5937" xr:uid="{2FD3EF39-D3CA-44BB-A6F2-DB144255A2EE}"/>
    <cellStyle name="Vírgula 2 5 7 4" xfId="2919" xr:uid="{D98FEC6E-46C0-4DC8-9120-3D7D7C9BB27F}"/>
    <cellStyle name="Vírgula 2 5 7 4 2" xfId="6721" xr:uid="{D06B9C1B-41C7-46E3-AB2F-98D29741690D}"/>
    <cellStyle name="Vírgula 2 5 7 5" xfId="5072" xr:uid="{76261831-9F83-4CBC-8F0B-B5C28A158136}"/>
    <cellStyle name="Vírgula 2 5 8" xfId="886" xr:uid="{D091D05B-BCD9-49AC-82BF-65211B1C787E}"/>
    <cellStyle name="Vírgula 2 5 8 2" xfId="1878" xr:uid="{4A44FAC1-D7D2-4447-84B4-325A0E5A372F}"/>
    <cellStyle name="Vírgula 2 5 8 2 2" xfId="4009" xr:uid="{E013B0CB-E05E-43EC-BC74-9AB45FAC70A3}"/>
    <cellStyle name="Vírgula 2 5 8 2 2 2" xfId="7669" xr:uid="{4D3470FD-7A30-45EB-8133-5F6FD9FEA6CE}"/>
    <cellStyle name="Vírgula 2 5 8 2 3" xfId="6019" xr:uid="{9C63FAC3-35D3-44C1-8ADC-D13E1BE3BF41}"/>
    <cellStyle name="Vírgula 2 5 8 3" xfId="3017" xr:uid="{AE774250-7B9F-418D-815E-4307D17EB4FD}"/>
    <cellStyle name="Vírgula 2 5 8 3 2" xfId="6803" xr:uid="{9A75F179-0CD4-4EA3-A52D-E51F22EE9E94}"/>
    <cellStyle name="Vírgula 2 5 8 4" xfId="5154" xr:uid="{45B276E3-4E58-4460-8D52-B85146D22529}"/>
    <cellStyle name="Vírgula 2 5 9" xfId="1334" xr:uid="{6328FE08-A76F-42E0-8B5C-313C255A88C5}"/>
    <cellStyle name="Vírgula 2 5 9 2" xfId="3465" xr:uid="{46DE8923-9D53-495F-B6DB-1C6B9FA0482D}"/>
    <cellStyle name="Vírgula 2 5 9 2 2" xfId="7195" xr:uid="{F27C9F88-B78F-469F-8577-A609F8520814}"/>
    <cellStyle name="Vírgula 2 5 9 3" xfId="5545" xr:uid="{F6D97E34-D52D-4DC5-A3CB-6F7B2D5BCA82}"/>
    <cellStyle name="Vírgula 2 6" xfId="117" xr:uid="{00000000-0005-0000-0000-00008B000000}"/>
    <cellStyle name="Vírgula 2 6 10" xfId="466" xr:uid="{56BD7EF6-94C8-44A9-A3FA-FBA89FF4843A}"/>
    <cellStyle name="Vírgula 2 6 10 2" xfId="6436" xr:uid="{5508E53F-AE6B-4EF3-8994-85A741256A83}"/>
    <cellStyle name="Vírgula 2 6 11" xfId="2601" xr:uid="{F47510CD-EA0F-4188-806B-6ED886E66DC4}"/>
    <cellStyle name="Vírgula 2 6 12" xfId="4477" xr:uid="{4D54B3C4-7EAC-46D2-A2A1-387E51BDCAD1}"/>
    <cellStyle name="Vírgula 2 6 2" xfId="367" xr:uid="{8E589885-B5B5-4AC7-BD79-388C7D955962}"/>
    <cellStyle name="Vírgula 2 6 2 2" xfId="820" xr:uid="{561E5FE8-55E9-49E3-9F79-3EEC1C15C5E2}"/>
    <cellStyle name="Vírgula 2 6 2 2 2" xfId="1270" xr:uid="{F9286784-54D5-49B5-9814-875A6C4CEF0F}"/>
    <cellStyle name="Vírgula 2 6 2 2 2 2" xfId="2262" xr:uid="{41354024-D4D0-4751-A664-9E3270565FE5}"/>
    <cellStyle name="Vírgula 2 6 2 2 2 2 2" xfId="4393" xr:uid="{8C71F66D-1AB8-4764-8301-01093D6A8427}"/>
    <cellStyle name="Vírgula 2 6 2 2 2 2 2 2" xfId="8005" xr:uid="{B055B8FA-8C7E-4D38-AB11-9DD7D77F42E9}"/>
    <cellStyle name="Vírgula 2 6 2 2 2 2 3" xfId="6355" xr:uid="{EED90C12-2440-466B-9CBB-0B95D70AADA1}"/>
    <cellStyle name="Vírgula 2 6 2 2 2 3" xfId="3401" xr:uid="{78E59D9A-6341-440A-8310-08FA82CBECAE}"/>
    <cellStyle name="Vírgula 2 6 2 2 2 3 2" xfId="7139" xr:uid="{E02FF3B6-944A-4768-9FC4-986DCFB4B926}"/>
    <cellStyle name="Vírgula 2 6 2 2 2 4" xfId="5489" xr:uid="{8CD3240E-DB0C-47C7-93EC-950A2A71AE6C}"/>
    <cellStyle name="Vírgula 2 6 2 2 3" xfId="1816" xr:uid="{9F74F83A-A538-4903-9FAB-6C5C1C0B4A63}"/>
    <cellStyle name="Vírgula 2 6 2 2 3 2" xfId="3947" xr:uid="{4B1712A9-8598-44FE-A328-AE4D99C5B98C}"/>
    <cellStyle name="Vírgula 2 6 2 2 3 2 2" xfId="7613" xr:uid="{B7706CE8-8327-488F-94EE-8900716EE526}"/>
    <cellStyle name="Vírgula 2 6 2 2 3 3" xfId="5963" xr:uid="{5321FFFA-918A-48DE-A2BA-3BDC31317F8F}"/>
    <cellStyle name="Vírgula 2 6 2 2 4" xfId="2955" xr:uid="{1D5E67AA-97F2-43AF-9ECF-D15BEF7C37CD}"/>
    <cellStyle name="Vírgula 2 6 2 2 4 2" xfId="6747" xr:uid="{AD4951ED-5472-4F1D-96E0-896357DB2B39}"/>
    <cellStyle name="Vírgula 2 6 2 2 5" xfId="5098" xr:uid="{1FA77A5A-3D11-4CBE-97ED-0675D8482E09}"/>
    <cellStyle name="Vírgula 2 6 2 3" xfId="1163" xr:uid="{42D658CD-0AA6-47D3-8369-35863973CF94}"/>
    <cellStyle name="Vírgula 2 6 2 3 2" xfId="2155" xr:uid="{2DBFAA5D-1A5B-47CD-A3A2-61148DA6FFF1}"/>
    <cellStyle name="Vírgula 2 6 2 3 2 2" xfId="4286" xr:uid="{417746F5-DD7E-480D-87AF-88909CF6170F}"/>
    <cellStyle name="Vírgula 2 6 2 3 2 2 2" xfId="7915" xr:uid="{926D0F77-91CE-4AFC-A83F-0F532EBA30C0}"/>
    <cellStyle name="Vírgula 2 6 2 3 2 3" xfId="6265" xr:uid="{8DE4BED0-A7FC-4E92-9F79-F427C488D33C}"/>
    <cellStyle name="Vírgula 2 6 2 3 3" xfId="3294" xr:uid="{A78C9DC5-D035-4E89-A8E6-49527A58E0C3}"/>
    <cellStyle name="Vírgula 2 6 2 3 3 2" xfId="7049" xr:uid="{FFAF5C28-E713-4F05-955D-A5CC7B4627C5}"/>
    <cellStyle name="Vírgula 2 6 2 3 4" xfId="5399" xr:uid="{3D13AE71-8449-419A-9081-B41F84F0EA4E}"/>
    <cellStyle name="Vírgula 2 6 2 4" xfId="1370" xr:uid="{A62B5D47-DA7A-42D6-98FB-2E4513702023}"/>
    <cellStyle name="Vírgula 2 6 2 4 2" xfId="3501" xr:uid="{A3F8B25C-2D1F-494E-B598-172A424C5C61}"/>
    <cellStyle name="Vírgula 2 6 2 4 2 2" xfId="7221" xr:uid="{8B9DF96C-4CA0-4778-82E0-459993FB5645}"/>
    <cellStyle name="Vírgula 2 6 2 4 3" xfId="5571" xr:uid="{D95EFE54-259C-4715-949D-8195F1EA530E}"/>
    <cellStyle name="Vírgula 2 6 2 5" xfId="1709" xr:uid="{6F6AAA85-1CC3-4F7A-8A59-1354415C2DAD}"/>
    <cellStyle name="Vírgula 2 6 2 5 2" xfId="3840" xr:uid="{EED6B6C6-F21C-4A92-BA03-F22EF4E75659}"/>
    <cellStyle name="Vírgula 2 6 2 5 2 2" xfId="7523" xr:uid="{5FBE52DD-E8C2-453D-98D7-2470E08D08A6}"/>
    <cellStyle name="Vírgula 2 6 2 5 3" xfId="5873" xr:uid="{F1567E94-EB3B-4D49-B4FB-F32D3010ABF5}"/>
    <cellStyle name="Vírgula 2 6 2 6" xfId="2503" xr:uid="{67881548-E9C7-4699-98BA-49053A3382C1}"/>
    <cellStyle name="Vírgula 2 6 2 6 2" xfId="5009" xr:uid="{519EDC7C-4F19-40D7-8FDB-52835A2CCA21}"/>
    <cellStyle name="Vírgula 2 6 2 7" xfId="713" xr:uid="{B4875F8E-BAE1-48F3-8E92-D1D2D0BCFD52}"/>
    <cellStyle name="Vírgula 2 6 2 7 2" xfId="6657" xr:uid="{943E2736-7E78-43F0-B510-4BE0A7AFFB26}"/>
    <cellStyle name="Vírgula 2 6 2 8" xfId="2848" xr:uid="{8A00D76E-EB09-47AD-9952-B8CD7085FC7D}"/>
    <cellStyle name="Vírgula 2 6 2 9" xfId="4698" xr:uid="{946E5BF0-471F-4B07-A7F7-D548DBD61D0D}"/>
    <cellStyle name="Vírgula 2 6 3" xfId="264" xr:uid="{F231076E-C0D0-4BF4-89BD-6C5D32056679}"/>
    <cellStyle name="Vírgula 2 6 3 2" xfId="1060" xr:uid="{FE0CC0A0-E6F9-4318-9BEE-477B5746565A}"/>
    <cellStyle name="Vírgula 2 6 3 2 2" xfId="2052" xr:uid="{91BC6A0B-E139-443D-B49A-9AEE00CE7173}"/>
    <cellStyle name="Vírgula 2 6 3 2 2 2" xfId="4183" xr:uid="{03CA4A5C-3F48-4131-AF68-965463031DEC}"/>
    <cellStyle name="Vírgula 2 6 3 2 2 2 2" xfId="7822" xr:uid="{25651FEC-B30C-41D1-8B1B-5AC2855E0272}"/>
    <cellStyle name="Vírgula 2 6 3 2 2 3" xfId="6172" xr:uid="{513411AF-020B-402C-B267-F1A64035F21F}"/>
    <cellStyle name="Vírgula 2 6 3 2 3" xfId="3191" xr:uid="{36837F1A-005C-493E-BF94-960A5CC8F0C5}"/>
    <cellStyle name="Vírgula 2 6 3 2 3 2" xfId="6956" xr:uid="{6A536AD9-B573-4843-83AC-A4F5A50FFBA7}"/>
    <cellStyle name="Vírgula 2 6 3 2 4" xfId="5306" xr:uid="{57B96337-0495-4410-BBA5-A1A8176F525D}"/>
    <cellStyle name="Vírgula 2 6 3 3" xfId="1606" xr:uid="{C1A9BC09-8493-4915-BCCD-DBC8075CC994}"/>
    <cellStyle name="Vírgula 2 6 3 3 2" xfId="3737" xr:uid="{40C7469E-9BFB-4108-BC89-50451DF3EEA9}"/>
    <cellStyle name="Vírgula 2 6 3 3 2 2" xfId="7430" xr:uid="{8D6D7B84-0167-4AD0-89E4-DEDA046C152C}"/>
    <cellStyle name="Vírgula 2 6 3 3 3" xfId="5780" xr:uid="{2137DF3D-D8B0-4FD0-B30B-D92113980E49}"/>
    <cellStyle name="Vírgula 2 6 3 4" xfId="2400" xr:uid="{DB513DD1-FEA9-4837-AFE1-EA6A51B7018A}"/>
    <cellStyle name="Vírgula 2 6 3 4 2" xfId="4916" xr:uid="{A5CEEA5E-89EC-467D-ACC6-915471F61B10}"/>
    <cellStyle name="Vírgula 2 6 3 5" xfId="610" xr:uid="{92F6F44A-2D77-4DB1-891A-8BCADF944AC9}"/>
    <cellStyle name="Vírgula 2 6 3 5 2" xfId="6564" xr:uid="{04635727-8450-4FB3-A113-1D100A44C5AD}"/>
    <cellStyle name="Vírgula 2 6 3 6" xfId="2745" xr:uid="{9891112D-8682-41B5-9876-9B314186B6C8}"/>
    <cellStyle name="Vírgula 2 6 3 7" xfId="4605" xr:uid="{71E81176-EC50-43AE-BFC2-7E48F08E4164}"/>
    <cellStyle name="Vírgula 2 6 4" xfId="169" xr:uid="{A5FC9E14-F92B-4AD5-B468-5BED42884DCE}"/>
    <cellStyle name="Vírgula 2 6 4 2" xfId="968" xr:uid="{BF2A4BE8-6473-4ACB-876C-91B7DC5A2661}"/>
    <cellStyle name="Vírgula 2 6 4 2 2" xfId="1960" xr:uid="{FBA5CB0F-3DC8-4087-9A78-99D38AC09D17}"/>
    <cellStyle name="Vírgula 2 6 4 2 2 2" xfId="4091" xr:uid="{07A0D8FC-1CF7-4B62-9D78-162459E4916E}"/>
    <cellStyle name="Vírgula 2 6 4 2 2 2 2" xfId="7741" xr:uid="{A7EE1475-A585-46D2-B512-067A86D071D6}"/>
    <cellStyle name="Vírgula 2 6 4 2 2 3" xfId="6091" xr:uid="{0816C478-76AA-4E0F-B67E-AF23FBCB2B34}"/>
    <cellStyle name="Vírgula 2 6 4 2 3" xfId="3099" xr:uid="{C5F59C24-0E71-4931-8AC4-C90E54265BE5}"/>
    <cellStyle name="Vírgula 2 6 4 2 3 2" xfId="6875" xr:uid="{A427FCCC-92F5-4BEA-A1AD-C8DAFF0194F2}"/>
    <cellStyle name="Vírgula 2 6 4 2 4" xfId="5225" xr:uid="{3D919899-9E0F-420D-8006-5A840DA2F4FC}"/>
    <cellStyle name="Vírgula 2 6 4 3" xfId="1514" xr:uid="{047DAA55-8F57-42A2-B917-14673F54315A}"/>
    <cellStyle name="Vírgula 2 6 4 3 2" xfId="3645" xr:uid="{278A7EAC-0BAF-457F-B20E-408142F9AD2B}"/>
    <cellStyle name="Vírgula 2 6 4 3 2 2" xfId="7349" xr:uid="{C1E314FF-89CC-49ED-946B-FA93DB1B7261}"/>
    <cellStyle name="Vírgula 2 6 4 3 3" xfId="5699" xr:uid="{7A9A226D-88EC-4778-9057-EC16281C9428}"/>
    <cellStyle name="Vírgula 2 6 4 4" xfId="518" xr:uid="{EC6093A3-8B36-46CC-8CAE-03C96D7A77BA}"/>
    <cellStyle name="Vírgula 2 6 4 4 2" xfId="4835" xr:uid="{8D981A59-9CF0-446F-9E08-C1E689C1A26D}"/>
    <cellStyle name="Vírgula 2 6 4 5" xfId="2653" xr:uid="{36C706A1-F8F1-421A-B287-A33E36F96A98}"/>
    <cellStyle name="Vírgula 2 6 4 5 2" xfId="6483" xr:uid="{70E57CF5-9805-4EAB-AE24-8BB0453FF7AA}"/>
    <cellStyle name="Vírgula 2 6 4 6" xfId="4524" xr:uid="{B33AD982-F6C0-4FAA-9BA8-AE56A95F0131}"/>
    <cellStyle name="Vírgula 2 6 5" xfId="766" xr:uid="{366B3F8C-FAF6-4FBC-A685-2732474994FB}"/>
    <cellStyle name="Vírgula 2 6 5 2" xfId="1216" xr:uid="{71DD8CFC-1130-4F2B-83C9-9CF9D85B2061}"/>
    <cellStyle name="Vírgula 2 6 5 2 2" xfId="2208" xr:uid="{C882B9F8-DE05-44BF-8384-8B4F45E1795A}"/>
    <cellStyle name="Vírgula 2 6 5 2 2 2" xfId="4339" xr:uid="{64095AFF-E9B8-4584-9B51-34285983B367}"/>
    <cellStyle name="Vírgula 2 6 5 2 2 2 2" xfId="7962" xr:uid="{3D119128-F22C-4AEA-BD66-4955CA0FBD22}"/>
    <cellStyle name="Vírgula 2 6 5 2 2 3" xfId="6312" xr:uid="{A3CE4637-F5E4-41F7-9BDE-87A00978818F}"/>
    <cellStyle name="Vírgula 2 6 5 2 3" xfId="3347" xr:uid="{2A9FE693-1048-4B90-ADB2-D1B336E3C3A1}"/>
    <cellStyle name="Vírgula 2 6 5 2 3 2" xfId="7096" xr:uid="{84F17428-8952-423F-A510-F3711BD33425}"/>
    <cellStyle name="Vírgula 2 6 5 2 4" xfId="5446" xr:uid="{162552E3-D562-447A-98B4-CB41FEBE4A93}"/>
    <cellStyle name="Vírgula 2 6 5 3" xfId="1762" xr:uid="{996BDD3A-BAD6-4C33-8FD4-4546B9209E3E}"/>
    <cellStyle name="Vírgula 2 6 5 3 2" xfId="3893" xr:uid="{0C4B9A0E-CD6A-4B24-9C22-A0291AFD768C}"/>
    <cellStyle name="Vírgula 2 6 5 3 2 2" xfId="7570" xr:uid="{200B3422-79B9-42B8-A5EA-06139A9A6F45}"/>
    <cellStyle name="Vírgula 2 6 5 3 3" xfId="5920" xr:uid="{CC9BB6B8-FEAF-4A4D-9ADB-10695812234B}"/>
    <cellStyle name="Vírgula 2 6 5 4" xfId="2901" xr:uid="{2CDAD5F5-28E8-4420-AC78-4E3D38789BDD}"/>
    <cellStyle name="Vírgula 2 6 5 4 2" xfId="6704" xr:uid="{7BDE08E4-2D51-421D-BF83-393FF5DCA80C}"/>
    <cellStyle name="Vírgula 2 6 5 5" xfId="5055" xr:uid="{29768B81-C68B-4634-9EAC-EC6810DD63CD}"/>
    <cellStyle name="Vírgula 2 6 6" xfId="916" xr:uid="{42C188DD-C13F-4F83-8EB8-5153F63047C8}"/>
    <cellStyle name="Vírgula 2 6 6 2" xfId="1908" xr:uid="{2A83001A-7027-428B-833D-B866D0A2FE31}"/>
    <cellStyle name="Vírgula 2 6 6 2 2" xfId="4039" xr:uid="{62FB4D8F-DBF2-4126-9726-239B7C0254EC}"/>
    <cellStyle name="Vírgula 2 6 6 2 2 2" xfId="7694" xr:uid="{39C54B13-1CFF-4CDF-BBDD-BEB118629ACD}"/>
    <cellStyle name="Vírgula 2 6 6 2 3" xfId="6044" xr:uid="{560A7B76-2317-46A3-BBC0-3DD9610B98C2}"/>
    <cellStyle name="Vírgula 2 6 6 3" xfId="3047" xr:uid="{BC0A7543-F2FF-4B57-ACB1-0C57221F5DB4}"/>
    <cellStyle name="Vírgula 2 6 6 3 2" xfId="6828" xr:uid="{EDC79436-8313-449D-B3C6-0160EFF26343}"/>
    <cellStyle name="Vírgula 2 6 6 4" xfId="5179" xr:uid="{2E23B541-0262-455E-B48A-FC752BD8D356}"/>
    <cellStyle name="Vírgula 2 6 7" xfId="1316" xr:uid="{CFB50056-8EE3-463D-AA4C-0980183C8BC3}"/>
    <cellStyle name="Vírgula 2 6 7 2" xfId="3447" xr:uid="{E37E4B73-5CF3-4EAD-BF9C-5DF46C40C04E}"/>
    <cellStyle name="Vírgula 2 6 7 2 2" xfId="7178" xr:uid="{5751781F-3120-421B-9AD7-A44190F0D8AA}"/>
    <cellStyle name="Vírgula 2 6 7 3" xfId="5528" xr:uid="{9947DDA7-E47D-4A43-9711-D5118DF02C07}"/>
    <cellStyle name="Vírgula 2 6 8" xfId="1462" xr:uid="{CDAAC304-0100-4A0E-8C80-91AFC87EB90F}"/>
    <cellStyle name="Vírgula 2 6 8 2" xfId="3593" xr:uid="{9D808A71-6A8A-4FB9-A7CF-9E0C19553236}"/>
    <cellStyle name="Vírgula 2 6 8 2 2" xfId="7302" xr:uid="{2659F13A-4100-4B35-8136-9F0B47656D58}"/>
    <cellStyle name="Vírgula 2 6 8 3" xfId="5652" xr:uid="{44EE883D-733D-4697-A5F5-82EC0102298C}"/>
    <cellStyle name="Vírgula 2 6 9" xfId="2308" xr:uid="{8C22DC85-C690-4D56-A199-CEED2C829D0E}"/>
    <cellStyle name="Vírgula 2 6 9 2" xfId="4789" xr:uid="{579479C7-9415-4CCC-8AA6-B062E3584BBE}"/>
    <cellStyle name="Vírgula 2 7" xfId="60" xr:uid="{00000000-0005-0000-0000-00002B000000}"/>
    <cellStyle name="Vírgula 2 7 2" xfId="319" xr:uid="{C23FE4DF-168F-4B11-ABD2-217EAD94B265}"/>
    <cellStyle name="Vírgula 2 7 2 2" xfId="1115" xr:uid="{A470E695-5263-492E-B1CC-21AD443EE020}"/>
    <cellStyle name="Vírgula 2 7 2 2 2" xfId="2107" xr:uid="{F4E00F60-4C37-46C1-8318-80092CFBBD40}"/>
    <cellStyle name="Vírgula 2 7 2 2 2 2" xfId="4238" xr:uid="{B7C02F4D-95FA-4740-9F87-88D0107BF4F7}"/>
    <cellStyle name="Vírgula 2 7 2 2 2 2 2" xfId="7873" xr:uid="{6065CE26-E406-49EE-95B4-8FD63211AC2A}"/>
    <cellStyle name="Vírgula 2 7 2 2 2 3" xfId="6223" xr:uid="{FCCF1BFE-2BDB-4FDC-AFF0-A25D035A491E}"/>
    <cellStyle name="Vírgula 2 7 2 2 3" xfId="3246" xr:uid="{8469D9E9-C97B-4E98-B177-BF32215E9FCD}"/>
    <cellStyle name="Vírgula 2 7 2 2 3 2" xfId="7007" xr:uid="{ECC3835F-5BEA-4D5E-BB8E-B505182B3401}"/>
    <cellStyle name="Vírgula 2 7 2 2 4" xfId="5357" xr:uid="{D42F0B84-6AAD-450F-B272-6C306748BF35}"/>
    <cellStyle name="Vírgula 2 7 2 3" xfId="1661" xr:uid="{042F0A30-2472-4F42-8C7A-0E4DD37B3D65}"/>
    <cellStyle name="Vírgula 2 7 2 3 2" xfId="3792" xr:uid="{BC492E31-33C9-476F-8962-91FE987524A5}"/>
    <cellStyle name="Vírgula 2 7 2 3 2 2" xfId="7481" xr:uid="{CA59B4F4-7BFE-478B-9964-C15D313891E1}"/>
    <cellStyle name="Vírgula 2 7 2 3 3" xfId="5831" xr:uid="{29F0E93A-8E1C-46B3-898C-0659A9BCF9E5}"/>
    <cellStyle name="Vírgula 2 7 2 4" xfId="2455" xr:uid="{ED7064DC-4A86-4330-A355-F97E1236B8F6}"/>
    <cellStyle name="Vírgula 2 7 2 4 2" xfId="4967" xr:uid="{D1FAAC37-A1C0-4E5E-8CC3-2774444BD0F1}"/>
    <cellStyle name="Vírgula 2 7 2 5" xfId="665" xr:uid="{95F60968-F5DD-4D77-BCDA-DC1DA114CF4C}"/>
    <cellStyle name="Vírgula 2 7 2 5 2" xfId="6615" xr:uid="{38440E86-11E5-4F1D-9BCC-BEE0E9BCC354}"/>
    <cellStyle name="Vírgula 2 7 2 6" xfId="2800" xr:uid="{A772292C-AD65-4463-A9A1-1CA76A792D04}"/>
    <cellStyle name="Vírgula 2 7 2 7" xfId="4656" xr:uid="{AE6E3ADB-7A5C-4531-BCBD-A5685E4839AC}"/>
    <cellStyle name="Vírgula 2 7 3" xfId="215" xr:uid="{16B63E20-8068-4BA5-B65D-FC145AA9C613}"/>
    <cellStyle name="Vírgula 2 7 3 2" xfId="1012" xr:uid="{15FD612A-C026-4A86-A7DE-FDEC34FA13BD}"/>
    <cellStyle name="Vírgula 2 7 3 2 2" xfId="2004" xr:uid="{25077C6B-18D1-4667-AD15-791AADAD25FE}"/>
    <cellStyle name="Vírgula 2 7 3 2 2 2" xfId="4135" xr:uid="{21879610-4E66-4D48-A31A-058031223222}"/>
    <cellStyle name="Vírgula 2 7 3 2 2 2 2" xfId="7780" xr:uid="{D49FD6C2-7DEB-46AE-81E6-18426129A11D}"/>
    <cellStyle name="Vírgula 2 7 3 2 2 3" xfId="6130" xr:uid="{85B7DD80-95C4-4728-9A81-781D0923662B}"/>
    <cellStyle name="Vírgula 2 7 3 2 3" xfId="3143" xr:uid="{50A297E0-1E88-417C-9CF2-5AEDF3D6A657}"/>
    <cellStyle name="Vírgula 2 7 3 2 3 2" xfId="6914" xr:uid="{9EC59F24-454E-432F-A677-468A0FC9C836}"/>
    <cellStyle name="Vírgula 2 7 3 2 4" xfId="5264" xr:uid="{3B10052A-F153-40D7-ABD5-3D48C71F2358}"/>
    <cellStyle name="Vírgula 2 7 3 3" xfId="1558" xr:uid="{B3406E0A-3701-44EC-AF4C-04A1DF5B3E2B}"/>
    <cellStyle name="Vírgula 2 7 3 3 2" xfId="3689" xr:uid="{29391C26-2DC1-4913-BF76-2402CA11C8A1}"/>
    <cellStyle name="Vírgula 2 7 3 3 2 2" xfId="7388" xr:uid="{4629CF5E-88E4-468E-B527-25DF6582E570}"/>
    <cellStyle name="Vírgula 2 7 3 3 3" xfId="5738" xr:uid="{7300AB81-2AAA-4BD0-AAC6-9C71377C8A90}"/>
    <cellStyle name="Vírgula 2 7 3 4" xfId="562" xr:uid="{8B243E0B-8580-41F3-B110-3EDFB1D4F5D5}"/>
    <cellStyle name="Vírgula 2 7 3 4 2" xfId="4874" xr:uid="{A378DA26-355F-4200-99F6-9BCE73005712}"/>
    <cellStyle name="Vírgula 2 7 3 5" xfId="2697" xr:uid="{FE60D9AA-2AAF-4FDB-B4DD-DCC140211F92}"/>
    <cellStyle name="Vírgula 2 7 3 5 2" xfId="6522" xr:uid="{C3902055-9EB2-4106-96E7-7DF9A4D51D11}"/>
    <cellStyle name="Vírgula 2 7 3 6" xfId="4563" xr:uid="{2108C34C-92DA-4DC3-A281-0974CF73769B}"/>
    <cellStyle name="Vírgula 2 7 4" xfId="868" xr:uid="{078BC0D0-A8F1-494F-9D0D-5F8AB93C3DBF}"/>
    <cellStyle name="Vírgula 2 7 4 2" xfId="1860" xr:uid="{24D8C46D-FA51-42FA-ABC1-40037A21BA8E}"/>
    <cellStyle name="Vírgula 2 7 4 2 2" xfId="3991" xr:uid="{8B937511-FC72-4A24-93BF-A943F80A92B8}"/>
    <cellStyle name="Vírgula 2 7 4 2 2 2" xfId="7652" xr:uid="{D92CA4CB-05BA-483C-8403-F0FD6AFD34C2}"/>
    <cellStyle name="Vírgula 2 7 4 2 3" xfId="6002" xr:uid="{496E1BF6-6FA4-40B2-8960-74F46EE8EC26}"/>
    <cellStyle name="Vírgula 2 7 4 3" xfId="2999" xr:uid="{871413D4-CF4D-4E36-AD56-ACBD96650025}"/>
    <cellStyle name="Vírgula 2 7 4 3 2" xfId="6786" xr:uid="{D793FE74-554B-4ABE-9125-388942482CC8}"/>
    <cellStyle name="Vírgula 2 7 4 4" xfId="5137" xr:uid="{2BEEEEFC-0751-49A0-B1F6-FB9942383570}"/>
    <cellStyle name="Vírgula 2 7 5" xfId="1414" xr:uid="{A4D93F09-0B79-48D2-B25B-B01845D3DF54}"/>
    <cellStyle name="Vírgula 2 7 5 2" xfId="3545" xr:uid="{F88CC493-D021-4D2E-A918-31A64083138B}"/>
    <cellStyle name="Vírgula 2 7 5 2 2" xfId="7260" xr:uid="{DD263FBE-82B7-4BB2-9F88-732B11A8C5AD}"/>
    <cellStyle name="Vírgula 2 7 5 3" xfId="5610" xr:uid="{A6AB0D90-7B79-4B25-950D-0D0A73CFDF6F}"/>
    <cellStyle name="Vírgula 2 7 6" xfId="2352" xr:uid="{424AF9DA-3860-49ED-8481-B67C9038E4A8}"/>
    <cellStyle name="Vírgula 2 7 6 2" xfId="4746" xr:uid="{6DEE0560-991E-46DC-BC6A-6E310CD7BC18}"/>
    <cellStyle name="Vírgula 2 7 7" xfId="418" xr:uid="{A828F64D-6B75-4DCD-B25D-389E4CF98E08}"/>
    <cellStyle name="Vírgula 2 7 7 2" xfId="6394" xr:uid="{9D5BF516-ABEF-4A41-A5AB-AA0B57CDC445}"/>
    <cellStyle name="Vírgula 2 7 8" xfId="2553" xr:uid="{D5EFB3BC-43B3-4F65-9334-61A17AF7EECE}"/>
    <cellStyle name="Vírgula 2 7 9" xfId="4435" xr:uid="{DB0B4FC7-E86F-46E7-9C89-DE46901DBF1E}"/>
    <cellStyle name="Vírgula 20" xfId="2299" xr:uid="{86751F41-3EEC-4D3E-AC8C-FF82659A5E52}"/>
    <cellStyle name="Vírgula 20 2" xfId="6388" xr:uid="{DEFC2342-6B34-48C9-A486-59B47EE07433}"/>
    <cellStyle name="Vírgula 21" xfId="411" xr:uid="{3B6AC970-0F9A-440D-9C0E-D20E75DD6F36}"/>
    <cellStyle name="Vírgula 22" xfId="2546" xr:uid="{43DC9533-85BA-43C0-AA68-3D03A2D5EE09}"/>
    <cellStyle name="Vírgula 23" xfId="4429" xr:uid="{3105A56C-D394-4AAF-BFB5-23899996B9FF}"/>
    <cellStyle name="Vírgula 3" xfId="29" xr:uid="{00000000-0005-0000-0000-00002F000000}"/>
    <cellStyle name="Vírgula 3 2" xfId="51" xr:uid="{00000000-0005-0000-0000-000030000000}"/>
    <cellStyle name="Vírgula 3 3" xfId="85" xr:uid="{00000000-0005-0000-0000-00002F000000}"/>
    <cellStyle name="Vírgula 3 3 10" xfId="1435" xr:uid="{8F7BCE97-A126-401D-AF34-9F579B157E29}"/>
    <cellStyle name="Vírgula 3 3 10 2" xfId="3566" xr:uid="{FFC552EE-0FAB-4D7C-BDBB-53A885A61A94}"/>
    <cellStyle name="Vírgula 3 3 10 2 2" xfId="7280" xr:uid="{939FC2FD-0DE2-417F-BD4A-F5F11100F937}"/>
    <cellStyle name="Vírgula 3 3 10 3" xfId="5630" xr:uid="{B1A0411D-2743-478C-9405-0A91AC5B1AB4}"/>
    <cellStyle name="Vírgula 3 3 11" xfId="2329" xr:uid="{1C488B71-6724-48DD-8A16-6FAE72E18BBA}"/>
    <cellStyle name="Vírgula 3 3 11 2" xfId="4766" xr:uid="{2AC21F01-EA50-4F15-93E3-49EB4ABD2AD2}"/>
    <cellStyle name="Vírgula 3 3 12" xfId="439" xr:uid="{42D48694-719A-43EE-A2D4-ECE1472DF198}"/>
    <cellStyle name="Vírgula 3 3 12 2" xfId="6414" xr:uid="{F834BCEB-2E79-4DF8-8300-24E6041881E8}"/>
    <cellStyle name="Vírgula 3 3 13" xfId="2574" xr:uid="{AAC770B9-197E-4814-BA60-3219F2406386}"/>
    <cellStyle name="Vírgula 3 3 14" xfId="4455" xr:uid="{C01DE36E-8F55-409F-841D-ACCF398EBC43}"/>
    <cellStyle name="Vírgula 3 3 2" xfId="132" xr:uid="{00000000-0005-0000-0000-00009A000000}"/>
    <cellStyle name="Vírgula 3 3 2 10" xfId="2616" xr:uid="{07E1A54A-2E1E-4500-B949-857A916B6062}"/>
    <cellStyle name="Vírgula 3 3 2 11" xfId="4492" xr:uid="{96BC09F1-FFF2-4B74-B9D9-D14FE8799FEB}"/>
    <cellStyle name="Vírgula 3 3 2 2" xfId="382" xr:uid="{017B275D-17C3-472A-9104-827A07ADBEE2}"/>
    <cellStyle name="Vírgula 3 3 2 2 2" xfId="1178" xr:uid="{4D573742-5F8C-4B6B-9E12-87AC3C0549AD}"/>
    <cellStyle name="Vírgula 3 3 2 2 2 2" xfId="2170" xr:uid="{0324F899-824E-44E3-9F8D-75E756A39CA5}"/>
    <cellStyle name="Vírgula 3 3 2 2 2 2 2" xfId="4301" xr:uid="{129F9BB6-9F4B-4DB3-B04F-1B74FC915463}"/>
    <cellStyle name="Vírgula 3 3 2 2 2 2 2 2" xfId="7930" xr:uid="{F91B27AD-8BD4-4921-9DC5-38A6B89F39A9}"/>
    <cellStyle name="Vírgula 3 3 2 2 2 2 3" xfId="6280" xr:uid="{2C5747FC-ABC7-4764-9C37-4962F27C0B32}"/>
    <cellStyle name="Vírgula 3 3 2 2 2 3" xfId="3309" xr:uid="{3A7FA158-7CE9-4C19-890C-C7FBB5249188}"/>
    <cellStyle name="Vírgula 3 3 2 2 2 3 2" xfId="7064" xr:uid="{5A500B0C-F2E6-48A3-A37A-8D5C7BF0BE24}"/>
    <cellStyle name="Vírgula 3 3 2 2 2 4" xfId="5414" xr:uid="{40FFA4E5-2AD0-4C65-8810-49EEB18CCDAF}"/>
    <cellStyle name="Vírgula 3 3 2 2 3" xfId="1724" xr:uid="{0FCB414F-88C0-4027-8AC1-8F3B6E95E61B}"/>
    <cellStyle name="Vírgula 3 3 2 2 3 2" xfId="3855" xr:uid="{33559795-D907-4B85-9861-5EE77DF082D9}"/>
    <cellStyle name="Vírgula 3 3 2 2 3 2 2" xfId="7538" xr:uid="{C671EC0E-FC3F-43C7-B8F2-531397278577}"/>
    <cellStyle name="Vírgula 3 3 2 2 3 3" xfId="5888" xr:uid="{61D5DDB0-5F92-4629-B456-53293ADA193E}"/>
    <cellStyle name="Vírgula 3 3 2 2 4" xfId="2518" xr:uid="{39285FB9-2FE8-4A33-8704-2D3B03CF3ED9}"/>
    <cellStyle name="Vírgula 3 3 2 2 4 2" xfId="5024" xr:uid="{B32147C3-2959-4007-BFB6-F4095522F367}"/>
    <cellStyle name="Vírgula 3 3 2 2 5" xfId="728" xr:uid="{5CF1DB26-F00B-4AA8-B5E3-CD206CD730AA}"/>
    <cellStyle name="Vírgula 3 3 2 2 5 2" xfId="6672" xr:uid="{6EC8403B-F98F-4F19-8E06-6A1E21D87819}"/>
    <cellStyle name="Vírgula 3 3 2 2 6" xfId="2863" xr:uid="{2544418E-1674-407D-9A07-65A0BD655A40}"/>
    <cellStyle name="Vírgula 3 3 2 2 7" xfId="4713" xr:uid="{8D343F3B-7DE7-48D4-8AAE-1394DC5B9CDD}"/>
    <cellStyle name="Vírgula 3 3 2 3" xfId="279" xr:uid="{21D4543B-B8CE-424F-8890-EAE7BB690154}"/>
    <cellStyle name="Vírgula 3 3 2 3 2" xfId="1075" xr:uid="{9F2CD4BA-4D8A-47ED-9A88-11F125F577A5}"/>
    <cellStyle name="Vírgula 3 3 2 3 2 2" xfId="2067" xr:uid="{D636972A-55A6-4E26-8493-AD1571088AD3}"/>
    <cellStyle name="Vírgula 3 3 2 3 2 2 2" xfId="4198" xr:uid="{11CDFB39-0776-4430-9327-36374433014B}"/>
    <cellStyle name="Vírgula 3 3 2 3 2 2 2 2" xfId="7837" xr:uid="{0BA953D7-C445-4AEA-B153-60C5B282F355}"/>
    <cellStyle name="Vírgula 3 3 2 3 2 2 3" xfId="6187" xr:uid="{B69F19EB-B102-4058-BE4D-A6E325431D39}"/>
    <cellStyle name="Vírgula 3 3 2 3 2 3" xfId="3206" xr:uid="{A15DDE37-732D-4ED0-8AE3-6414B960BDF4}"/>
    <cellStyle name="Vírgula 3 3 2 3 2 3 2" xfId="6971" xr:uid="{852967FC-8C1F-413D-9EE9-28C92B666A15}"/>
    <cellStyle name="Vírgula 3 3 2 3 2 4" xfId="5321" xr:uid="{F8C88770-33DF-4F76-ADBD-5B7AE2EEE23A}"/>
    <cellStyle name="Vírgula 3 3 2 3 3" xfId="1621" xr:uid="{E873814B-9AB0-44A9-BD02-D81F53300E2A}"/>
    <cellStyle name="Vírgula 3 3 2 3 3 2" xfId="3752" xr:uid="{F53F2D80-A026-4469-9C8B-C6CFE81A9BF7}"/>
    <cellStyle name="Vírgula 3 3 2 3 3 2 2" xfId="7445" xr:uid="{074C8DE1-06B1-42E1-BF88-2F3A7A29C3B8}"/>
    <cellStyle name="Vírgula 3 3 2 3 3 3" xfId="5795" xr:uid="{51FDF26F-2EA9-4328-BBDD-40546F6E9743}"/>
    <cellStyle name="Vírgula 3 3 2 3 4" xfId="625" xr:uid="{F6D6C2A1-B767-4070-9CFF-0E4FFA75ABE1}"/>
    <cellStyle name="Vírgula 3 3 2 3 4 2" xfId="4931" xr:uid="{1A296397-FFD5-427F-B4B6-C9F3A648B16D}"/>
    <cellStyle name="Vírgula 3 3 2 3 5" xfId="2760" xr:uid="{1A334398-F09A-43BC-A996-276051B5BFBE}"/>
    <cellStyle name="Vírgula 3 3 2 3 5 2" xfId="6579" xr:uid="{EBDF78C2-751D-4E18-8389-3AE5F7251D13}"/>
    <cellStyle name="Vírgula 3 3 2 3 6" xfId="4620" xr:uid="{6363E24F-0B43-4775-B31A-52ACEB364299}"/>
    <cellStyle name="Vírgula 3 3 2 4" xfId="841" xr:uid="{E8D9E2F1-9481-4EB1-A518-34856DD06C80}"/>
    <cellStyle name="Vírgula 3 3 2 4 2" xfId="1291" xr:uid="{AF2A4D5D-B6A3-4BD1-9259-43DE1DA7A183}"/>
    <cellStyle name="Vírgula 3 3 2 4 2 2" xfId="2283" xr:uid="{39D23A6A-46E1-446A-98FC-BAE46C2786FE}"/>
    <cellStyle name="Vírgula 3 3 2 4 2 2 2" xfId="4414" xr:uid="{31D01248-5201-40DB-A400-07E59A6B7727}"/>
    <cellStyle name="Vírgula 3 3 2 4 2 2 2 2" xfId="8025" xr:uid="{8885BA29-7BCD-49B2-A335-F26BA23EB7C8}"/>
    <cellStyle name="Vírgula 3 3 2 4 2 2 3" xfId="6375" xr:uid="{78F0AFCE-93E5-4A16-A058-6B0E74456F88}"/>
    <cellStyle name="Vírgula 3 3 2 4 2 3" xfId="3422" xr:uid="{161DE2F4-17F2-4927-8956-261632CBEB50}"/>
    <cellStyle name="Vírgula 3 3 2 4 2 3 2" xfId="7159" xr:uid="{17C3D52B-457C-4B9B-AA6D-D54267FEFA71}"/>
    <cellStyle name="Vírgula 3 3 2 4 2 4" xfId="5509" xr:uid="{5F5053F8-D9BB-40F0-AF20-2781B71757A8}"/>
    <cellStyle name="Vírgula 3 3 2 4 3" xfId="1837" xr:uid="{7041FC31-0D08-4450-A728-2C1A6C69BB9C}"/>
    <cellStyle name="Vírgula 3 3 2 4 3 2" xfId="3968" xr:uid="{21B1051D-D800-4E55-9595-D5607A750A68}"/>
    <cellStyle name="Vírgula 3 3 2 4 3 2 2" xfId="7633" xr:uid="{A8611832-799A-4E7A-8419-1E515E45FC9A}"/>
    <cellStyle name="Vírgula 3 3 2 4 3 3" xfId="5983" xr:uid="{B796E3C2-46A0-4EBD-993E-0EA8DB722AA4}"/>
    <cellStyle name="Vírgula 3 3 2 4 4" xfId="2976" xr:uid="{67EA5561-0CB0-4FF8-B710-CD8B6801D2D1}"/>
    <cellStyle name="Vírgula 3 3 2 4 4 2" xfId="6767" xr:uid="{79F5DA6F-5386-4675-B0C7-A692D9567A3B}"/>
    <cellStyle name="Vírgula 3 3 2 4 5" xfId="5118" xr:uid="{A020353B-AE80-4A77-B713-F073683E0F53}"/>
    <cellStyle name="Vírgula 3 3 2 5" xfId="931" xr:uid="{A8C7530A-2EE3-4C0F-BD1B-7343E09F881A}"/>
    <cellStyle name="Vírgula 3 3 2 5 2" xfId="1923" xr:uid="{4751BC0A-1046-4508-8662-8003D1BC18E7}"/>
    <cellStyle name="Vírgula 3 3 2 5 2 2" xfId="4054" xr:uid="{0ED413AF-DFFE-4223-BCDF-69023143743B}"/>
    <cellStyle name="Vírgula 3 3 2 5 2 2 2" xfId="7709" xr:uid="{95F90535-6212-4ECD-AB76-39C85388D737}"/>
    <cellStyle name="Vírgula 3 3 2 5 2 3" xfId="6059" xr:uid="{64649F68-842D-4EA0-B51F-5DA29B594537}"/>
    <cellStyle name="Vírgula 3 3 2 5 3" xfId="3062" xr:uid="{536F0EA4-B077-4122-9DE4-486DAABFDA06}"/>
    <cellStyle name="Vírgula 3 3 2 5 3 2" xfId="6843" xr:uid="{421FE7B1-9522-49D1-9FE3-59358ED7C072}"/>
    <cellStyle name="Vírgula 3 3 2 5 4" xfId="5194" xr:uid="{3EEFF8EE-11F4-4A38-A6B4-FC8F6739F9DA}"/>
    <cellStyle name="Vírgula 3 3 2 6" xfId="1391" xr:uid="{7231298F-226C-4425-8C44-1CC0A68096C9}"/>
    <cellStyle name="Vírgula 3 3 2 6 2" xfId="3522" xr:uid="{24C79C08-32AB-4D3D-B6E3-930E1AD7E61D}"/>
    <cellStyle name="Vírgula 3 3 2 6 2 2" xfId="7241" xr:uid="{C4818741-1459-4C1A-90A8-6426DE3FAA03}"/>
    <cellStyle name="Vírgula 3 3 2 6 3" xfId="5591" xr:uid="{7AC316E4-ABBD-4547-AE2A-A20C547DA346}"/>
    <cellStyle name="Vírgula 3 3 2 7" xfId="1477" xr:uid="{3DC7A6E7-4011-4E38-BBC4-C625F2AC5B57}"/>
    <cellStyle name="Vírgula 3 3 2 7 2" xfId="3608" xr:uid="{BD8E6882-6959-432E-9671-932CF90BE4A8}"/>
    <cellStyle name="Vírgula 3 3 2 7 2 2" xfId="7317" xr:uid="{AE0530CE-E226-4D7E-94E0-9A189390C362}"/>
    <cellStyle name="Vírgula 3 3 2 7 3" xfId="5667" xr:uid="{5935ABAB-4A0E-4248-8830-B8930A2E5134}"/>
    <cellStyle name="Vírgula 3 3 2 8" xfId="2415" xr:uid="{13DF261C-AEA0-437B-BEFC-520283CE26AA}"/>
    <cellStyle name="Vírgula 3 3 2 8 2" xfId="4804" xr:uid="{21690A3F-3F2D-4F55-8591-6FC44E6988B3}"/>
    <cellStyle name="Vírgula 3 3 2 9" xfId="481" xr:uid="{1822A0CB-5FAB-4C6D-8ECD-B63DB04EB41D}"/>
    <cellStyle name="Vírgula 3 3 2 9 2" xfId="6451" xr:uid="{A85DBFCA-AA19-4CA5-AD5F-2ADC741C76DE}"/>
    <cellStyle name="Vírgula 3 3 3" xfId="131" xr:uid="{00000000-0005-0000-0000-000099000000}"/>
    <cellStyle name="Vírgula 3 3 3 2" xfId="381" xr:uid="{85639B58-4DD3-49ED-9FFB-4277AFBB4F11}"/>
    <cellStyle name="Vírgula 3 3 3 2 2" xfId="1177" xr:uid="{CA992F3B-25C3-445F-9869-5ADF403515DF}"/>
    <cellStyle name="Vírgula 3 3 3 2 2 2" xfId="2169" xr:uid="{280575C5-3502-4FEA-8EDB-75D9CA4214D5}"/>
    <cellStyle name="Vírgula 3 3 3 2 2 2 2" xfId="4300" xr:uid="{29AF3A49-71DC-42A3-B4B5-717FFA173BEE}"/>
    <cellStyle name="Vírgula 3 3 3 2 2 2 2 2" xfId="7929" xr:uid="{92C76B6E-2AC1-42E0-9209-002FC7F4351D}"/>
    <cellStyle name="Vírgula 3 3 3 2 2 2 3" xfId="6279" xr:uid="{698736BC-AAC5-4FC9-BD9A-6A2674824A10}"/>
    <cellStyle name="Vírgula 3 3 3 2 2 3" xfId="3308" xr:uid="{5CFFF43C-D9C6-4807-BDC1-94ED5FD0A01D}"/>
    <cellStyle name="Vírgula 3 3 3 2 2 3 2" xfId="7063" xr:uid="{A6C5A820-A471-41FA-853E-0756FA61B598}"/>
    <cellStyle name="Vírgula 3 3 3 2 2 4" xfId="5413" xr:uid="{16E1500B-720F-434C-A07C-CA5234BD9E7B}"/>
    <cellStyle name="Vírgula 3 3 3 2 3" xfId="1723" xr:uid="{702E70C7-57B8-4499-9F72-D16C0055F937}"/>
    <cellStyle name="Vírgula 3 3 3 2 3 2" xfId="3854" xr:uid="{7A4DEAC8-E810-4320-A9DA-0FE6B241C27E}"/>
    <cellStyle name="Vírgula 3 3 3 2 3 2 2" xfId="7537" xr:uid="{C81CA350-E482-4A30-84C9-A0A409CB1CFE}"/>
    <cellStyle name="Vírgula 3 3 3 2 3 3" xfId="5887" xr:uid="{AC44F76E-4A00-4AD2-A9E4-7FC7266A4643}"/>
    <cellStyle name="Vírgula 3 3 3 2 4" xfId="2517" xr:uid="{B23470D7-22A2-47AB-9902-E54DCFE0EE29}"/>
    <cellStyle name="Vírgula 3 3 3 2 4 2" xfId="5023" xr:uid="{BF10C0B6-B6B6-49DA-B3A1-41007AF78F7D}"/>
    <cellStyle name="Vírgula 3 3 3 2 5" xfId="727" xr:uid="{219A98A6-2363-4767-9837-12906F7F6BDC}"/>
    <cellStyle name="Vírgula 3 3 3 2 5 2" xfId="6671" xr:uid="{2199D1C8-EB8B-47BA-B082-ED98F31F235F}"/>
    <cellStyle name="Vírgula 3 3 3 2 6" xfId="2862" xr:uid="{82AC001B-D3AB-4592-A457-C3015EB1BE63}"/>
    <cellStyle name="Vírgula 3 3 3 2 7" xfId="4712" xr:uid="{5FF35012-B3D4-4FEA-9656-EB74C2379E96}"/>
    <cellStyle name="Vírgula 3 3 3 3" xfId="278" xr:uid="{B89B7724-976D-4580-9B4C-A32F930D2BEE}"/>
    <cellStyle name="Vírgula 3 3 3 3 2" xfId="1074" xr:uid="{208AD4AE-622B-456A-8772-94A64EAA503A}"/>
    <cellStyle name="Vírgula 3 3 3 3 2 2" xfId="2066" xr:uid="{E2B31406-01A2-42B8-A143-A8B2248E1933}"/>
    <cellStyle name="Vírgula 3 3 3 3 2 2 2" xfId="4197" xr:uid="{D4169418-1706-4CE3-9A32-78F9DF08599C}"/>
    <cellStyle name="Vírgula 3 3 3 3 2 2 2 2" xfId="7836" xr:uid="{46B491B6-B4CE-4714-8BD8-675E7ADB7FE2}"/>
    <cellStyle name="Vírgula 3 3 3 3 2 2 3" xfId="6186" xr:uid="{483DCC82-3C8D-42BE-901F-E7A8F2A6A306}"/>
    <cellStyle name="Vírgula 3 3 3 3 2 3" xfId="3205" xr:uid="{CD3E3005-E534-4AB4-BC47-85CA8222D016}"/>
    <cellStyle name="Vírgula 3 3 3 3 2 3 2" xfId="6970" xr:uid="{2910949F-24CD-4DE0-A578-364D93794D06}"/>
    <cellStyle name="Vírgula 3 3 3 3 2 4" xfId="5320" xr:uid="{86FAA990-3839-4174-A4B2-FC98CADA894F}"/>
    <cellStyle name="Vírgula 3 3 3 3 3" xfId="1620" xr:uid="{76D2E09D-5F34-4462-8307-6D48625AB296}"/>
    <cellStyle name="Vírgula 3 3 3 3 3 2" xfId="3751" xr:uid="{B700A963-1D52-4124-8020-836FCCCF54C6}"/>
    <cellStyle name="Vírgula 3 3 3 3 3 2 2" xfId="7444" xr:uid="{E14F9504-F9F1-4FD2-B230-D63744D7A99E}"/>
    <cellStyle name="Vírgula 3 3 3 3 3 3" xfId="5794" xr:uid="{FF74C72C-887F-442E-B393-9CE607387BA6}"/>
    <cellStyle name="Vírgula 3 3 3 3 4" xfId="624" xr:uid="{57F115A1-F1B3-4EC9-815F-5D098F6D2A9A}"/>
    <cellStyle name="Vírgula 3 3 3 3 4 2" xfId="4930" xr:uid="{5CD4139F-7557-4004-BD66-010EEC9F5AE3}"/>
    <cellStyle name="Vírgula 3 3 3 3 5" xfId="2759" xr:uid="{DB857836-27A1-478A-B232-A632BF34C464}"/>
    <cellStyle name="Vírgula 3 3 3 3 5 2" xfId="6578" xr:uid="{8D479708-4C5C-44DF-99E7-F24ED3BFA88A}"/>
    <cellStyle name="Vírgula 3 3 3 3 6" xfId="4619" xr:uid="{8DF9FD34-7320-4D7A-89C1-53896AAF9B8A}"/>
    <cellStyle name="Vírgula 3 3 3 4" xfId="930" xr:uid="{FFFB7112-FF80-4F94-A277-2D8DA66CC0E2}"/>
    <cellStyle name="Vírgula 3 3 3 4 2" xfId="1922" xr:uid="{D52308E7-24A8-44F7-8BE6-9A9BD0D9FA95}"/>
    <cellStyle name="Vírgula 3 3 3 4 2 2" xfId="4053" xr:uid="{00E9F650-9D8F-4BBB-9C98-0857AB7E6A1A}"/>
    <cellStyle name="Vírgula 3 3 3 4 2 2 2" xfId="7708" xr:uid="{E860D651-8214-477F-82BC-DCB4238BEBB0}"/>
    <cellStyle name="Vírgula 3 3 3 4 2 3" xfId="6058" xr:uid="{08CF2BBA-1265-4665-9B33-95C7EEB054E4}"/>
    <cellStyle name="Vírgula 3 3 3 4 3" xfId="3061" xr:uid="{2EB425FF-3E8F-4793-A890-7F6E04A42D33}"/>
    <cellStyle name="Vírgula 3 3 3 4 3 2" xfId="6842" xr:uid="{0E5DA546-AE19-43E0-AAEF-648EF831BBA2}"/>
    <cellStyle name="Vírgula 3 3 3 4 4" xfId="5193" xr:uid="{6514BF7E-AC4F-44C6-8CE4-376BA748B5EC}"/>
    <cellStyle name="Vírgula 3 3 3 5" xfId="1476" xr:uid="{3EA3C302-3A94-4D56-A9E5-0D3FC30D49C5}"/>
    <cellStyle name="Vírgula 3 3 3 5 2" xfId="3607" xr:uid="{41D74540-928C-421A-BF25-57FC7736F8AD}"/>
    <cellStyle name="Vírgula 3 3 3 5 2 2" xfId="7316" xr:uid="{76F96052-BB1A-4667-B926-C38D43D336ED}"/>
    <cellStyle name="Vírgula 3 3 3 5 3" xfId="5666" xr:uid="{F362E3E0-7DAC-4F2E-8D0D-8D90F15E4813}"/>
    <cellStyle name="Vírgula 3 3 3 6" xfId="2414" xr:uid="{D1DD9243-ED3C-46BA-8237-C148F79A0CD5}"/>
    <cellStyle name="Vírgula 3 3 3 6 2" xfId="4803" xr:uid="{29F8E183-7998-4866-9BCF-F1BF495C32EB}"/>
    <cellStyle name="Vírgula 3 3 3 7" xfId="480" xr:uid="{E35798C3-3921-49C9-B588-0DE2AC88B3E9}"/>
    <cellStyle name="Vírgula 3 3 3 7 2" xfId="6450" xr:uid="{C68D3411-2620-4B8B-8945-472EDA326AA5}"/>
    <cellStyle name="Vírgula 3 3 3 8" xfId="2615" xr:uid="{F6C262FA-2ECE-48F7-B81F-24431314A685}"/>
    <cellStyle name="Vírgula 3 3 3 9" xfId="4491" xr:uid="{4B41B294-C45D-4D3F-8847-C15B8B2848C1}"/>
    <cellStyle name="Vírgula 3 3 4" xfId="340" xr:uid="{B85C7D44-E5B7-46C5-A9C0-25FF5A20C2EC}"/>
    <cellStyle name="Vírgula 3 3 4 2" xfId="1136" xr:uid="{00183213-4B52-4897-A741-AB5611B9AE62}"/>
    <cellStyle name="Vírgula 3 3 4 2 2" xfId="2128" xr:uid="{BC343B90-A9EF-4C0E-8747-13434E8E9257}"/>
    <cellStyle name="Vírgula 3 3 4 2 2 2" xfId="4259" xr:uid="{A9142C1B-B3E4-4FE6-A65E-C8452A7B1969}"/>
    <cellStyle name="Vírgula 3 3 4 2 2 2 2" xfId="7893" xr:uid="{76069F3E-4D83-4716-A551-81A0438F3FAD}"/>
    <cellStyle name="Vírgula 3 3 4 2 2 3" xfId="6243" xr:uid="{ED4B4F14-6E06-438D-A0A6-12CB57146842}"/>
    <cellStyle name="Vírgula 3 3 4 2 3" xfId="3267" xr:uid="{67BB3431-965C-4EE7-891C-67E1C6506695}"/>
    <cellStyle name="Vírgula 3 3 4 2 3 2" xfId="7027" xr:uid="{844D27F8-914D-42CA-87A7-81D715C8E49D}"/>
    <cellStyle name="Vírgula 3 3 4 2 4" xfId="5377" xr:uid="{5F57D04A-F1A2-4EDC-A86D-F25BB7E7901E}"/>
    <cellStyle name="Vírgula 3 3 4 3" xfId="1682" xr:uid="{F15B70C6-D0C2-42FB-A32F-D27347EFE4C2}"/>
    <cellStyle name="Vírgula 3 3 4 3 2" xfId="3813" xr:uid="{0377774A-A59C-49E6-A342-E7E98C6F5DDA}"/>
    <cellStyle name="Vírgula 3 3 4 3 2 2" xfId="7501" xr:uid="{8970EEFE-E073-4181-8D40-6F11F5425E47}"/>
    <cellStyle name="Vírgula 3 3 4 3 3" xfId="5851" xr:uid="{D231E54B-DA10-4283-AF91-040DC6683AE6}"/>
    <cellStyle name="Vírgula 3 3 4 4" xfId="2476" xr:uid="{D5404E43-BEE5-4911-96F3-A64FB48A3093}"/>
    <cellStyle name="Vírgula 3 3 4 4 2" xfId="4987" xr:uid="{C65B7D43-8409-42C6-9BFF-3ECF6D00E5D3}"/>
    <cellStyle name="Vírgula 3 3 4 5" xfId="686" xr:uid="{7BAFD88D-1459-4EF9-BABE-9D90C37041AB}"/>
    <cellStyle name="Vírgula 3 3 4 5 2" xfId="6635" xr:uid="{6DCD1A82-1D56-42CB-B99C-BD7443C9BF2D}"/>
    <cellStyle name="Vírgula 3 3 4 6" xfId="2821" xr:uid="{1B2D4F2B-7275-4A4E-A555-848E9AABE82A}"/>
    <cellStyle name="Vírgula 3 3 4 7" xfId="4676" xr:uid="{74A96B50-3B2F-43EB-9BDB-9C582CDF40AC}"/>
    <cellStyle name="Vírgula 3 3 5" xfId="236" xr:uid="{1FB2AE0E-8196-402E-884E-F55A2E62FC21}"/>
    <cellStyle name="Vírgula 3 3 5 2" xfId="1033" xr:uid="{2C38F674-D94F-45E6-828C-1B7B95F909BC}"/>
    <cellStyle name="Vírgula 3 3 5 2 2" xfId="2025" xr:uid="{FBED7076-0FE8-4C22-83F2-8D454A5F1DE0}"/>
    <cellStyle name="Vírgula 3 3 5 2 2 2" xfId="4156" xr:uid="{DF676E68-09A4-4595-B0B1-FFEBD6A9204F}"/>
    <cellStyle name="Vírgula 3 3 5 2 2 2 2" xfId="7800" xr:uid="{A1569E77-0656-47A1-BD5C-918013784CCD}"/>
    <cellStyle name="Vírgula 3 3 5 2 2 3" xfId="6150" xr:uid="{96048109-1A8B-4EE1-8805-9052BEA5D082}"/>
    <cellStyle name="Vírgula 3 3 5 2 3" xfId="3164" xr:uid="{99875242-7C1C-4E0E-AB86-DE94DDE83C33}"/>
    <cellStyle name="Vírgula 3 3 5 2 3 2" xfId="6934" xr:uid="{3EB2B1D5-5561-4135-9F70-A68448E0F79D}"/>
    <cellStyle name="Vírgula 3 3 5 2 4" xfId="5284" xr:uid="{7A1FB66D-CB9B-477B-B89C-813CDC845226}"/>
    <cellStyle name="Vírgula 3 3 5 3" xfId="1579" xr:uid="{EB7290EB-5967-4A41-B2A3-39088FF9D536}"/>
    <cellStyle name="Vírgula 3 3 5 3 2" xfId="3710" xr:uid="{E48AD9A8-4330-47D0-AB53-FAECAD6B0B6E}"/>
    <cellStyle name="Vírgula 3 3 5 3 2 2" xfId="7408" xr:uid="{3A1FB55C-FE21-4AC6-A548-676E0880AB34}"/>
    <cellStyle name="Vírgula 3 3 5 3 3" xfId="5758" xr:uid="{C7265A80-C816-4154-8BF2-424952E30733}"/>
    <cellStyle name="Vírgula 3 3 5 4" xfId="2373" xr:uid="{2666A9C5-D59D-4FFD-81B2-F92DFECCA805}"/>
    <cellStyle name="Vírgula 3 3 5 4 2" xfId="4894" xr:uid="{800CB64D-DDA3-4DCE-9F44-A7BBA9FFB071}"/>
    <cellStyle name="Vírgula 3 3 5 5" xfId="583" xr:uid="{1D174601-899D-4EC2-938B-C3342DBE42A8}"/>
    <cellStyle name="Vírgula 3 3 5 5 2" xfId="6542" xr:uid="{F8B4A805-89C1-43B9-839A-1A76FFF11844}"/>
    <cellStyle name="Vírgula 3 3 5 6" xfId="2718" xr:uid="{FA3F1BAF-3E33-431B-ACE5-12C7E1305033}"/>
    <cellStyle name="Vírgula 3 3 5 7" xfId="4583" xr:uid="{19C16E78-59C1-45A4-AC5F-31A23BC2AE6A}"/>
    <cellStyle name="Vírgula 3 3 6" xfId="190" xr:uid="{094F6EAC-866F-4A5A-A419-7FC263FB89E2}"/>
    <cellStyle name="Vírgula 3 3 6 2" xfId="989" xr:uid="{1817A015-6CB1-4B86-AEEF-AC8F21E58EC5}"/>
    <cellStyle name="Vírgula 3 3 6 2 2" xfId="1981" xr:uid="{8BB59363-28DF-493D-9A54-B2E9DD4F97E5}"/>
    <cellStyle name="Vírgula 3 3 6 2 2 2" xfId="4112" xr:uid="{A60B651B-5101-4542-A8BC-39A11BF1A335}"/>
    <cellStyle name="Vírgula 3 3 6 2 2 2 2" xfId="7761" xr:uid="{926C46BC-9824-44D2-AE28-FC146E01EC6D}"/>
    <cellStyle name="Vírgula 3 3 6 2 2 3" xfId="6111" xr:uid="{926360E3-9F57-42D7-8214-120A9240B669}"/>
    <cellStyle name="Vírgula 3 3 6 2 3" xfId="3120" xr:uid="{8E03BEA5-89DF-4C71-9F04-7373819D5456}"/>
    <cellStyle name="Vírgula 3 3 6 2 3 2" xfId="6895" xr:uid="{E638DB3A-4A23-4DEA-AF15-56A91D91273D}"/>
    <cellStyle name="Vírgula 3 3 6 2 4" xfId="5245" xr:uid="{9C3C595D-883B-459D-BF32-6B996CD38D2B}"/>
    <cellStyle name="Vírgula 3 3 6 3" xfId="1535" xr:uid="{7E8FEDD5-46F0-4FC3-8702-235AC985F6F9}"/>
    <cellStyle name="Vírgula 3 3 6 3 2" xfId="3666" xr:uid="{A61484AC-1EFA-4397-96B3-59B036DEDE4E}"/>
    <cellStyle name="Vírgula 3 3 6 3 2 2" xfId="7369" xr:uid="{702E6EB7-0455-4708-BD3D-714CA1C94B4E}"/>
    <cellStyle name="Vírgula 3 3 6 3 3" xfId="5719" xr:uid="{7ED03FA0-698A-4F2E-AD45-BA8AE58D0CBF}"/>
    <cellStyle name="Vírgula 3 3 6 4" xfId="539" xr:uid="{6FBC4626-9859-40EC-A841-14984CEAC635}"/>
    <cellStyle name="Vírgula 3 3 6 4 2" xfId="4855" xr:uid="{EBAB00E0-81A5-4EBD-B3C0-A06567BC2097}"/>
    <cellStyle name="Vírgula 3 3 6 5" xfId="2674" xr:uid="{48427C9D-CBA2-4B62-B39B-F9DB509DAC8E}"/>
    <cellStyle name="Vírgula 3 3 6 5 2" xfId="6503" xr:uid="{7B9A690D-4612-4FC7-8C02-8E58593C7C5B}"/>
    <cellStyle name="Vírgula 3 3 6 6" xfId="4544" xr:uid="{54687D8C-3B64-4508-862C-A067F7273451}"/>
    <cellStyle name="Vírgula 3 3 7" xfId="787" xr:uid="{3E52FD56-6E4F-4D3A-9AB5-9304095FAD2B}"/>
    <cellStyle name="Vírgula 3 3 7 2" xfId="1237" xr:uid="{3D4C7142-8029-42CB-A7D4-087DF9C09ACA}"/>
    <cellStyle name="Vírgula 3 3 7 2 2" xfId="2229" xr:uid="{47793883-8648-41F0-A116-9502ED80A077}"/>
    <cellStyle name="Vírgula 3 3 7 2 2 2" xfId="4360" xr:uid="{B66ABD02-6A41-4F65-AC13-DA138BE42A31}"/>
    <cellStyle name="Vírgula 3 3 7 2 2 2 2" xfId="7982" xr:uid="{B45ED016-E46A-4F38-A5B8-17E59E79B317}"/>
    <cellStyle name="Vírgula 3 3 7 2 2 3" xfId="6332" xr:uid="{FFDFBD65-DB32-4A39-8613-C7002BEE9A47}"/>
    <cellStyle name="Vírgula 3 3 7 2 3" xfId="3368" xr:uid="{02020D35-9178-4CB2-9EE4-7E9AF7C0523E}"/>
    <cellStyle name="Vírgula 3 3 7 2 3 2" xfId="7116" xr:uid="{09F58B84-4329-4D9B-BC71-D8FE26275519}"/>
    <cellStyle name="Vírgula 3 3 7 2 4" xfId="5466" xr:uid="{C909B68F-09F2-4EE9-8A71-FD4432C18D6C}"/>
    <cellStyle name="Vírgula 3 3 7 3" xfId="1783" xr:uid="{B1303A60-E46F-4E86-A916-4AEEAE044694}"/>
    <cellStyle name="Vírgula 3 3 7 3 2" xfId="3914" xr:uid="{486883D7-0C73-4238-8DD9-E8BD03C6DEEE}"/>
    <cellStyle name="Vírgula 3 3 7 3 2 2" xfId="7590" xr:uid="{B3CC407B-10FE-45B3-B3DB-25091E4E48C7}"/>
    <cellStyle name="Vírgula 3 3 7 3 3" xfId="5940" xr:uid="{16E8CD43-4EEB-4044-A823-B9D126E5ACEB}"/>
    <cellStyle name="Vírgula 3 3 7 4" xfId="2922" xr:uid="{87C3B05F-30E9-4555-B2CE-E6BCF1FB2D01}"/>
    <cellStyle name="Vírgula 3 3 7 4 2" xfId="6724" xr:uid="{94E958C2-9FCC-4933-B6E6-BEBB11AC7204}"/>
    <cellStyle name="Vírgula 3 3 7 5" xfId="5075" xr:uid="{BFC4EA6F-0C19-43EB-9649-63EC8F74D385}"/>
    <cellStyle name="Vírgula 3 3 8" xfId="889" xr:uid="{5573B40A-8755-4EF3-B716-BD1AB46A33C4}"/>
    <cellStyle name="Vírgula 3 3 8 2" xfId="1881" xr:uid="{3A4129EA-BAFE-4122-9B7A-5FF21DE6F5BC}"/>
    <cellStyle name="Vírgula 3 3 8 2 2" xfId="4012" xr:uid="{1226C4E9-B925-43E3-A442-1875DFC6A472}"/>
    <cellStyle name="Vírgula 3 3 8 2 2 2" xfId="7672" xr:uid="{5A9C1E24-5F44-484C-9811-E73FB0AAC405}"/>
    <cellStyle name="Vírgula 3 3 8 2 3" xfId="6022" xr:uid="{B8DBBEE0-E3DB-488F-A233-DF0848AF660D}"/>
    <cellStyle name="Vírgula 3 3 8 3" xfId="3020" xr:uid="{87B94C92-41F3-4356-A910-143864ADCA52}"/>
    <cellStyle name="Vírgula 3 3 8 3 2" xfId="6806" xr:uid="{5A9DB2EA-A8EF-446C-85BA-B29AF5288681}"/>
    <cellStyle name="Vírgula 3 3 8 4" xfId="5157" xr:uid="{C3A47759-FC06-448B-B511-29DE42F8BF0C}"/>
    <cellStyle name="Vírgula 3 3 9" xfId="1337" xr:uid="{88A4910F-D54D-4D6D-B54D-DD2D518113CE}"/>
    <cellStyle name="Vírgula 3 3 9 2" xfId="3468" xr:uid="{648734EC-6BE0-46CE-B82A-F29E753E8F9C}"/>
    <cellStyle name="Vírgula 3 3 9 2 2" xfId="7198" xr:uid="{EEA11BBE-151C-4CD9-BC15-6EB10B9C4DC4}"/>
    <cellStyle name="Vírgula 3 3 9 3" xfId="5548" xr:uid="{C1CFEB8E-2D36-4E93-8036-158531C97A30}"/>
    <cellStyle name="Vírgula 3 4" xfId="130" xr:uid="{00000000-0005-0000-0000-000098000000}"/>
    <cellStyle name="Vírgula 3 4 10" xfId="479" xr:uid="{AC635165-1CDB-46C1-87E5-139DDD32D86F}"/>
    <cellStyle name="Vírgula 3 4 10 2" xfId="6449" xr:uid="{76032083-F628-492A-A7D2-EF76EF232417}"/>
    <cellStyle name="Vírgula 3 4 11" xfId="2614" xr:uid="{E4ED708F-FA37-4CDE-AF06-48ED6F55C877}"/>
    <cellStyle name="Vírgula 3 4 12" xfId="4490" xr:uid="{731E82DB-7DCB-47E8-88F0-6A0901330F86}"/>
    <cellStyle name="Vírgula 3 4 2" xfId="380" xr:uid="{CD771FF1-3E4B-4955-BF87-5A9DDD35CE75}"/>
    <cellStyle name="Vírgula 3 4 2 2" xfId="823" xr:uid="{FE0D08DA-BC4D-4A44-A74D-DD38BFFDCEF2}"/>
    <cellStyle name="Vírgula 3 4 2 2 2" xfId="1273" xr:uid="{2B1F081A-F89B-4F18-883A-37097CF446B2}"/>
    <cellStyle name="Vírgula 3 4 2 2 2 2" xfId="2265" xr:uid="{A58EB036-4822-41A6-82E7-7151D5A25439}"/>
    <cellStyle name="Vírgula 3 4 2 2 2 2 2" xfId="4396" xr:uid="{681E75CC-410E-4B11-971E-3D47E8D8ABAA}"/>
    <cellStyle name="Vírgula 3 4 2 2 2 2 2 2" xfId="8008" xr:uid="{BBED2FF9-48D9-4D44-8AAB-AC074C16FB4E}"/>
    <cellStyle name="Vírgula 3 4 2 2 2 2 3" xfId="6358" xr:uid="{9E8C3DCD-B554-413C-8E80-8956CFB57AAF}"/>
    <cellStyle name="Vírgula 3 4 2 2 2 3" xfId="3404" xr:uid="{47A36453-2305-4AAD-B405-D60FBDC2B59B}"/>
    <cellStyle name="Vírgula 3 4 2 2 2 3 2" xfId="7142" xr:uid="{025E4ED3-B237-4A9F-97F1-E662251E5A82}"/>
    <cellStyle name="Vírgula 3 4 2 2 2 4" xfId="5492" xr:uid="{C3DC6BA3-95E1-41C3-959F-C6BA67FB5B46}"/>
    <cellStyle name="Vírgula 3 4 2 2 3" xfId="1819" xr:uid="{DF87CF85-2932-49FA-A118-C56C0B12D0D4}"/>
    <cellStyle name="Vírgula 3 4 2 2 3 2" xfId="3950" xr:uid="{B23D9401-0552-4AA4-90AF-62C0D8610704}"/>
    <cellStyle name="Vírgula 3 4 2 2 3 2 2" xfId="7616" xr:uid="{1BE3C317-001B-4EB0-BA2C-7ACE80E2D741}"/>
    <cellStyle name="Vírgula 3 4 2 2 3 3" xfId="5966" xr:uid="{092D1565-D1E6-4F6F-B5AC-064A482ADEA9}"/>
    <cellStyle name="Vírgula 3 4 2 2 4" xfId="2958" xr:uid="{871AE617-3D4C-4A24-BE85-BA8912CB8464}"/>
    <cellStyle name="Vírgula 3 4 2 2 4 2" xfId="6750" xr:uid="{07A74F59-9623-442F-AF21-9FD824892A97}"/>
    <cellStyle name="Vírgula 3 4 2 2 5" xfId="5101" xr:uid="{FDE57718-90A4-4B1A-A90B-274974AE24FE}"/>
    <cellStyle name="Vírgula 3 4 2 3" xfId="1176" xr:uid="{C4069F39-BC1B-4213-9A01-3421D55E3906}"/>
    <cellStyle name="Vírgula 3 4 2 3 2" xfId="2168" xr:uid="{B0DCF3D4-80F4-47B1-87F8-84A1D61CD61D}"/>
    <cellStyle name="Vírgula 3 4 2 3 2 2" xfId="4299" xr:uid="{A4AC41DD-42B0-4EC5-9B0F-372F501BA997}"/>
    <cellStyle name="Vírgula 3 4 2 3 2 2 2" xfId="7928" xr:uid="{F5F62614-73FE-4479-AF28-EFA5DC93C6E3}"/>
    <cellStyle name="Vírgula 3 4 2 3 2 3" xfId="6278" xr:uid="{633B5FAC-228F-4BF7-8B38-5FA7A8716314}"/>
    <cellStyle name="Vírgula 3 4 2 3 3" xfId="3307" xr:uid="{3CE88C6C-9CF0-4CE5-9C34-6235B0385B02}"/>
    <cellStyle name="Vírgula 3 4 2 3 3 2" xfId="7062" xr:uid="{CECA56C6-1083-4A39-932B-692F71CCBEA6}"/>
    <cellStyle name="Vírgula 3 4 2 3 4" xfId="5412" xr:uid="{16309CF3-167F-4BB3-8A73-4DFF7E8B2AA8}"/>
    <cellStyle name="Vírgula 3 4 2 4" xfId="1373" xr:uid="{88825770-A8F8-4896-9048-96E7D123A8B4}"/>
    <cellStyle name="Vírgula 3 4 2 4 2" xfId="3504" xr:uid="{CBAABA5D-DD94-443E-BCDB-5CEE162F202C}"/>
    <cellStyle name="Vírgula 3 4 2 4 2 2" xfId="7224" xr:uid="{934E7FA1-7347-4474-A0E2-8F64EDA8352C}"/>
    <cellStyle name="Vírgula 3 4 2 4 3" xfId="5574" xr:uid="{EAB07E5A-A7D7-46E7-88F9-F780AF1B5328}"/>
    <cellStyle name="Vírgula 3 4 2 5" xfId="1722" xr:uid="{DE897D69-571A-4B39-8B85-2B97228E9FAD}"/>
    <cellStyle name="Vírgula 3 4 2 5 2" xfId="3853" xr:uid="{15019FE1-7E93-4152-A66E-4015CE15D9EE}"/>
    <cellStyle name="Vírgula 3 4 2 5 2 2" xfId="7536" xr:uid="{A8E3FA9A-B962-49B6-A516-361835ED1DFB}"/>
    <cellStyle name="Vírgula 3 4 2 5 3" xfId="5886" xr:uid="{66B7078B-C22A-4B80-AC04-3AE816D86BA2}"/>
    <cellStyle name="Vírgula 3 4 2 6" xfId="2516" xr:uid="{69FEF158-9DC3-4D9D-AA22-28843D76E04E}"/>
    <cellStyle name="Vírgula 3 4 2 6 2" xfId="5022" xr:uid="{D1DDE00C-4274-40ED-8703-FAA861E59515}"/>
    <cellStyle name="Vírgula 3 4 2 7" xfId="726" xr:uid="{29D73F53-B658-4029-AEDF-A1E35A38E566}"/>
    <cellStyle name="Vírgula 3 4 2 7 2" xfId="6670" xr:uid="{0732645E-F179-40A1-829A-1EE195C22315}"/>
    <cellStyle name="Vírgula 3 4 2 8" xfId="2861" xr:uid="{D31E3D34-BA2D-4258-ACB5-FE3A13DCA9FE}"/>
    <cellStyle name="Vírgula 3 4 2 9" xfId="4711" xr:uid="{BE0FCAC7-EDB6-4BD5-AE29-C145C72E04DA}"/>
    <cellStyle name="Vírgula 3 4 3" xfId="277" xr:uid="{1BA7C3A4-377E-4964-B37A-CC166ACE770B}"/>
    <cellStyle name="Vírgula 3 4 3 2" xfId="1073" xr:uid="{D9F6575A-DCFE-4539-9B67-761563A7D77A}"/>
    <cellStyle name="Vírgula 3 4 3 2 2" xfId="2065" xr:uid="{68A89000-645E-48C7-908B-262E403871B0}"/>
    <cellStyle name="Vírgula 3 4 3 2 2 2" xfId="4196" xr:uid="{B6C6CED7-3B3D-4898-8390-7A559B5A0154}"/>
    <cellStyle name="Vírgula 3 4 3 2 2 2 2" xfId="7835" xr:uid="{4E8F6C1E-3815-4236-9520-C0CD4488E788}"/>
    <cellStyle name="Vírgula 3 4 3 2 2 3" xfId="6185" xr:uid="{73654FA4-E2A1-46F8-A11C-26CADACAB3F1}"/>
    <cellStyle name="Vírgula 3 4 3 2 3" xfId="3204" xr:uid="{3EE06212-1FAA-4063-96B8-D835AAE017D4}"/>
    <cellStyle name="Vírgula 3 4 3 2 3 2" xfId="6969" xr:uid="{271B69C8-21C4-48AA-910E-37BA1FD0D782}"/>
    <cellStyle name="Vírgula 3 4 3 2 4" xfId="5319" xr:uid="{B5A9D626-6B2E-46D5-8F31-0F9DF5071333}"/>
    <cellStyle name="Vírgula 3 4 3 3" xfId="1619" xr:uid="{CFBECDF2-19CC-4C9B-A560-1BD1AB128E09}"/>
    <cellStyle name="Vírgula 3 4 3 3 2" xfId="3750" xr:uid="{CE50CD52-A91D-49B8-A00F-99FEE3A4AFA7}"/>
    <cellStyle name="Vírgula 3 4 3 3 2 2" xfId="7443" xr:uid="{B2B4BD57-A4C5-476C-B14B-0DFC62E7DB04}"/>
    <cellStyle name="Vírgula 3 4 3 3 3" xfId="5793" xr:uid="{D2567E31-F108-45D4-8AF0-3329CA77C37C}"/>
    <cellStyle name="Vírgula 3 4 3 4" xfId="2413" xr:uid="{53252E21-43FC-403B-BFC6-420A78124B5C}"/>
    <cellStyle name="Vírgula 3 4 3 4 2" xfId="4929" xr:uid="{04EFFEBB-3442-4F73-B230-94E9B3D301E9}"/>
    <cellStyle name="Vírgula 3 4 3 5" xfId="623" xr:uid="{8A18FB4A-3C44-4E38-A73A-B186D009C90C}"/>
    <cellStyle name="Vírgula 3 4 3 5 2" xfId="6577" xr:uid="{3840359F-AD2D-48FE-A417-1C8C2603A8B6}"/>
    <cellStyle name="Vírgula 3 4 3 6" xfId="2758" xr:uid="{187371DF-DA0C-4E64-953B-4B08B7880159}"/>
    <cellStyle name="Vírgula 3 4 3 7" xfId="4618" xr:uid="{DE92C184-36EB-4FA8-974F-9855CDFB290A}"/>
    <cellStyle name="Vírgula 3 4 4" xfId="172" xr:uid="{02850F8C-06C0-437F-B791-15C394133BBE}"/>
    <cellStyle name="Vírgula 3 4 4 2" xfId="971" xr:uid="{3DD43D9B-593D-4017-959B-7E657539FC8C}"/>
    <cellStyle name="Vírgula 3 4 4 2 2" xfId="1963" xr:uid="{E2D7AC10-5051-4A3D-AD65-791A3C702BBF}"/>
    <cellStyle name="Vírgula 3 4 4 2 2 2" xfId="4094" xr:uid="{1959A0F7-D9C1-4F9E-820C-8D34381E255D}"/>
    <cellStyle name="Vírgula 3 4 4 2 2 2 2" xfId="7744" xr:uid="{AC392440-13A5-49F1-82FE-32B2565F9948}"/>
    <cellStyle name="Vírgula 3 4 4 2 2 3" xfId="6094" xr:uid="{E28F75DE-2EFA-4F4C-BC58-89A14F52303E}"/>
    <cellStyle name="Vírgula 3 4 4 2 3" xfId="3102" xr:uid="{B49A6D9E-9861-403E-8D27-EE429D4BFD78}"/>
    <cellStyle name="Vírgula 3 4 4 2 3 2" xfId="6878" xr:uid="{9D519085-F867-494C-946E-EC9CA13467CB}"/>
    <cellStyle name="Vírgula 3 4 4 2 4" xfId="5228" xr:uid="{07A82C11-5C25-4594-8A37-CE2DFD50F220}"/>
    <cellStyle name="Vírgula 3 4 4 3" xfId="1517" xr:uid="{04727A6E-9ECD-4AED-BE29-41F935CF2A23}"/>
    <cellStyle name="Vírgula 3 4 4 3 2" xfId="3648" xr:uid="{5B3D8597-4509-4392-9438-D5281597A8A7}"/>
    <cellStyle name="Vírgula 3 4 4 3 2 2" xfId="7352" xr:uid="{3F08F85C-F99E-458C-AA1F-602B0F384114}"/>
    <cellStyle name="Vírgula 3 4 4 3 3" xfId="5702" xr:uid="{F7DAFF50-2200-4143-9DD3-4CADC3F91426}"/>
    <cellStyle name="Vírgula 3 4 4 4" xfId="521" xr:uid="{310BD764-94D8-4C75-8822-760D52C6907B}"/>
    <cellStyle name="Vírgula 3 4 4 4 2" xfId="4838" xr:uid="{71A0CC00-6D04-4971-BF56-40E1F5D7C440}"/>
    <cellStyle name="Vírgula 3 4 4 5" xfId="2656" xr:uid="{76B0F62E-B132-4215-A172-032367984B46}"/>
    <cellStyle name="Vírgula 3 4 4 5 2" xfId="6486" xr:uid="{8A3C8A49-02DA-4790-ACD0-F2671653C114}"/>
    <cellStyle name="Vírgula 3 4 4 6" xfId="4527" xr:uid="{4ACD4D89-1D1D-45D2-8E87-1D9A285ADE59}"/>
    <cellStyle name="Vírgula 3 4 5" xfId="769" xr:uid="{EE253CBC-7AC5-4F18-A670-49A9A7976F93}"/>
    <cellStyle name="Vírgula 3 4 5 2" xfId="1219" xr:uid="{0B714F37-59AA-417C-A549-5A0F2B3D99E9}"/>
    <cellStyle name="Vírgula 3 4 5 2 2" xfId="2211" xr:uid="{01AE7D27-011F-411C-8D06-86F71FD71F21}"/>
    <cellStyle name="Vírgula 3 4 5 2 2 2" xfId="4342" xr:uid="{BAAD7FF8-C58B-4314-A664-BF62153F70CF}"/>
    <cellStyle name="Vírgula 3 4 5 2 2 2 2" xfId="7965" xr:uid="{B8737ED1-1203-45AD-8321-878A3B26B471}"/>
    <cellStyle name="Vírgula 3 4 5 2 2 3" xfId="6315" xr:uid="{6F34C690-B45C-4B06-8F5A-92F5B0E4008A}"/>
    <cellStyle name="Vírgula 3 4 5 2 3" xfId="3350" xr:uid="{4F52C652-F11B-468B-A1B2-3487235FEEE6}"/>
    <cellStyle name="Vírgula 3 4 5 2 3 2" xfId="7099" xr:uid="{31D360CD-362D-416B-A0C9-59706E16FD13}"/>
    <cellStyle name="Vírgula 3 4 5 2 4" xfId="5449" xr:uid="{FB2535CA-737C-41EC-84F1-B5CEC4A169FB}"/>
    <cellStyle name="Vírgula 3 4 5 3" xfId="1765" xr:uid="{9F013F56-E97B-4839-8AF4-34274D03E431}"/>
    <cellStyle name="Vírgula 3 4 5 3 2" xfId="3896" xr:uid="{7E0BF6F8-4AC9-471A-9585-E5CC2D7C2BB2}"/>
    <cellStyle name="Vírgula 3 4 5 3 2 2" xfId="7573" xr:uid="{9EA2FA13-AD28-4B42-83E6-05FAF10773A1}"/>
    <cellStyle name="Vírgula 3 4 5 3 3" xfId="5923" xr:uid="{A4970C0C-5531-42EF-9B5F-30FFE51F4785}"/>
    <cellStyle name="Vírgula 3 4 5 4" xfId="2904" xr:uid="{3E611D38-9751-4969-B446-4A8DA8426B2C}"/>
    <cellStyle name="Vírgula 3 4 5 4 2" xfId="6707" xr:uid="{796524C2-6EF7-461A-838B-C62CD08D15FC}"/>
    <cellStyle name="Vírgula 3 4 5 5" xfId="5058" xr:uid="{F819278A-9604-4CD2-AEFF-05F9C23A926E}"/>
    <cellStyle name="Vírgula 3 4 6" xfId="929" xr:uid="{02A38A98-6C9E-4242-BBA3-77226EBE59E5}"/>
    <cellStyle name="Vírgula 3 4 6 2" xfId="1921" xr:uid="{204D0C4E-B060-46FB-AB48-96A4AD5793E6}"/>
    <cellStyle name="Vírgula 3 4 6 2 2" xfId="4052" xr:uid="{B603C314-A41A-4AC6-B125-A64AECB9A52E}"/>
    <cellStyle name="Vírgula 3 4 6 2 2 2" xfId="7707" xr:uid="{1F3CB061-3E88-4AC7-B924-693A794F4FF2}"/>
    <cellStyle name="Vírgula 3 4 6 2 3" xfId="6057" xr:uid="{51EDF27D-6D0B-499F-973E-9A64BC2B5C55}"/>
    <cellStyle name="Vírgula 3 4 6 3" xfId="3060" xr:uid="{E0893A21-8F2E-42BC-ABBD-EE4ACF30EEDE}"/>
    <cellStyle name="Vírgula 3 4 6 3 2" xfId="6841" xr:uid="{FF3DD7B2-4CA4-4021-A46E-66719E1B2179}"/>
    <cellStyle name="Vírgula 3 4 6 4" xfId="5192" xr:uid="{504211BA-5FD6-443D-8333-C2537BD53067}"/>
    <cellStyle name="Vírgula 3 4 7" xfId="1319" xr:uid="{3D8CB776-A0DC-4E0E-97B7-5C469C151A31}"/>
    <cellStyle name="Vírgula 3 4 7 2" xfId="3450" xr:uid="{4CCD88DB-D7BB-4706-BE43-2E6C163015A6}"/>
    <cellStyle name="Vírgula 3 4 7 2 2" xfId="7181" xr:uid="{628AE45B-AB7B-4CA9-BD6B-D99102B6F108}"/>
    <cellStyle name="Vírgula 3 4 7 3" xfId="5531" xr:uid="{D5D70963-F960-4C13-AB22-8B3B386127E6}"/>
    <cellStyle name="Vírgula 3 4 8" xfId="1475" xr:uid="{73844857-7663-4C2F-B609-B12553B1FEF2}"/>
    <cellStyle name="Vírgula 3 4 8 2" xfId="3606" xr:uid="{8B3C7607-04E5-4269-B75B-8C3458CF9764}"/>
    <cellStyle name="Vírgula 3 4 8 2 2" xfId="7315" xr:uid="{67BFD520-0C30-4FF7-BC7B-783238665C70}"/>
    <cellStyle name="Vírgula 3 4 8 3" xfId="5665" xr:uid="{D47B26A0-0378-44F0-B596-0935E221408A}"/>
    <cellStyle name="Vírgula 3 4 9" xfId="2311" xr:uid="{A31F15A5-A038-4252-944C-C11AA3085A4E}"/>
    <cellStyle name="Vírgula 3 4 9 2" xfId="4802" xr:uid="{788E26DF-65AB-4FDA-9121-BE09A43C7701}"/>
    <cellStyle name="Vírgula 3 5" xfId="63" xr:uid="{00000000-0005-0000-0000-00002F000000}"/>
    <cellStyle name="Vírgula 3 5 2" xfId="322" xr:uid="{BA21AF4F-50A1-4A1F-A2BC-B6FC2B0F6778}"/>
    <cellStyle name="Vírgula 3 5 2 2" xfId="1118" xr:uid="{A0328E68-9436-4B4D-BBEC-79CBCADC4E93}"/>
    <cellStyle name="Vírgula 3 5 2 2 2" xfId="2110" xr:uid="{A7C9FBF7-A5FA-4267-9371-296568207F12}"/>
    <cellStyle name="Vírgula 3 5 2 2 2 2" xfId="4241" xr:uid="{7BCEC562-C8C2-4A20-B931-0D04413F421B}"/>
    <cellStyle name="Vírgula 3 5 2 2 2 2 2" xfId="7876" xr:uid="{9FE1C80D-2293-4403-94AD-5C84E436AB3E}"/>
    <cellStyle name="Vírgula 3 5 2 2 2 3" xfId="6226" xr:uid="{FF8B1414-23CC-4B96-96DC-F639BFDFC6A3}"/>
    <cellStyle name="Vírgula 3 5 2 2 3" xfId="3249" xr:uid="{28126A00-D06E-4EFE-8078-23DB3486D479}"/>
    <cellStyle name="Vírgula 3 5 2 2 3 2" xfId="7010" xr:uid="{C219EB1D-B8A5-4B5B-9E6B-1DD9027C29E4}"/>
    <cellStyle name="Vírgula 3 5 2 2 4" xfId="5360" xr:uid="{1C35A92E-A91A-40A2-A013-06EE82C991CB}"/>
    <cellStyle name="Vírgula 3 5 2 3" xfId="1664" xr:uid="{D0AD625C-51DF-4095-8063-5BC52825AFB9}"/>
    <cellStyle name="Vírgula 3 5 2 3 2" xfId="3795" xr:uid="{4ED9D701-1B73-444B-BE31-49247A196B88}"/>
    <cellStyle name="Vírgula 3 5 2 3 2 2" xfId="7484" xr:uid="{E8A6539B-AF44-4A37-9DA1-4FDB7DAD6A84}"/>
    <cellStyle name="Vírgula 3 5 2 3 3" xfId="5834" xr:uid="{AA20A977-6AD5-4FAD-95A5-3B220AF7C201}"/>
    <cellStyle name="Vírgula 3 5 2 4" xfId="2458" xr:uid="{FBE5A655-A9B9-488E-9ABB-7E2EBC9B0FD4}"/>
    <cellStyle name="Vírgula 3 5 2 4 2" xfId="4970" xr:uid="{F1404329-F09D-41CB-BB4A-96CF873D5256}"/>
    <cellStyle name="Vírgula 3 5 2 5" xfId="668" xr:uid="{393701D4-FA96-4AF6-A556-C9BBA5B659B2}"/>
    <cellStyle name="Vírgula 3 5 2 5 2" xfId="6618" xr:uid="{EABF9820-1458-49A8-8BBB-B661B481CAE5}"/>
    <cellStyle name="Vírgula 3 5 2 6" xfId="2803" xr:uid="{E8B7265A-D1EF-4E92-8DAF-E7345D8023C9}"/>
    <cellStyle name="Vírgula 3 5 2 7" xfId="4659" xr:uid="{0BDFFDAE-5D3F-470D-8BE1-C3B99ACC40B9}"/>
    <cellStyle name="Vírgula 3 5 3" xfId="218" xr:uid="{FBD48F9E-E62F-438C-8C0B-A0AAB72974B1}"/>
    <cellStyle name="Vírgula 3 5 3 2" xfId="1015" xr:uid="{A6C6AA06-3D0A-4D86-9FBA-80F1179247EA}"/>
    <cellStyle name="Vírgula 3 5 3 2 2" xfId="2007" xr:uid="{86518F4B-49DC-4DB0-ACA4-32647B470FCF}"/>
    <cellStyle name="Vírgula 3 5 3 2 2 2" xfId="4138" xr:uid="{7738E0A3-05A7-4A8E-9DB4-D35D19667EDE}"/>
    <cellStyle name="Vírgula 3 5 3 2 2 2 2" xfId="7783" xr:uid="{193F3111-A937-4D79-A38A-0AA356B9A793}"/>
    <cellStyle name="Vírgula 3 5 3 2 2 3" xfId="6133" xr:uid="{02897BD6-D26B-4D27-802F-5E4FEAA93D5A}"/>
    <cellStyle name="Vírgula 3 5 3 2 3" xfId="3146" xr:uid="{04D7E9B1-C037-477D-B541-6798BEF13A66}"/>
    <cellStyle name="Vírgula 3 5 3 2 3 2" xfId="6917" xr:uid="{E0C604A7-07F8-4E8D-9F11-4F881956E524}"/>
    <cellStyle name="Vírgula 3 5 3 2 4" xfId="5267" xr:uid="{830871A7-30BA-4790-BD4C-6D99836F9FC1}"/>
    <cellStyle name="Vírgula 3 5 3 3" xfId="1561" xr:uid="{6891F1AF-8750-44AA-BF10-31CDE92B3AEB}"/>
    <cellStyle name="Vírgula 3 5 3 3 2" xfId="3692" xr:uid="{A686FF87-7875-45E3-8D43-E6F8D2E9637E}"/>
    <cellStyle name="Vírgula 3 5 3 3 2 2" xfId="7391" xr:uid="{FCD31BF3-35DF-4D3C-A8B3-333D79803E23}"/>
    <cellStyle name="Vírgula 3 5 3 3 3" xfId="5741" xr:uid="{DFE6B272-0210-420D-8BF7-7F93D677C693}"/>
    <cellStyle name="Vírgula 3 5 3 4" xfId="565" xr:uid="{EF47E579-DE81-44D9-BC04-E9BF8CC6E3E8}"/>
    <cellStyle name="Vírgula 3 5 3 4 2" xfId="4877" xr:uid="{D0D92DBB-7F08-420E-98CE-04EBD47CDB33}"/>
    <cellStyle name="Vírgula 3 5 3 5" xfId="2700" xr:uid="{5051ABAA-B1F5-404E-A0A8-2BFEACCBF322}"/>
    <cellStyle name="Vírgula 3 5 3 5 2" xfId="6525" xr:uid="{6EA85B30-1F33-489D-BBF8-D0F59147C861}"/>
    <cellStyle name="Vírgula 3 5 3 6" xfId="4566" xr:uid="{CE0CD5D5-9B15-40B8-ABCF-B1A2D120B7FC}"/>
    <cellStyle name="Vírgula 3 5 4" xfId="871" xr:uid="{E8DB1C7E-0C33-4127-9F36-8916899B4E92}"/>
    <cellStyle name="Vírgula 3 5 4 2" xfId="1863" xr:uid="{57F9A7F7-4128-4FC3-B080-61C1C17CF642}"/>
    <cellStyle name="Vírgula 3 5 4 2 2" xfId="3994" xr:uid="{974C19B9-28E8-4792-8D60-353C83021AC8}"/>
    <cellStyle name="Vírgula 3 5 4 2 2 2" xfId="7655" xr:uid="{FD0A1E82-875B-49E9-B75E-5CC0FA5CC7CA}"/>
    <cellStyle name="Vírgula 3 5 4 2 3" xfId="6005" xr:uid="{3BC6AF10-F9C4-46AF-A959-D93977025363}"/>
    <cellStyle name="Vírgula 3 5 4 3" xfId="3002" xr:uid="{4F765361-0718-479C-A54A-C3C0583C91CA}"/>
    <cellStyle name="Vírgula 3 5 4 3 2" xfId="6789" xr:uid="{F69BC1DF-0963-4360-B0F0-2EE1E5128E1E}"/>
    <cellStyle name="Vírgula 3 5 4 4" xfId="5140" xr:uid="{9ADC494C-47E1-4E3F-86B3-6A1C9AEC4122}"/>
    <cellStyle name="Vírgula 3 5 5" xfId="1417" xr:uid="{12A58EA1-0388-4689-84CF-23C3ACB2AE9A}"/>
    <cellStyle name="Vírgula 3 5 5 2" xfId="3548" xr:uid="{17E4294A-26BB-472D-9FE5-86918E907F32}"/>
    <cellStyle name="Vírgula 3 5 5 2 2" xfId="7263" xr:uid="{C4002269-008E-4F7E-A878-9507C1AA6954}"/>
    <cellStyle name="Vírgula 3 5 5 3" xfId="5613" xr:uid="{E9C51C41-4DAE-4719-8A79-D3BA14AEF63E}"/>
    <cellStyle name="Vírgula 3 5 6" xfId="2355" xr:uid="{0AE11755-30BE-4282-B338-5E5B16E958C2}"/>
    <cellStyle name="Vírgula 3 5 6 2" xfId="4749" xr:uid="{29ACDFD7-81CD-450E-B1B1-A4A0BC395B1E}"/>
    <cellStyle name="Vírgula 3 5 7" xfId="421" xr:uid="{A19C543A-231B-405F-9B38-30BBA8C0BA69}"/>
    <cellStyle name="Vírgula 3 5 7 2" xfId="6397" xr:uid="{A3EBFF5E-7081-4F01-BC21-7D188D2207B9}"/>
    <cellStyle name="Vírgula 3 5 8" xfId="2556" xr:uid="{30B271B7-16E4-473A-ACFB-82510A85D11B}"/>
    <cellStyle name="Vírgula 3 5 9" xfId="4438" xr:uid="{5B2F1385-07C8-44E4-BC57-4881F53A75B2}"/>
    <cellStyle name="Vírgula 4" xfId="30" xr:uid="{00000000-0005-0000-0000-000031000000}"/>
    <cellStyle name="Vírgula 4 2" xfId="86" xr:uid="{00000000-0005-0000-0000-000031000000}"/>
    <cellStyle name="Vírgula 4 2 10" xfId="1436" xr:uid="{CF30DC2E-DA08-4FBD-A76A-29655BFC39EA}"/>
    <cellStyle name="Vírgula 4 2 10 2" xfId="3567" xr:uid="{077B6AAC-B69C-4F46-A361-61C0CA9CEC81}"/>
    <cellStyle name="Vírgula 4 2 10 2 2" xfId="7281" xr:uid="{67FABD92-09AC-4BEB-B630-D306F52C8D43}"/>
    <cellStyle name="Vírgula 4 2 10 3" xfId="5631" xr:uid="{9CD635E2-6B23-47F1-A40A-756AC5D8EA8E}"/>
    <cellStyle name="Vírgula 4 2 11" xfId="2330" xr:uid="{65D02278-D047-4989-BF7F-C5D729F85592}"/>
    <cellStyle name="Vírgula 4 2 11 2" xfId="4767" xr:uid="{72ED56F3-249C-43CF-A103-DD7759DE94B2}"/>
    <cellStyle name="Vírgula 4 2 12" xfId="440" xr:uid="{AC4D95CE-F0D1-45ED-B5D6-C9ACCCD06467}"/>
    <cellStyle name="Vírgula 4 2 12 2" xfId="6415" xr:uid="{1EE2BBF1-987B-471E-84D2-577B89C702D0}"/>
    <cellStyle name="Vírgula 4 2 13" xfId="2575" xr:uid="{F38EBF97-20E9-4D90-833C-8705A30AF550}"/>
    <cellStyle name="Vírgula 4 2 14" xfId="4456" xr:uid="{49810D90-2B9E-4DFC-B399-BDD26BF7BF7A}"/>
    <cellStyle name="Vírgula 4 2 2" xfId="135" xr:uid="{00000000-0005-0000-0000-00009D000000}"/>
    <cellStyle name="Vírgula 4 2 2 10" xfId="2619" xr:uid="{DAC85075-CF0D-42F6-92B8-F9CA33A92E23}"/>
    <cellStyle name="Vírgula 4 2 2 11" xfId="4495" xr:uid="{D1AD6809-EE24-4DCB-BB19-98AC07C00685}"/>
    <cellStyle name="Vírgula 4 2 2 2" xfId="385" xr:uid="{408404AD-140A-43EC-B319-843E426DDB95}"/>
    <cellStyle name="Vírgula 4 2 2 2 2" xfId="1181" xr:uid="{87CA1DAE-AF0A-4583-9E25-91A0CFB68AA4}"/>
    <cellStyle name="Vírgula 4 2 2 2 2 2" xfId="2173" xr:uid="{D8155A54-2178-45C8-93BA-DB5561602D62}"/>
    <cellStyle name="Vírgula 4 2 2 2 2 2 2" xfId="4304" xr:uid="{FD1C203A-0898-4ACD-9322-BA7419E729A8}"/>
    <cellStyle name="Vírgula 4 2 2 2 2 2 2 2" xfId="7933" xr:uid="{210652D8-FA9B-4628-8FBC-93294D0B8E20}"/>
    <cellStyle name="Vírgula 4 2 2 2 2 2 3" xfId="6283" xr:uid="{1C4A2CE0-A6DA-4A1D-86DA-8A48CB07FB79}"/>
    <cellStyle name="Vírgula 4 2 2 2 2 3" xfId="3312" xr:uid="{00BDE8E9-70F6-4CE6-BF50-226AA2968FC4}"/>
    <cellStyle name="Vírgula 4 2 2 2 2 3 2" xfId="7067" xr:uid="{990504D2-396F-4C6F-883E-3B28AC16DF3F}"/>
    <cellStyle name="Vírgula 4 2 2 2 2 4" xfId="5417" xr:uid="{CC10E08B-0E93-49FD-A9F1-DCF5181E79CC}"/>
    <cellStyle name="Vírgula 4 2 2 2 3" xfId="1727" xr:uid="{DC6234D1-19FA-47CE-B18B-79914C01BA26}"/>
    <cellStyle name="Vírgula 4 2 2 2 3 2" xfId="3858" xr:uid="{B3E9803E-7879-47D2-802A-98733C15385F}"/>
    <cellStyle name="Vírgula 4 2 2 2 3 2 2" xfId="7541" xr:uid="{51FB9138-F2A6-4024-9BD7-9B5CF265C958}"/>
    <cellStyle name="Vírgula 4 2 2 2 3 3" xfId="5891" xr:uid="{E08D7CAD-EB1B-4B14-89B9-DC233ABFBF08}"/>
    <cellStyle name="Vírgula 4 2 2 2 4" xfId="2521" xr:uid="{233C76CE-C8E7-4DC4-8102-E1B1CDB7FE15}"/>
    <cellStyle name="Vírgula 4 2 2 2 4 2" xfId="5027" xr:uid="{BB17E424-7ABF-43AF-8DF1-DBEDD2DF9862}"/>
    <cellStyle name="Vírgula 4 2 2 2 5" xfId="731" xr:uid="{5898C4C7-5544-43C8-8802-70FA547FA16A}"/>
    <cellStyle name="Vírgula 4 2 2 2 5 2" xfId="6675" xr:uid="{29B35C2A-9681-4DCE-9D22-8DDD483A2477}"/>
    <cellStyle name="Vírgula 4 2 2 2 6" xfId="2866" xr:uid="{F7C11EC3-59C4-47E5-B081-FA39B1B4B8BD}"/>
    <cellStyle name="Vírgula 4 2 2 2 7" xfId="4716" xr:uid="{C1B62EFD-38EB-40BD-9923-EB7081AF0887}"/>
    <cellStyle name="Vírgula 4 2 2 3" xfId="282" xr:uid="{B1A5926B-C7AE-4E5D-B576-D9AE0DA594F1}"/>
    <cellStyle name="Vírgula 4 2 2 3 2" xfId="1078" xr:uid="{88F3B7E7-EF90-40A9-B91D-DC2DB0603436}"/>
    <cellStyle name="Vírgula 4 2 2 3 2 2" xfId="2070" xr:uid="{C8749612-C682-412C-A75A-05E865D75906}"/>
    <cellStyle name="Vírgula 4 2 2 3 2 2 2" xfId="4201" xr:uid="{EA3D5F32-A38E-44EF-9583-E0DB434F51CB}"/>
    <cellStyle name="Vírgula 4 2 2 3 2 2 2 2" xfId="7840" xr:uid="{3C567F4F-B868-490E-95BE-9A0618EDEEA4}"/>
    <cellStyle name="Vírgula 4 2 2 3 2 2 3" xfId="6190" xr:uid="{74AF44CD-201D-420E-824F-6699E50223A7}"/>
    <cellStyle name="Vírgula 4 2 2 3 2 3" xfId="3209" xr:uid="{2A81FAFA-C9A2-4DE3-A62F-6E1BD83680BD}"/>
    <cellStyle name="Vírgula 4 2 2 3 2 3 2" xfId="6974" xr:uid="{97AAFEED-F3C9-4375-BBC3-C4271CF2A882}"/>
    <cellStyle name="Vírgula 4 2 2 3 2 4" xfId="5324" xr:uid="{373DED6D-FA55-432C-A50C-C7D5287A5963}"/>
    <cellStyle name="Vírgula 4 2 2 3 3" xfId="1624" xr:uid="{4CED98F7-5182-4FFE-BE45-ACA99F349F06}"/>
    <cellStyle name="Vírgula 4 2 2 3 3 2" xfId="3755" xr:uid="{190C736B-F515-4ACF-A9F2-2696EFE52D94}"/>
    <cellStyle name="Vírgula 4 2 2 3 3 2 2" xfId="7448" xr:uid="{B7E43EA2-115C-4F13-90C3-894FB8E4A92A}"/>
    <cellStyle name="Vírgula 4 2 2 3 3 3" xfId="5798" xr:uid="{F58C17F8-8C9B-4A87-8A51-F46203D6E119}"/>
    <cellStyle name="Vírgula 4 2 2 3 4" xfId="628" xr:uid="{666952A2-BE1F-4A5F-A4E9-78B3EB420BED}"/>
    <cellStyle name="Vírgula 4 2 2 3 4 2" xfId="4934" xr:uid="{5F599543-0237-4D86-9D6E-BF967E6E9C2C}"/>
    <cellStyle name="Vírgula 4 2 2 3 5" xfId="2763" xr:uid="{93BAB5AE-F6AA-4816-A354-DB2B0AFB0A1F}"/>
    <cellStyle name="Vírgula 4 2 2 3 5 2" xfId="6582" xr:uid="{A63D35FE-0C61-4D53-86ED-90F1308A4F7A}"/>
    <cellStyle name="Vírgula 4 2 2 3 6" xfId="4623" xr:uid="{2A8A5179-99F8-46A9-A5C2-24BCB51E69AF}"/>
    <cellStyle name="Vírgula 4 2 2 4" xfId="842" xr:uid="{1072DDFB-23A5-4DD5-B0C3-DE749784032B}"/>
    <cellStyle name="Vírgula 4 2 2 4 2" xfId="1292" xr:uid="{3C91DB87-FA8D-4655-84D7-C8DF44E1077D}"/>
    <cellStyle name="Vírgula 4 2 2 4 2 2" xfId="2284" xr:uid="{8EC9F549-0F8A-41CD-AD48-1E51C1C33722}"/>
    <cellStyle name="Vírgula 4 2 2 4 2 2 2" xfId="4415" xr:uid="{743662A1-FF57-41BF-B087-6763B7B0DF66}"/>
    <cellStyle name="Vírgula 4 2 2 4 2 2 2 2" xfId="8026" xr:uid="{77D3C771-A06F-4FF7-BAFE-885E5CD2557D}"/>
    <cellStyle name="Vírgula 4 2 2 4 2 2 3" xfId="6376" xr:uid="{53E32643-F62F-405C-8A2F-7B082AEAF90B}"/>
    <cellStyle name="Vírgula 4 2 2 4 2 3" xfId="3423" xr:uid="{22811F7D-C387-47CB-81C2-34645E26776A}"/>
    <cellStyle name="Vírgula 4 2 2 4 2 3 2" xfId="7160" xr:uid="{BDE10706-8EAB-412E-A2D7-4FC1839E753C}"/>
    <cellStyle name="Vírgula 4 2 2 4 2 4" xfId="5510" xr:uid="{62E4E5D3-82C0-4E96-ABD5-12E67916A8B1}"/>
    <cellStyle name="Vírgula 4 2 2 4 3" xfId="1838" xr:uid="{44D7998C-783A-421E-AE99-7A0ADC4E7B27}"/>
    <cellStyle name="Vírgula 4 2 2 4 3 2" xfId="3969" xr:uid="{3BFFFB58-E11C-4B77-90C0-D9E2C89A213F}"/>
    <cellStyle name="Vírgula 4 2 2 4 3 2 2" xfId="7634" xr:uid="{A241738B-F60D-40D2-A275-B2FB76481537}"/>
    <cellStyle name="Vírgula 4 2 2 4 3 3" xfId="5984" xr:uid="{22DC6288-BA8B-40B8-A910-157834683DA0}"/>
    <cellStyle name="Vírgula 4 2 2 4 4" xfId="2977" xr:uid="{ABF457C8-B6D9-49CB-BC01-82C188961E9F}"/>
    <cellStyle name="Vírgula 4 2 2 4 4 2" xfId="6768" xr:uid="{70D12A8E-6BBB-4A36-8F15-41C149CA2A22}"/>
    <cellStyle name="Vírgula 4 2 2 4 5" xfId="5119" xr:uid="{A3C39C62-28AF-4788-B465-8EF972A9F7F6}"/>
    <cellStyle name="Vírgula 4 2 2 5" xfId="934" xr:uid="{C728F996-05AC-4F8D-885E-9BED2B6D5189}"/>
    <cellStyle name="Vírgula 4 2 2 5 2" xfId="1926" xr:uid="{691D90AC-A1C5-401A-A7BD-F0C64EB91026}"/>
    <cellStyle name="Vírgula 4 2 2 5 2 2" xfId="4057" xr:uid="{BA8180A8-505F-4661-87DA-16C62BEC74CD}"/>
    <cellStyle name="Vírgula 4 2 2 5 2 2 2" xfId="7712" xr:uid="{8DC607F1-2B28-45A9-ACA5-5FD5ABD30560}"/>
    <cellStyle name="Vírgula 4 2 2 5 2 3" xfId="6062" xr:uid="{430FAE67-C67B-480D-AA68-1ABDE4A712B5}"/>
    <cellStyle name="Vírgula 4 2 2 5 3" xfId="3065" xr:uid="{FCCD9773-C8BE-4ADE-B64B-2A245AA22B3E}"/>
    <cellStyle name="Vírgula 4 2 2 5 3 2" xfId="6846" xr:uid="{6C3C832B-F2CC-4461-8D58-72B1C9B630A0}"/>
    <cellStyle name="Vírgula 4 2 2 5 4" xfId="5197" xr:uid="{25E0E046-D3E8-4D06-A663-022B2D49C495}"/>
    <cellStyle name="Vírgula 4 2 2 6" xfId="1392" xr:uid="{A98ADE9F-46C2-4F04-84B0-0BABE83C65E1}"/>
    <cellStyle name="Vírgula 4 2 2 6 2" xfId="3523" xr:uid="{A3B202E1-0238-4742-B8D7-9A9934A9B9CD}"/>
    <cellStyle name="Vírgula 4 2 2 6 2 2" xfId="7242" xr:uid="{F941CCEA-B368-4245-9765-F624E3853873}"/>
    <cellStyle name="Vírgula 4 2 2 6 3" xfId="5592" xr:uid="{AE235859-B5F8-4F3B-BD88-42F6C51F8393}"/>
    <cellStyle name="Vírgula 4 2 2 7" xfId="1480" xr:uid="{2153AA6E-0160-45DA-B143-5B27D04C6F19}"/>
    <cellStyle name="Vírgula 4 2 2 7 2" xfId="3611" xr:uid="{555DF2D2-749E-4C34-BECC-F7DFD97F72B1}"/>
    <cellStyle name="Vírgula 4 2 2 7 2 2" xfId="7320" xr:uid="{E5829E22-6F25-46A9-80AD-004AE5240939}"/>
    <cellStyle name="Vírgula 4 2 2 7 3" xfId="5670" xr:uid="{7C84BC62-BDC9-43C7-88CA-B784C0C69C0B}"/>
    <cellStyle name="Vírgula 4 2 2 8" xfId="2418" xr:uid="{C7236DFA-23D8-47DB-B166-72C14C90EFE4}"/>
    <cellStyle name="Vírgula 4 2 2 8 2" xfId="4807" xr:uid="{35FB60F8-2C27-4B24-A6D9-3C6B3DC1560D}"/>
    <cellStyle name="Vírgula 4 2 2 9" xfId="484" xr:uid="{7C71017E-BC9F-473E-A907-2043481DED0B}"/>
    <cellStyle name="Vírgula 4 2 2 9 2" xfId="6454" xr:uid="{056CC89B-A4CA-4088-A5E5-4590C8297328}"/>
    <cellStyle name="Vírgula 4 2 3" xfId="134" xr:uid="{00000000-0005-0000-0000-00009C000000}"/>
    <cellStyle name="Vírgula 4 2 3 2" xfId="384" xr:uid="{4A5814F6-C0A8-4020-82A8-F0E16071870F}"/>
    <cellStyle name="Vírgula 4 2 3 2 2" xfId="1180" xr:uid="{C7731E26-1391-40D6-843E-FEF01A27C217}"/>
    <cellStyle name="Vírgula 4 2 3 2 2 2" xfId="2172" xr:uid="{649AD66A-D271-4C9D-A52A-7553B0AAF975}"/>
    <cellStyle name="Vírgula 4 2 3 2 2 2 2" xfId="4303" xr:uid="{24CCC376-A876-4E8A-8D9B-ACA2DCEC66AE}"/>
    <cellStyle name="Vírgula 4 2 3 2 2 2 2 2" xfId="7932" xr:uid="{DEE8EDFD-4470-4242-8716-831A52662534}"/>
    <cellStyle name="Vírgula 4 2 3 2 2 2 3" xfId="6282" xr:uid="{DBF26B12-4971-4329-8116-0296429438C9}"/>
    <cellStyle name="Vírgula 4 2 3 2 2 3" xfId="3311" xr:uid="{745DE947-1129-4179-8A36-4342B01844B0}"/>
    <cellStyle name="Vírgula 4 2 3 2 2 3 2" xfId="7066" xr:uid="{F9A918D1-FBE4-4D26-B93D-1D8090908CFB}"/>
    <cellStyle name="Vírgula 4 2 3 2 2 4" xfId="5416" xr:uid="{8EC82634-0F9B-4220-B021-7EC8C5F8D047}"/>
    <cellStyle name="Vírgula 4 2 3 2 3" xfId="1726" xr:uid="{F166AB18-FEB4-459C-9366-027B87118294}"/>
    <cellStyle name="Vírgula 4 2 3 2 3 2" xfId="3857" xr:uid="{C52E8350-5E49-4B08-B952-94F74B634BFB}"/>
    <cellStyle name="Vírgula 4 2 3 2 3 2 2" xfId="7540" xr:uid="{019BC7A0-5932-4550-802E-7318A387A718}"/>
    <cellStyle name="Vírgula 4 2 3 2 3 3" xfId="5890" xr:uid="{41AC044E-4577-4545-B1F1-F4F5834BBA3C}"/>
    <cellStyle name="Vírgula 4 2 3 2 4" xfId="2520" xr:uid="{2B7D148E-36E3-4DCA-965B-3169E9EBF19A}"/>
    <cellStyle name="Vírgula 4 2 3 2 4 2" xfId="5026" xr:uid="{322B4D23-7988-4E0B-907D-39BA7FE32C44}"/>
    <cellStyle name="Vírgula 4 2 3 2 5" xfId="730" xr:uid="{57135116-F32F-42E4-813A-7E8E1438A159}"/>
    <cellStyle name="Vírgula 4 2 3 2 5 2" xfId="6674" xr:uid="{BFC2F6F4-8AF0-439D-A488-877841F70C27}"/>
    <cellStyle name="Vírgula 4 2 3 2 6" xfId="2865" xr:uid="{73BA5F4C-1831-4008-8C35-C4A9BCEB5181}"/>
    <cellStyle name="Vírgula 4 2 3 2 7" xfId="4715" xr:uid="{F19EC944-A28B-4CE9-84DF-E8233B55F004}"/>
    <cellStyle name="Vírgula 4 2 3 3" xfId="281" xr:uid="{8ED33478-D833-444E-A093-F86636A85438}"/>
    <cellStyle name="Vírgula 4 2 3 3 2" xfId="1077" xr:uid="{35C03E19-716C-45DB-9C99-0EF6AFE66A61}"/>
    <cellStyle name="Vírgula 4 2 3 3 2 2" xfId="2069" xr:uid="{09245F6C-BF99-4711-A1B2-5AABDC20F659}"/>
    <cellStyle name="Vírgula 4 2 3 3 2 2 2" xfId="4200" xr:uid="{C2596203-2457-4E39-98DD-7EFA34040AF0}"/>
    <cellStyle name="Vírgula 4 2 3 3 2 2 2 2" xfId="7839" xr:uid="{4A1A283D-E284-4097-A297-D115332FFE25}"/>
    <cellStyle name="Vírgula 4 2 3 3 2 2 3" xfId="6189" xr:uid="{B874C12D-EEAF-41B8-9964-B08925F0CBBE}"/>
    <cellStyle name="Vírgula 4 2 3 3 2 3" xfId="3208" xr:uid="{EB08D2A3-58B7-453B-B4CA-F2E428B21989}"/>
    <cellStyle name="Vírgula 4 2 3 3 2 3 2" xfId="6973" xr:uid="{5B6072FB-6B57-4E16-AC55-02882B6DC724}"/>
    <cellStyle name="Vírgula 4 2 3 3 2 4" xfId="5323" xr:uid="{61267C87-7214-42B5-B612-E61328D17D64}"/>
    <cellStyle name="Vírgula 4 2 3 3 3" xfId="1623" xr:uid="{505F59F0-6CB7-4BED-AB9E-7E396FA385AD}"/>
    <cellStyle name="Vírgula 4 2 3 3 3 2" xfId="3754" xr:uid="{20AA562D-258A-4810-996B-2441814C4DFB}"/>
    <cellStyle name="Vírgula 4 2 3 3 3 2 2" xfId="7447" xr:uid="{E03971F5-FED7-41BD-9B48-0C85A043C5D7}"/>
    <cellStyle name="Vírgula 4 2 3 3 3 3" xfId="5797" xr:uid="{1D0E4660-9AF2-492A-8556-0DA35F69ABD6}"/>
    <cellStyle name="Vírgula 4 2 3 3 4" xfId="627" xr:uid="{0723EA44-F23A-4BC9-BD4C-5F17998905B6}"/>
    <cellStyle name="Vírgula 4 2 3 3 4 2" xfId="4933" xr:uid="{3D5CDFD7-1028-4502-899B-8E40484E9C4A}"/>
    <cellStyle name="Vírgula 4 2 3 3 5" xfId="2762" xr:uid="{58FAD805-5999-45EC-847C-31F7518F6FB6}"/>
    <cellStyle name="Vírgula 4 2 3 3 5 2" xfId="6581" xr:uid="{C2ED5B8A-DB8D-4754-9C71-1D9E5B45C1C4}"/>
    <cellStyle name="Vírgula 4 2 3 3 6" xfId="4622" xr:uid="{ACE67589-253F-43A9-A6A5-B61C3B5CA8B0}"/>
    <cellStyle name="Vírgula 4 2 3 4" xfId="933" xr:uid="{0CB878E4-1DF3-41F8-B83E-D1A33857A0D2}"/>
    <cellStyle name="Vírgula 4 2 3 4 2" xfId="1925" xr:uid="{E790F5C7-0A69-4840-AC76-817FBD6F985B}"/>
    <cellStyle name="Vírgula 4 2 3 4 2 2" xfId="4056" xr:uid="{3A322D09-99F7-4AC0-8DF4-03C530753E4B}"/>
    <cellStyle name="Vírgula 4 2 3 4 2 2 2" xfId="7711" xr:uid="{3F752057-2083-4029-AA08-9D217AD286BE}"/>
    <cellStyle name="Vírgula 4 2 3 4 2 3" xfId="6061" xr:uid="{C7BB0D32-4755-4E77-A078-A1AE794BFFDC}"/>
    <cellStyle name="Vírgula 4 2 3 4 3" xfId="3064" xr:uid="{3F7BE77D-98FA-418D-A2FE-A15911AC2468}"/>
    <cellStyle name="Vírgula 4 2 3 4 3 2" xfId="6845" xr:uid="{735C4E50-CE24-4396-B5EC-C0184E21353C}"/>
    <cellStyle name="Vírgula 4 2 3 4 4" xfId="5196" xr:uid="{B1FA6EFB-6D15-46D2-AAFA-91EECD35B8A0}"/>
    <cellStyle name="Vírgula 4 2 3 5" xfId="1479" xr:uid="{7DACD40D-5F69-4FC4-B26C-4336E601A614}"/>
    <cellStyle name="Vírgula 4 2 3 5 2" xfId="3610" xr:uid="{2B778599-5450-4673-8515-B59410DDEF07}"/>
    <cellStyle name="Vírgula 4 2 3 5 2 2" xfId="7319" xr:uid="{F4C9FD43-FC38-41E2-B397-036A1B3D06CF}"/>
    <cellStyle name="Vírgula 4 2 3 5 3" xfId="5669" xr:uid="{184C478D-FE16-4FC3-B474-3616932845F2}"/>
    <cellStyle name="Vírgula 4 2 3 6" xfId="2417" xr:uid="{3C8E5845-C639-414D-A875-4D88770A6719}"/>
    <cellStyle name="Vírgula 4 2 3 6 2" xfId="4806" xr:uid="{C4163EBD-25F9-46FB-A64C-F8D95902761E}"/>
    <cellStyle name="Vírgula 4 2 3 7" xfId="483" xr:uid="{B38F7DB1-18DC-4B06-B9BA-D93F679F5974}"/>
    <cellStyle name="Vírgula 4 2 3 7 2" xfId="6453" xr:uid="{175A98CB-ECE4-4E4A-BD19-78D730DC5443}"/>
    <cellStyle name="Vírgula 4 2 3 8" xfId="2618" xr:uid="{482DFB50-1E30-4D78-8CE6-55198DDB497C}"/>
    <cellStyle name="Vírgula 4 2 3 9" xfId="4494" xr:uid="{BB1EA82D-990C-4969-803A-BA10041B8A5D}"/>
    <cellStyle name="Vírgula 4 2 4" xfId="341" xr:uid="{0A1D8584-75E2-4471-A977-01B6F1DDB9AA}"/>
    <cellStyle name="Vírgula 4 2 4 2" xfId="1137" xr:uid="{CD9E246B-DF04-4F34-A5CE-230FEFA86EF2}"/>
    <cellStyle name="Vírgula 4 2 4 2 2" xfId="2129" xr:uid="{3FE0557D-FBE4-442F-A953-C963182335B2}"/>
    <cellStyle name="Vírgula 4 2 4 2 2 2" xfId="4260" xr:uid="{3D2B9319-7463-4BE7-AB84-CA59B1EFED66}"/>
    <cellStyle name="Vírgula 4 2 4 2 2 2 2" xfId="7894" xr:uid="{6FEBF6F5-FAC0-4059-95F5-675BF66BF6A3}"/>
    <cellStyle name="Vírgula 4 2 4 2 2 3" xfId="6244" xr:uid="{3BF7A59F-8E26-4306-9305-27ABA719F31B}"/>
    <cellStyle name="Vírgula 4 2 4 2 3" xfId="3268" xr:uid="{3EDF3B46-8395-4A39-B50A-3826041A27C9}"/>
    <cellStyle name="Vírgula 4 2 4 2 3 2" xfId="7028" xr:uid="{239AEF38-AE52-4FC6-8185-06AF929D513F}"/>
    <cellStyle name="Vírgula 4 2 4 2 4" xfId="5378" xr:uid="{893EDF7E-40FC-4F40-ADCF-D37BBF1A8E88}"/>
    <cellStyle name="Vírgula 4 2 4 3" xfId="1683" xr:uid="{D83C9CA2-5F26-43C9-A9E6-C6DE7FC09772}"/>
    <cellStyle name="Vírgula 4 2 4 3 2" xfId="3814" xr:uid="{BBF05F0C-EC24-4828-B033-92E216DE0C68}"/>
    <cellStyle name="Vírgula 4 2 4 3 2 2" xfId="7502" xr:uid="{7B283045-47E7-4050-A6F6-6B22FFD95513}"/>
    <cellStyle name="Vírgula 4 2 4 3 3" xfId="5852" xr:uid="{4A872D7E-AAE4-4B9A-8AE0-F6C82A9CE4EB}"/>
    <cellStyle name="Vírgula 4 2 4 4" xfId="2477" xr:uid="{0690CE17-3055-4841-AE4C-D851913C7EFB}"/>
    <cellStyle name="Vírgula 4 2 4 4 2" xfId="4988" xr:uid="{84587373-6FDA-4912-9835-72DDEB7FDE0F}"/>
    <cellStyle name="Vírgula 4 2 4 5" xfId="687" xr:uid="{26B8BEB3-DF30-43C8-80E8-B9FD7CAF6BCF}"/>
    <cellStyle name="Vírgula 4 2 4 5 2" xfId="6636" xr:uid="{4DA09A60-22BF-40FA-8446-3BC48CB2980F}"/>
    <cellStyle name="Vírgula 4 2 4 6" xfId="2822" xr:uid="{6246811F-113C-4427-88AD-C5267280BDC2}"/>
    <cellStyle name="Vírgula 4 2 4 7" xfId="4677" xr:uid="{8C037CCE-14A7-40A9-9C2B-530428192552}"/>
    <cellStyle name="Vírgula 4 2 5" xfId="237" xr:uid="{93D1A0BA-42B6-4F39-B8A8-C9D793CA22CD}"/>
    <cellStyle name="Vírgula 4 2 5 2" xfId="1034" xr:uid="{8EC36C65-1968-4818-8558-522551449BF2}"/>
    <cellStyle name="Vírgula 4 2 5 2 2" xfId="2026" xr:uid="{9ABCC6E8-7B78-4833-AC32-606A37EC5155}"/>
    <cellStyle name="Vírgula 4 2 5 2 2 2" xfId="4157" xr:uid="{C0AF8B46-5149-46D7-B9CB-B53077B47649}"/>
    <cellStyle name="Vírgula 4 2 5 2 2 2 2" xfId="7801" xr:uid="{2CA7C1BD-4580-4C1B-BCB9-287C2E96BE7A}"/>
    <cellStyle name="Vírgula 4 2 5 2 2 3" xfId="6151" xr:uid="{0B67E4C3-F06A-4650-9853-138677871068}"/>
    <cellStyle name="Vírgula 4 2 5 2 3" xfId="3165" xr:uid="{B4187B7A-542F-42F5-82C0-2C6C4F6DA623}"/>
    <cellStyle name="Vírgula 4 2 5 2 3 2" xfId="6935" xr:uid="{729644E5-CAAB-436C-B76D-E1C6C8445AC2}"/>
    <cellStyle name="Vírgula 4 2 5 2 4" xfId="5285" xr:uid="{0A28407E-27BB-4D28-90B5-544F3A3C451F}"/>
    <cellStyle name="Vírgula 4 2 5 3" xfId="1580" xr:uid="{C4C6B7B0-2575-4BBF-B3BC-37490C585E80}"/>
    <cellStyle name="Vírgula 4 2 5 3 2" xfId="3711" xr:uid="{4CA31A33-95CF-4B4D-9DD8-E1333BCB5EEF}"/>
    <cellStyle name="Vírgula 4 2 5 3 2 2" xfId="7409" xr:uid="{AE0E4781-49BF-4471-AA3F-EFB1B554231B}"/>
    <cellStyle name="Vírgula 4 2 5 3 3" xfId="5759" xr:uid="{4470433A-AAD0-4C04-A19D-7F6422FA3695}"/>
    <cellStyle name="Vírgula 4 2 5 4" xfId="2374" xr:uid="{DC332D4E-5A75-4A76-BD6B-A76D30FF90CE}"/>
    <cellStyle name="Vírgula 4 2 5 4 2" xfId="4895" xr:uid="{7CE89378-6445-4662-ACF6-0600023A499B}"/>
    <cellStyle name="Vírgula 4 2 5 5" xfId="584" xr:uid="{7280D120-45B8-4D81-8932-216F61C0B425}"/>
    <cellStyle name="Vírgula 4 2 5 5 2" xfId="6543" xr:uid="{4182544C-25AE-4FE3-9D6A-B1F40000C659}"/>
    <cellStyle name="Vírgula 4 2 5 6" xfId="2719" xr:uid="{A007DE3F-D009-47FA-8ECC-EED818B88AC4}"/>
    <cellStyle name="Vírgula 4 2 5 7" xfId="4584" xr:uid="{628795CC-467D-48C6-8316-594DF72F7177}"/>
    <cellStyle name="Vírgula 4 2 6" xfId="191" xr:uid="{D2B8D516-C003-4499-9A8A-4788D2BB4363}"/>
    <cellStyle name="Vírgula 4 2 6 2" xfId="990" xr:uid="{D7B62345-BA3C-421F-A49F-49CFBA2F773B}"/>
    <cellStyle name="Vírgula 4 2 6 2 2" xfId="1982" xr:uid="{1E1EA611-D739-4392-BA69-2DC3C928371B}"/>
    <cellStyle name="Vírgula 4 2 6 2 2 2" xfId="4113" xr:uid="{D1A70B7E-87AF-4909-A63A-4768057B2F4C}"/>
    <cellStyle name="Vírgula 4 2 6 2 2 2 2" xfId="7762" xr:uid="{C8891E63-F44B-4BB2-8E4A-696A6961B3A4}"/>
    <cellStyle name="Vírgula 4 2 6 2 2 3" xfId="6112" xr:uid="{8FFB4A68-3563-4121-AB21-DDBA8AF6782D}"/>
    <cellStyle name="Vírgula 4 2 6 2 3" xfId="3121" xr:uid="{79AAD70C-1D68-4DD4-B4D1-764A52E75892}"/>
    <cellStyle name="Vírgula 4 2 6 2 3 2" xfId="6896" xr:uid="{B3C5C59E-C91D-4D4A-8D87-71C3E673A6CE}"/>
    <cellStyle name="Vírgula 4 2 6 2 4" xfId="5246" xr:uid="{0F4AF25E-AD16-4014-A05D-86BCC228EEA5}"/>
    <cellStyle name="Vírgula 4 2 6 3" xfId="1536" xr:uid="{CD5EAF7C-1CF1-4611-BBA0-D851495982F2}"/>
    <cellStyle name="Vírgula 4 2 6 3 2" xfId="3667" xr:uid="{032CD1DC-8A75-44DE-8D79-D4D6CC7845A4}"/>
    <cellStyle name="Vírgula 4 2 6 3 2 2" xfId="7370" xr:uid="{C67FD30D-D41E-4E28-A48B-8D798F7C40D2}"/>
    <cellStyle name="Vírgula 4 2 6 3 3" xfId="5720" xr:uid="{01D6D515-CF2B-40F6-9DDE-0765F47BA9D0}"/>
    <cellStyle name="Vírgula 4 2 6 4" xfId="540" xr:uid="{2D1A8687-F477-4B88-B542-BA537641A5A0}"/>
    <cellStyle name="Vírgula 4 2 6 4 2" xfId="4856" xr:uid="{42D311B1-7CDC-4D92-BB7E-F2B7212AFBD3}"/>
    <cellStyle name="Vírgula 4 2 6 5" xfId="2675" xr:uid="{4451BBA6-F6F2-424E-AB57-0A89C5EB9BFA}"/>
    <cellStyle name="Vírgula 4 2 6 5 2" xfId="6504" xr:uid="{7A5316C2-2360-498A-B567-9835E3D72437}"/>
    <cellStyle name="Vírgula 4 2 6 6" xfId="4545" xr:uid="{E83BA6C7-B853-46D4-A37F-168A1F8356A6}"/>
    <cellStyle name="Vírgula 4 2 7" xfId="788" xr:uid="{F2B1946E-9D30-4D7F-8451-049B73A593B2}"/>
    <cellStyle name="Vírgula 4 2 7 2" xfId="1238" xr:uid="{69207AF3-29F4-46C9-9F42-E2A040E84302}"/>
    <cellStyle name="Vírgula 4 2 7 2 2" xfId="2230" xr:uid="{383189EA-6184-4BC8-B63E-98380AE32E31}"/>
    <cellStyle name="Vírgula 4 2 7 2 2 2" xfId="4361" xr:uid="{F98958B0-CC70-4F84-A5D7-D72C8C799BFB}"/>
    <cellStyle name="Vírgula 4 2 7 2 2 2 2" xfId="7983" xr:uid="{6B414528-0EF0-4E21-BD91-44AC3A7E1BF0}"/>
    <cellStyle name="Vírgula 4 2 7 2 2 3" xfId="6333" xr:uid="{1CD54C02-1F7A-4433-9A58-3AC4BC808FB1}"/>
    <cellStyle name="Vírgula 4 2 7 2 3" xfId="3369" xr:uid="{DB9564C2-3871-465C-81CD-934E292C712E}"/>
    <cellStyle name="Vírgula 4 2 7 2 3 2" xfId="7117" xr:uid="{419324A6-E1C0-4193-A9EC-9B8E75039CE3}"/>
    <cellStyle name="Vírgula 4 2 7 2 4" xfId="5467" xr:uid="{1EAF5EC1-B793-476E-8C50-A879846AB442}"/>
    <cellStyle name="Vírgula 4 2 7 3" xfId="1784" xr:uid="{74544AE6-3660-4187-A14D-BE65801E40C4}"/>
    <cellStyle name="Vírgula 4 2 7 3 2" xfId="3915" xr:uid="{B9431618-F321-4613-B015-A54C799C9ED9}"/>
    <cellStyle name="Vírgula 4 2 7 3 2 2" xfId="7591" xr:uid="{4A94A7A8-905C-40CA-9C02-B4ABD09E31E6}"/>
    <cellStyle name="Vírgula 4 2 7 3 3" xfId="5941" xr:uid="{E4CCEAC2-4D36-4DFD-BF6D-71A39DEE946A}"/>
    <cellStyle name="Vírgula 4 2 7 4" xfId="2923" xr:uid="{43DBC958-2514-49FB-9307-9D7F4AE819A1}"/>
    <cellStyle name="Vírgula 4 2 7 4 2" xfId="6725" xr:uid="{27B6CA63-E136-464B-961F-BDFE6B02A6A9}"/>
    <cellStyle name="Vírgula 4 2 7 5" xfId="5076" xr:uid="{7231B074-59F1-440A-948A-705C1BAAB012}"/>
    <cellStyle name="Vírgula 4 2 8" xfId="890" xr:uid="{EF18B3AB-F478-463B-A6FB-7D61F4FB7D2C}"/>
    <cellStyle name="Vírgula 4 2 8 2" xfId="1882" xr:uid="{1F4576F5-F3A0-4A6E-9063-35A68BFB835E}"/>
    <cellStyle name="Vírgula 4 2 8 2 2" xfId="4013" xr:uid="{C0797481-6AC4-4719-AC34-7F75F208B7CA}"/>
    <cellStyle name="Vírgula 4 2 8 2 2 2" xfId="7673" xr:uid="{7E39C60C-87EC-40FC-A962-5D3D767222C7}"/>
    <cellStyle name="Vírgula 4 2 8 2 3" xfId="6023" xr:uid="{B15D29B1-CD27-4C7C-BC7E-66C06729AF1B}"/>
    <cellStyle name="Vírgula 4 2 8 3" xfId="3021" xr:uid="{562CAE1E-3008-41F3-BA4D-5996A2835A2C}"/>
    <cellStyle name="Vírgula 4 2 8 3 2" xfId="6807" xr:uid="{D94104CB-A2CD-46FD-A3A1-34C08CACE9B9}"/>
    <cellStyle name="Vírgula 4 2 8 4" xfId="5158" xr:uid="{A45D6D9D-3922-4281-9F7D-45DE807B946C}"/>
    <cellStyle name="Vírgula 4 2 9" xfId="1338" xr:uid="{2D3BAD38-9185-4B36-BA83-FB1926879910}"/>
    <cellStyle name="Vírgula 4 2 9 2" xfId="3469" xr:uid="{32E516B5-FA39-4875-841F-401F31F62789}"/>
    <cellStyle name="Vírgula 4 2 9 2 2" xfId="7199" xr:uid="{4BAB0EFF-6C70-43AE-9005-469B2392B494}"/>
    <cellStyle name="Vírgula 4 2 9 3" xfId="5549" xr:uid="{645D6C0A-2F24-41AA-B08C-864414752B14}"/>
    <cellStyle name="Vírgula 4 3" xfId="133" xr:uid="{00000000-0005-0000-0000-00009B000000}"/>
    <cellStyle name="Vírgula 4 3 10" xfId="482" xr:uid="{ACABF4A8-C455-4FD3-A0BD-84841681342D}"/>
    <cellStyle name="Vírgula 4 3 10 2" xfId="6452" xr:uid="{4604F99C-970E-482E-BC6E-994EF55B68A3}"/>
    <cellStyle name="Vírgula 4 3 11" xfId="2617" xr:uid="{F4CBE1D9-8629-48CE-B825-05E74B6FBEF1}"/>
    <cellStyle name="Vírgula 4 3 12" xfId="4493" xr:uid="{42AD0F58-4B24-4EF3-9C37-5A8C41FEA378}"/>
    <cellStyle name="Vírgula 4 3 2" xfId="383" xr:uid="{B2EF1F59-960D-4D8F-98E7-463FE01C4032}"/>
    <cellStyle name="Vírgula 4 3 2 2" xfId="824" xr:uid="{FE2E5665-F3AC-45C6-88EC-F55D81FBE205}"/>
    <cellStyle name="Vírgula 4 3 2 2 2" xfId="1274" xr:uid="{8CBEF8D3-15D4-4E95-B177-86D287CD2091}"/>
    <cellStyle name="Vírgula 4 3 2 2 2 2" xfId="2266" xr:uid="{6532C73C-B1C7-44FE-810A-00E547A9618C}"/>
    <cellStyle name="Vírgula 4 3 2 2 2 2 2" xfId="4397" xr:uid="{C3ED2AE7-E8F8-4586-8CFE-A10FE0A58463}"/>
    <cellStyle name="Vírgula 4 3 2 2 2 2 2 2" xfId="8009" xr:uid="{F48A2AB8-C286-44DD-A286-F476917A8652}"/>
    <cellStyle name="Vírgula 4 3 2 2 2 2 3" xfId="6359" xr:uid="{47B9728A-8CEA-4526-8C4A-FD816F3B67AB}"/>
    <cellStyle name="Vírgula 4 3 2 2 2 3" xfId="3405" xr:uid="{90F1B99D-1208-4D9E-A6D7-4C5E3134E41F}"/>
    <cellStyle name="Vírgula 4 3 2 2 2 3 2" xfId="7143" xr:uid="{271A0598-3884-4993-B836-8FD1981C8A8A}"/>
    <cellStyle name="Vírgula 4 3 2 2 2 4" xfId="5493" xr:uid="{3EEBA3E5-A133-41D6-A03E-33F0BEBB3702}"/>
    <cellStyle name="Vírgula 4 3 2 2 3" xfId="1820" xr:uid="{2AB24EAB-A85F-418B-9E88-59CDFDDF6FE7}"/>
    <cellStyle name="Vírgula 4 3 2 2 3 2" xfId="3951" xr:uid="{4B54D199-EADE-4E12-9E35-917F91D76AF4}"/>
    <cellStyle name="Vírgula 4 3 2 2 3 2 2" xfId="7617" xr:uid="{EDBB1CA2-5170-4CA2-8ABA-E136425A5746}"/>
    <cellStyle name="Vírgula 4 3 2 2 3 3" xfId="5967" xr:uid="{024A767C-C328-46F1-8C0F-5AC1D78427D9}"/>
    <cellStyle name="Vírgula 4 3 2 2 4" xfId="2959" xr:uid="{0D295D12-D4B9-43F6-8AF7-AA34F1B3B63B}"/>
    <cellStyle name="Vírgula 4 3 2 2 4 2" xfId="6751" xr:uid="{F9082963-C5E1-4688-BA1D-0D81EFB35D53}"/>
    <cellStyle name="Vírgula 4 3 2 2 5" xfId="5102" xr:uid="{87725CDF-5694-40D5-AF31-40C299F94DD9}"/>
    <cellStyle name="Vírgula 4 3 2 3" xfId="1179" xr:uid="{CE1486A2-9C6D-4FAE-829D-44C9A836802E}"/>
    <cellStyle name="Vírgula 4 3 2 3 2" xfId="2171" xr:uid="{95D10D68-5509-4859-85CD-110ACEEF2E1A}"/>
    <cellStyle name="Vírgula 4 3 2 3 2 2" xfId="4302" xr:uid="{C7330BBE-3400-4468-B640-A4D8D64E4003}"/>
    <cellStyle name="Vírgula 4 3 2 3 2 2 2" xfId="7931" xr:uid="{18BB6EBF-8B7B-415E-A655-36E0CE3276CB}"/>
    <cellStyle name="Vírgula 4 3 2 3 2 3" xfId="6281" xr:uid="{78F666FE-956D-422B-99C7-18F94BE1E6D4}"/>
    <cellStyle name="Vírgula 4 3 2 3 3" xfId="3310" xr:uid="{96D0E64B-E7D7-4DA8-87F6-8B6C0FA14223}"/>
    <cellStyle name="Vírgula 4 3 2 3 3 2" xfId="7065" xr:uid="{482502A0-63B4-4985-9686-F6E403922309}"/>
    <cellStyle name="Vírgula 4 3 2 3 4" xfId="5415" xr:uid="{E0900DD0-24B2-4279-89B3-409F2F79CEA4}"/>
    <cellStyle name="Vírgula 4 3 2 4" xfId="1374" xr:uid="{1585E498-8854-4A2E-A376-C2B856170B82}"/>
    <cellStyle name="Vírgula 4 3 2 4 2" xfId="3505" xr:uid="{65085938-64E7-4046-B31B-00446570A690}"/>
    <cellStyle name="Vírgula 4 3 2 4 2 2" xfId="7225" xr:uid="{EFDBDED9-190A-49A8-A560-DA73FEA54E79}"/>
    <cellStyle name="Vírgula 4 3 2 4 3" xfId="5575" xr:uid="{899168E4-E183-4673-833A-EAECA67E9391}"/>
    <cellStyle name="Vírgula 4 3 2 5" xfId="1725" xr:uid="{8674AF15-95D0-483C-8B03-7214B66B78CC}"/>
    <cellStyle name="Vírgula 4 3 2 5 2" xfId="3856" xr:uid="{332B0955-A3DF-4606-A608-510AB65375A3}"/>
    <cellStyle name="Vírgula 4 3 2 5 2 2" xfId="7539" xr:uid="{D1A5C9EF-268B-4C2E-BF8D-4363199C39AB}"/>
    <cellStyle name="Vírgula 4 3 2 5 3" xfId="5889" xr:uid="{5C364329-896B-4698-B975-CAF35A737A51}"/>
    <cellStyle name="Vírgula 4 3 2 6" xfId="2519" xr:uid="{E5EAA5D3-61F6-4747-BC1F-B57FC2FBF1B9}"/>
    <cellStyle name="Vírgula 4 3 2 6 2" xfId="5025" xr:uid="{8E202064-A4EF-4C6C-BCAF-F1DC6F05D584}"/>
    <cellStyle name="Vírgula 4 3 2 7" xfId="729" xr:uid="{730A98B4-07F9-44EF-8AE1-8A8563584B6E}"/>
    <cellStyle name="Vírgula 4 3 2 7 2" xfId="6673" xr:uid="{91FDB87B-A733-4A9D-9D9F-9AB73513A816}"/>
    <cellStyle name="Vírgula 4 3 2 8" xfId="2864" xr:uid="{A62BC964-4262-45D9-846F-E02A084CC75F}"/>
    <cellStyle name="Vírgula 4 3 2 9" xfId="4714" xr:uid="{E169ABDB-20CA-47AA-AC46-022C5BAAF067}"/>
    <cellStyle name="Vírgula 4 3 3" xfId="280" xr:uid="{F0234B05-EA2B-46A5-9B9E-C37653549B73}"/>
    <cellStyle name="Vírgula 4 3 3 2" xfId="1076" xr:uid="{E9174137-24CD-4D58-A579-F141B4AC15CF}"/>
    <cellStyle name="Vírgula 4 3 3 2 2" xfId="2068" xr:uid="{92A8B5A0-6BFA-4515-B165-9654C5B5D51D}"/>
    <cellStyle name="Vírgula 4 3 3 2 2 2" xfId="4199" xr:uid="{0E5B38AF-504F-479E-90CC-01CE4CBF2D14}"/>
    <cellStyle name="Vírgula 4 3 3 2 2 2 2" xfId="7838" xr:uid="{4014F2F1-7032-4DDB-8057-7903006F5AB3}"/>
    <cellStyle name="Vírgula 4 3 3 2 2 3" xfId="6188" xr:uid="{F32CA85D-61AC-419F-A782-1BB668B1840F}"/>
    <cellStyle name="Vírgula 4 3 3 2 3" xfId="3207" xr:uid="{220A7A55-F623-4598-9F8A-35DCBB94D60B}"/>
    <cellStyle name="Vírgula 4 3 3 2 3 2" xfId="6972" xr:uid="{857B5C3A-00D3-490E-8DDB-4DF831BD1A77}"/>
    <cellStyle name="Vírgula 4 3 3 2 4" xfId="5322" xr:uid="{0915058C-9EAE-4A70-B715-35018CE69E04}"/>
    <cellStyle name="Vírgula 4 3 3 3" xfId="1622" xr:uid="{0685EB0B-7904-488B-9F0D-5E8B36232803}"/>
    <cellStyle name="Vírgula 4 3 3 3 2" xfId="3753" xr:uid="{2A367C5B-48D4-49B5-A809-8218526B7BBA}"/>
    <cellStyle name="Vírgula 4 3 3 3 2 2" xfId="7446" xr:uid="{BC51FA38-8738-47BB-BAD2-91DF42A68677}"/>
    <cellStyle name="Vírgula 4 3 3 3 3" xfId="5796" xr:uid="{F9154063-2AB8-488E-9702-A5036C454DD6}"/>
    <cellStyle name="Vírgula 4 3 3 4" xfId="2416" xr:uid="{45875DBE-6A11-4C4B-A980-AAD33F87813F}"/>
    <cellStyle name="Vírgula 4 3 3 4 2" xfId="4932" xr:uid="{8B839444-1049-4F77-9D9C-3FB0AB7D2504}"/>
    <cellStyle name="Vírgula 4 3 3 5" xfId="626" xr:uid="{E1E1D7FC-6D2F-46CC-A385-14B1B35CB75B}"/>
    <cellStyle name="Vírgula 4 3 3 5 2" xfId="6580" xr:uid="{761DAFB7-961D-4A6A-B3E6-39212BA9DF32}"/>
    <cellStyle name="Vírgula 4 3 3 6" xfId="2761" xr:uid="{834F22C5-CBFF-407A-A989-AF98A9C2E5E5}"/>
    <cellStyle name="Vírgula 4 3 3 7" xfId="4621" xr:uid="{0F8778CE-EB21-4186-8DD7-539F55037155}"/>
    <cellStyle name="Vírgula 4 3 4" xfId="173" xr:uid="{73ECE062-D351-43CD-B5EB-0AE3C63EAA94}"/>
    <cellStyle name="Vírgula 4 3 4 2" xfId="972" xr:uid="{EB5DA603-93A4-4919-A3AA-604B345FBA4F}"/>
    <cellStyle name="Vírgula 4 3 4 2 2" xfId="1964" xr:uid="{9EDD1C4B-D9BF-4E36-8511-D9612598FB96}"/>
    <cellStyle name="Vírgula 4 3 4 2 2 2" xfId="4095" xr:uid="{C6DE536E-7505-4369-8528-A1F9A51B3AC0}"/>
    <cellStyle name="Vírgula 4 3 4 2 2 2 2" xfId="7745" xr:uid="{E2A59BA2-D3C9-4116-9E92-897364A7F71A}"/>
    <cellStyle name="Vírgula 4 3 4 2 2 3" xfId="6095" xr:uid="{AB0032B2-7249-435F-93AD-F9F73E8FE518}"/>
    <cellStyle name="Vírgula 4 3 4 2 3" xfId="3103" xr:uid="{BEF30474-64C0-4208-811E-4328A9B48431}"/>
    <cellStyle name="Vírgula 4 3 4 2 3 2" xfId="6879" xr:uid="{FD876C29-DF5B-47D2-A9A2-102454B1BEC5}"/>
    <cellStyle name="Vírgula 4 3 4 2 4" xfId="5229" xr:uid="{9DBCD33B-85CF-49D9-BFEA-FA34F2FC8D30}"/>
    <cellStyle name="Vírgula 4 3 4 3" xfId="1518" xr:uid="{4A446934-EE41-4802-9B82-62E7C9E70D2C}"/>
    <cellStyle name="Vírgula 4 3 4 3 2" xfId="3649" xr:uid="{315066FE-9060-46A5-BD80-60223C73F75F}"/>
    <cellStyle name="Vírgula 4 3 4 3 2 2" xfId="7353" xr:uid="{904C4B00-CCAD-4784-AA8B-1E6B1B6AF32B}"/>
    <cellStyle name="Vírgula 4 3 4 3 3" xfId="5703" xr:uid="{87E1A9D4-A3A0-41DB-A9AB-8E210FE6053D}"/>
    <cellStyle name="Vírgula 4 3 4 4" xfId="522" xr:uid="{5B48F008-B23A-4027-9CD8-CB24FE6AD1C7}"/>
    <cellStyle name="Vírgula 4 3 4 4 2" xfId="4839" xr:uid="{10204B8E-F765-4312-9F83-7A1E9B9368BF}"/>
    <cellStyle name="Vírgula 4 3 4 5" xfId="2657" xr:uid="{D1E54B5F-8F0F-4E47-A363-458E5A499AC9}"/>
    <cellStyle name="Vírgula 4 3 4 5 2" xfId="6487" xr:uid="{F5D3C657-69A1-46E7-9F01-2759FA31894C}"/>
    <cellStyle name="Vírgula 4 3 4 6" xfId="4528" xr:uid="{DE46EC80-E572-4CF7-8CE5-C7A5AC6B9604}"/>
    <cellStyle name="Vírgula 4 3 5" xfId="770" xr:uid="{D49CD5A9-9C5E-4AA4-A25D-EED68AE04064}"/>
    <cellStyle name="Vírgula 4 3 5 2" xfId="1220" xr:uid="{EB0F866D-A6E7-48C8-90F6-E523D571C5C5}"/>
    <cellStyle name="Vírgula 4 3 5 2 2" xfId="2212" xr:uid="{BD23EF4F-7D6C-40A6-9F3B-0714695E14CE}"/>
    <cellStyle name="Vírgula 4 3 5 2 2 2" xfId="4343" xr:uid="{CD93A954-2F90-4B27-8223-CBB9DA21638E}"/>
    <cellStyle name="Vírgula 4 3 5 2 2 2 2" xfId="7966" xr:uid="{39090962-6D84-4BB3-8245-6FBCC713B648}"/>
    <cellStyle name="Vírgula 4 3 5 2 2 3" xfId="6316" xr:uid="{8BA7D475-4B21-4820-8105-1CB98413F1E5}"/>
    <cellStyle name="Vírgula 4 3 5 2 3" xfId="3351" xr:uid="{5A10710A-CC2C-46A5-8F8A-609B45A9680C}"/>
    <cellStyle name="Vírgula 4 3 5 2 3 2" xfId="7100" xr:uid="{19E8D6A4-D561-422D-A8BA-ABF18A37EFB2}"/>
    <cellStyle name="Vírgula 4 3 5 2 4" xfId="5450" xr:uid="{21DB0DB5-ECFC-4693-8102-DE94192D69E6}"/>
    <cellStyle name="Vírgula 4 3 5 3" xfId="1766" xr:uid="{95D79522-E239-44CE-AF07-9F9A93BABB4A}"/>
    <cellStyle name="Vírgula 4 3 5 3 2" xfId="3897" xr:uid="{0249DBAD-96AB-4E04-BBCD-86585AB0763C}"/>
    <cellStyle name="Vírgula 4 3 5 3 2 2" xfId="7574" xr:uid="{E71F8344-6993-4FB9-B76C-D4E022DE3C05}"/>
    <cellStyle name="Vírgula 4 3 5 3 3" xfId="5924" xr:uid="{5D371D47-70E7-4788-99EA-0DB803DAC729}"/>
    <cellStyle name="Vírgula 4 3 5 4" xfId="2905" xr:uid="{94D6FA49-70F7-477A-9898-22024C07BA8E}"/>
    <cellStyle name="Vírgula 4 3 5 4 2" xfId="6708" xr:uid="{36718B67-6CD6-4F92-BF2E-42C24965EFBF}"/>
    <cellStyle name="Vírgula 4 3 5 5" xfId="5059" xr:uid="{864D8B56-8261-4E7D-9CB7-D50FAC50F56F}"/>
    <cellStyle name="Vírgula 4 3 6" xfId="932" xr:uid="{D318DF71-E8CF-4CDC-97F1-9B3A15651DD9}"/>
    <cellStyle name="Vírgula 4 3 6 2" xfId="1924" xr:uid="{465A18E4-8CB5-40D5-96EE-19D155FF3F26}"/>
    <cellStyle name="Vírgula 4 3 6 2 2" xfId="4055" xr:uid="{AB9CB9C6-4B76-4164-B6BE-4AC0E49556A4}"/>
    <cellStyle name="Vírgula 4 3 6 2 2 2" xfId="7710" xr:uid="{DFB01237-A833-40E5-9D88-4B3E648C5299}"/>
    <cellStyle name="Vírgula 4 3 6 2 3" xfId="6060" xr:uid="{6E82B738-DD0A-44A7-B79A-4CF06A69136A}"/>
    <cellStyle name="Vírgula 4 3 6 3" xfId="3063" xr:uid="{2B96AE9E-2CBB-4C46-9C61-83A302CB6134}"/>
    <cellStyle name="Vírgula 4 3 6 3 2" xfId="6844" xr:uid="{96338296-F5A9-4A9D-9085-E92F48E8EB7D}"/>
    <cellStyle name="Vírgula 4 3 6 4" xfId="5195" xr:uid="{171D9E04-5F84-439B-848C-58650C1FFDC8}"/>
    <cellStyle name="Vírgula 4 3 7" xfId="1320" xr:uid="{A8C1CEDB-F266-41BA-956D-DD7F821D97A5}"/>
    <cellStyle name="Vírgula 4 3 7 2" xfId="3451" xr:uid="{EA4C418F-3902-450B-81A3-D9492C8DB805}"/>
    <cellStyle name="Vírgula 4 3 7 2 2" xfId="7182" xr:uid="{D81B77C3-7D37-4E73-960D-69269AE79410}"/>
    <cellStyle name="Vírgula 4 3 7 3" xfId="5532" xr:uid="{DF256146-DC82-43FF-B7D3-45CADD2AD36C}"/>
    <cellStyle name="Vírgula 4 3 8" xfId="1478" xr:uid="{BBBB174A-9E15-4172-9E7A-982B77E33075}"/>
    <cellStyle name="Vírgula 4 3 8 2" xfId="3609" xr:uid="{6C7F50EA-AD9A-486D-86D9-A4A535B32A97}"/>
    <cellStyle name="Vírgula 4 3 8 2 2" xfId="7318" xr:uid="{0FE0069B-3404-4C58-ACD3-1E8733E29563}"/>
    <cellStyle name="Vírgula 4 3 8 3" xfId="5668" xr:uid="{B21B1C73-968B-41B8-B8F8-37E6A2BA610A}"/>
    <cellStyle name="Vírgula 4 3 9" xfId="2312" xr:uid="{FD4147E0-0DB2-4EE9-AE9F-A24948CF799C}"/>
    <cellStyle name="Vírgula 4 3 9 2" xfId="4805" xr:uid="{CC25E90C-B409-4193-9AF1-9F327271DB07}"/>
    <cellStyle name="Vírgula 4 4" xfId="64" xr:uid="{00000000-0005-0000-0000-000031000000}"/>
    <cellStyle name="Vírgula 4 4 2" xfId="323" xr:uid="{C474B6FD-3E1F-4BB1-8DF8-C49D8DEBC940}"/>
    <cellStyle name="Vírgula 4 4 2 2" xfId="1119" xr:uid="{846D5EBE-0E98-4604-8E8A-A634D62C182F}"/>
    <cellStyle name="Vírgula 4 4 2 2 2" xfId="2111" xr:uid="{F00260A2-9CA4-4D0C-95B0-E0E1EAEA0C7F}"/>
    <cellStyle name="Vírgula 4 4 2 2 2 2" xfId="4242" xr:uid="{AC1C89CC-F125-423F-A0CD-91E7286951D6}"/>
    <cellStyle name="Vírgula 4 4 2 2 2 2 2" xfId="7877" xr:uid="{2DED2072-F0F0-41C1-99C4-9776FF6F555E}"/>
    <cellStyle name="Vírgula 4 4 2 2 2 3" xfId="6227" xr:uid="{29DED2D5-93D7-4535-A594-03F55B8F1C7A}"/>
    <cellStyle name="Vírgula 4 4 2 2 3" xfId="3250" xr:uid="{EC2DD436-32D0-4001-96AE-8C28271DE4B9}"/>
    <cellStyle name="Vírgula 4 4 2 2 3 2" xfId="7011" xr:uid="{9F35C623-8DDF-4B55-B123-75CDEB85ED67}"/>
    <cellStyle name="Vírgula 4 4 2 2 4" xfId="5361" xr:uid="{916497C6-CBED-4F9C-879A-2FEC52FB3E2D}"/>
    <cellStyle name="Vírgula 4 4 2 3" xfId="1665" xr:uid="{CEA47696-A818-4B62-8B0C-F0914A9F69DD}"/>
    <cellStyle name="Vírgula 4 4 2 3 2" xfId="3796" xr:uid="{BDB83014-289C-4809-9D6E-D1147159D962}"/>
    <cellStyle name="Vírgula 4 4 2 3 2 2" xfId="7485" xr:uid="{7713906E-ECCB-4A7D-B164-758ACEAFB184}"/>
    <cellStyle name="Vírgula 4 4 2 3 3" xfId="5835" xr:uid="{85A113A7-F927-452B-841C-32E706DFCB2C}"/>
    <cellStyle name="Vírgula 4 4 2 4" xfId="2459" xr:uid="{0F8ABB33-63B7-4C46-8EFB-6A6C76C70F87}"/>
    <cellStyle name="Vírgula 4 4 2 4 2" xfId="4971" xr:uid="{63294E6D-FF71-4983-AF19-0AA961B6A690}"/>
    <cellStyle name="Vírgula 4 4 2 5" xfId="669" xr:uid="{92252CE1-3E24-48B6-9B85-44752067A055}"/>
    <cellStyle name="Vírgula 4 4 2 5 2" xfId="6619" xr:uid="{6ED2CDCB-426C-4758-A880-A7CFCD69E9FC}"/>
    <cellStyle name="Vírgula 4 4 2 6" xfId="2804" xr:uid="{C2B6A929-986C-408A-8EC5-BE771D259788}"/>
    <cellStyle name="Vírgula 4 4 2 7" xfId="4660" xr:uid="{219C4B61-88B4-403A-B740-AA9CB5C818DA}"/>
    <cellStyle name="Vírgula 4 4 3" xfId="219" xr:uid="{E5353D0C-3EB2-4E7D-AF9E-7217FF911E51}"/>
    <cellStyle name="Vírgula 4 4 3 2" xfId="1016" xr:uid="{4BAAAAE7-433A-42DB-BF3C-B56AF9B8B7A7}"/>
    <cellStyle name="Vírgula 4 4 3 2 2" xfId="2008" xr:uid="{C502B017-F381-4922-A2F3-85E1FEEE0213}"/>
    <cellStyle name="Vírgula 4 4 3 2 2 2" xfId="4139" xr:uid="{FC91FE0B-EAAB-4300-A8C4-FC1ADE7D7AFB}"/>
    <cellStyle name="Vírgula 4 4 3 2 2 2 2" xfId="7784" xr:uid="{3582C2BE-31A3-4F1F-B7D3-3E42879659F0}"/>
    <cellStyle name="Vírgula 4 4 3 2 2 3" xfId="6134" xr:uid="{3B6F9EB1-F439-4DBE-83F5-76AB1923CD91}"/>
    <cellStyle name="Vírgula 4 4 3 2 3" xfId="3147" xr:uid="{44D19BC6-0F11-44D8-8C84-5920B85B7A6E}"/>
    <cellStyle name="Vírgula 4 4 3 2 3 2" xfId="6918" xr:uid="{8BD82916-4233-4126-9116-E92078CC1DF2}"/>
    <cellStyle name="Vírgula 4 4 3 2 4" xfId="5268" xr:uid="{08670B15-9E78-4D0B-91DD-779A5993C2CE}"/>
    <cellStyle name="Vírgula 4 4 3 3" xfId="1562" xr:uid="{9A551310-8E61-4557-8B61-E83695DFFF1C}"/>
    <cellStyle name="Vírgula 4 4 3 3 2" xfId="3693" xr:uid="{B5D619F3-7DCD-4566-83A2-07E7DBE6E5DC}"/>
    <cellStyle name="Vírgula 4 4 3 3 2 2" xfId="7392" xr:uid="{FA2F2F71-5FBF-4B4D-AB7B-AFCCCCBA3C80}"/>
    <cellStyle name="Vírgula 4 4 3 3 3" xfId="5742" xr:uid="{405B5BAA-CB04-4010-BB65-07F57EF75F8C}"/>
    <cellStyle name="Vírgula 4 4 3 4" xfId="566" xr:uid="{32C3D766-A726-408D-B3D4-8571337D5892}"/>
    <cellStyle name="Vírgula 4 4 3 4 2" xfId="4878" xr:uid="{6D41C942-23B8-4598-A543-DAFAFFA1569D}"/>
    <cellStyle name="Vírgula 4 4 3 5" xfId="2701" xr:uid="{E714D465-102E-4F80-BB09-C2DA8D0D64BB}"/>
    <cellStyle name="Vírgula 4 4 3 5 2" xfId="6526" xr:uid="{5B94B48B-C9AD-4AD3-9FA7-7EC8B7C40FC1}"/>
    <cellStyle name="Vírgula 4 4 3 6" xfId="4567" xr:uid="{7C8CD05A-94B7-4846-8553-0C2AFF8490E3}"/>
    <cellStyle name="Vírgula 4 4 4" xfId="872" xr:uid="{57D60C1B-2740-4956-BAA5-8C779405B37B}"/>
    <cellStyle name="Vírgula 4 4 4 2" xfId="1864" xr:uid="{E29F5522-3883-4675-96CF-1231C1109C73}"/>
    <cellStyle name="Vírgula 4 4 4 2 2" xfId="3995" xr:uid="{73E6B904-AEEC-4ED4-9424-B9B26BFDB5F4}"/>
    <cellStyle name="Vírgula 4 4 4 2 2 2" xfId="7656" xr:uid="{41738090-B34F-4488-90FC-964263ACE553}"/>
    <cellStyle name="Vírgula 4 4 4 2 3" xfId="6006" xr:uid="{217A083F-E1BE-4EDB-AC86-AAADF483D297}"/>
    <cellStyle name="Vírgula 4 4 4 3" xfId="3003" xr:uid="{0C6BE9C8-1914-4672-B16F-28BDF00924EE}"/>
    <cellStyle name="Vírgula 4 4 4 3 2" xfId="6790" xr:uid="{DF004A8A-6A0F-4294-8971-8EB6BB81DD0B}"/>
    <cellStyle name="Vírgula 4 4 4 4" xfId="5141" xr:uid="{5F91128E-C919-40B7-A451-8F9E33463A59}"/>
    <cellStyle name="Vírgula 4 4 5" xfId="1418" xr:uid="{390E58D9-AD90-4100-8B8A-64844FD48814}"/>
    <cellStyle name="Vírgula 4 4 5 2" xfId="3549" xr:uid="{3951E18C-9AED-49D6-B5BC-57ABD2766DC7}"/>
    <cellStyle name="Vírgula 4 4 5 2 2" xfId="7264" xr:uid="{31C0580A-B08A-4DE1-B5A8-7C6B0F597DFA}"/>
    <cellStyle name="Vírgula 4 4 5 3" xfId="5614" xr:uid="{54948941-BA87-4941-AAF6-83907EB830F3}"/>
    <cellStyle name="Vírgula 4 4 6" xfId="2356" xr:uid="{4846E180-CA0D-410E-BBCB-B74B16758449}"/>
    <cellStyle name="Vírgula 4 4 6 2" xfId="4750" xr:uid="{725477A6-3B87-40F4-A797-6DD665DC1BC1}"/>
    <cellStyle name="Vírgula 4 4 7" xfId="422" xr:uid="{2EF93396-D9B4-4C49-9B3D-D7AC0CAB92C6}"/>
    <cellStyle name="Vírgula 4 4 7 2" xfId="6398" xr:uid="{D9B82C3C-DE10-4E62-A6D3-98A400BD6D53}"/>
    <cellStyle name="Vírgula 4 4 8" xfId="2557" xr:uid="{78F18E20-1F26-409F-9FAF-5C4CFBAA9A98}"/>
    <cellStyle name="Vírgula 4 4 9" xfId="4439" xr:uid="{96983342-41A5-4007-8072-B11CFBDEE880}"/>
    <cellStyle name="Vírgula 5" xfId="25" xr:uid="{00000000-0005-0000-0000-000032000000}"/>
    <cellStyle name="Vírgula 5 2" xfId="41" xr:uid="{00000000-0005-0000-0000-000033000000}"/>
    <cellStyle name="Vírgula 5 2 2" xfId="90" xr:uid="{00000000-0005-0000-0000-000033000000}"/>
    <cellStyle name="Vírgula 5 2 2 10" xfId="1440" xr:uid="{A33CA238-C229-4380-8C09-308F4864C978}"/>
    <cellStyle name="Vírgula 5 2 2 10 2" xfId="3571" xr:uid="{4A2E7890-ADAE-417A-B9E4-8BB05756702E}"/>
    <cellStyle name="Vírgula 5 2 2 10 2 2" xfId="7285" xr:uid="{C7F366BB-0A5C-4B76-B055-F61A72C28291}"/>
    <cellStyle name="Vírgula 5 2 2 10 3" xfId="5635" xr:uid="{5CCE7DEB-C322-40D3-BA4E-3CA23D47E3BA}"/>
    <cellStyle name="Vírgula 5 2 2 11" xfId="2334" xr:uid="{083D6148-6951-4FCF-9E59-9B93D00D2A53}"/>
    <cellStyle name="Vírgula 5 2 2 11 2" xfId="4771" xr:uid="{777E7C0C-752B-4C54-B416-823B1C18DD3D}"/>
    <cellStyle name="Vírgula 5 2 2 12" xfId="444" xr:uid="{D1D28497-E1DF-47D4-9CB0-5AE45725C100}"/>
    <cellStyle name="Vírgula 5 2 2 12 2" xfId="6419" xr:uid="{00B55216-8ACB-4BC5-B8A9-B67E80AEED78}"/>
    <cellStyle name="Vírgula 5 2 2 13" xfId="2579" xr:uid="{41509302-E357-4E88-94EF-FA4DC47A53FA}"/>
    <cellStyle name="Vírgula 5 2 2 14" xfId="4460" xr:uid="{7382D6A9-D4E0-472F-B881-904806FE5C8A}"/>
    <cellStyle name="Vírgula 5 2 2 2" xfId="139" xr:uid="{00000000-0005-0000-0000-0000A1000000}"/>
    <cellStyle name="Vírgula 5 2 2 2 10" xfId="2623" xr:uid="{E863F01A-FD51-4194-8FF0-481F3F7DF77E}"/>
    <cellStyle name="Vírgula 5 2 2 2 11" xfId="4499" xr:uid="{6E792274-B9F3-4C69-8383-E0E6BDBEFBBD}"/>
    <cellStyle name="Vírgula 5 2 2 2 2" xfId="389" xr:uid="{95D0F2E4-8B36-4704-89CB-944BA2A93CBB}"/>
    <cellStyle name="Vírgula 5 2 2 2 2 2" xfId="1185" xr:uid="{8553C04E-9511-4D1F-8CC4-4D8A968A411C}"/>
    <cellStyle name="Vírgula 5 2 2 2 2 2 2" xfId="2177" xr:uid="{A7766CD3-7683-4FA3-A52F-454269AE0B42}"/>
    <cellStyle name="Vírgula 5 2 2 2 2 2 2 2" xfId="4308" xr:uid="{9CC3AF91-E169-4530-B89B-934E18BE27D8}"/>
    <cellStyle name="Vírgula 5 2 2 2 2 2 2 2 2" xfId="7937" xr:uid="{C6E8D5DC-ED39-4FE6-9D71-343B43802786}"/>
    <cellStyle name="Vírgula 5 2 2 2 2 2 2 3" xfId="6287" xr:uid="{80DA398C-A7F1-4A5B-B073-68BD248765EC}"/>
    <cellStyle name="Vírgula 5 2 2 2 2 2 3" xfId="3316" xr:uid="{19913260-F0FC-409D-98EF-74A25F8A23CF}"/>
    <cellStyle name="Vírgula 5 2 2 2 2 2 3 2" xfId="7071" xr:uid="{AC75CFAC-C622-4B9A-A09E-1788FD65EBFA}"/>
    <cellStyle name="Vírgula 5 2 2 2 2 2 4" xfId="5421" xr:uid="{97C8CF9E-8B70-4450-8C10-3F66A591E72A}"/>
    <cellStyle name="Vírgula 5 2 2 2 2 3" xfId="1731" xr:uid="{037E9751-90F6-4EDE-9921-052E087246C5}"/>
    <cellStyle name="Vírgula 5 2 2 2 2 3 2" xfId="3862" xr:uid="{DE0D30EA-5F0D-4714-A2B6-7D8662CD317F}"/>
    <cellStyle name="Vírgula 5 2 2 2 2 3 2 2" xfId="7545" xr:uid="{BC0679DC-9ECA-4581-A4DB-C0893A51270E}"/>
    <cellStyle name="Vírgula 5 2 2 2 2 3 3" xfId="5895" xr:uid="{0C3FDD68-D09B-46C5-953D-F72010BBF043}"/>
    <cellStyle name="Vírgula 5 2 2 2 2 4" xfId="2525" xr:uid="{9EB3CC25-009E-475A-BB8B-F41903D33F65}"/>
    <cellStyle name="Vírgula 5 2 2 2 2 4 2" xfId="5031" xr:uid="{1FAADC0A-BB0A-4280-9E53-0C3C79E79507}"/>
    <cellStyle name="Vírgula 5 2 2 2 2 5" xfId="735" xr:uid="{ACDC3735-9BB1-44F3-82DE-11B5FA047DA3}"/>
    <cellStyle name="Vírgula 5 2 2 2 2 5 2" xfId="6679" xr:uid="{52F81F0F-2EBC-442C-8E52-F36EFDC7A02D}"/>
    <cellStyle name="Vírgula 5 2 2 2 2 6" xfId="2870" xr:uid="{0DEDA659-740B-443D-88BE-241BE1AB8D3B}"/>
    <cellStyle name="Vírgula 5 2 2 2 2 7" xfId="4720" xr:uid="{AF493974-79A2-425C-9676-94CF1387627B}"/>
    <cellStyle name="Vírgula 5 2 2 2 3" xfId="286" xr:uid="{875D8961-7ACF-4929-BDCD-E0D84247F785}"/>
    <cellStyle name="Vírgula 5 2 2 2 3 2" xfId="1082" xr:uid="{163BE946-6067-4CA3-A979-F05D2D35F5D6}"/>
    <cellStyle name="Vírgula 5 2 2 2 3 2 2" xfId="2074" xr:uid="{2848E24E-B946-40A7-98A3-DF3E50CB878E}"/>
    <cellStyle name="Vírgula 5 2 2 2 3 2 2 2" xfId="4205" xr:uid="{C1602061-0E92-4252-BE2B-547D0EBB0102}"/>
    <cellStyle name="Vírgula 5 2 2 2 3 2 2 2 2" xfId="7844" xr:uid="{A8BE88BB-E43D-40AD-B953-F290A7D131F7}"/>
    <cellStyle name="Vírgula 5 2 2 2 3 2 2 3" xfId="6194" xr:uid="{AB7F683E-3911-4E51-B734-0274C8F4A3E2}"/>
    <cellStyle name="Vírgula 5 2 2 2 3 2 3" xfId="3213" xr:uid="{279BFC9B-994E-4FE2-AE03-29143888F344}"/>
    <cellStyle name="Vírgula 5 2 2 2 3 2 3 2" xfId="6978" xr:uid="{D476B36E-D83D-45FE-A360-612A62E3F942}"/>
    <cellStyle name="Vírgula 5 2 2 2 3 2 4" xfId="5328" xr:uid="{CD543390-1D57-41D8-9562-D8D4F6A3C1A6}"/>
    <cellStyle name="Vírgula 5 2 2 2 3 3" xfId="1628" xr:uid="{0D86DD9D-4E42-4E56-B6EA-6A55EDEC9A80}"/>
    <cellStyle name="Vírgula 5 2 2 2 3 3 2" xfId="3759" xr:uid="{1201A0C1-4551-41B1-85F2-957B012B0010}"/>
    <cellStyle name="Vírgula 5 2 2 2 3 3 2 2" xfId="7452" xr:uid="{79E860F3-7B45-4E39-850E-1C3CE4DA8E93}"/>
    <cellStyle name="Vírgula 5 2 2 2 3 3 3" xfId="5802" xr:uid="{0793D2B5-37A5-418B-8C4E-3BCF06ABE06D}"/>
    <cellStyle name="Vírgula 5 2 2 2 3 4" xfId="632" xr:uid="{839C5845-23AC-45A5-9D58-0F8C2C79E9E0}"/>
    <cellStyle name="Vírgula 5 2 2 2 3 4 2" xfId="4938" xr:uid="{71EB98CB-9799-4BAF-A1F2-B218226CC06F}"/>
    <cellStyle name="Vírgula 5 2 2 2 3 5" xfId="2767" xr:uid="{F8D564AF-ADC2-44E2-B04F-9F197E2E1353}"/>
    <cellStyle name="Vírgula 5 2 2 2 3 5 2" xfId="6586" xr:uid="{EADF66ED-E541-470E-8345-56EFAC8ED3DF}"/>
    <cellStyle name="Vírgula 5 2 2 2 3 6" xfId="4627" xr:uid="{D8D5B69F-0557-4F56-8772-F5771849ECF7}"/>
    <cellStyle name="Vírgula 5 2 2 2 4" xfId="846" xr:uid="{4EEB1873-2DBC-4FF7-B100-B2FE900DEAAA}"/>
    <cellStyle name="Vírgula 5 2 2 2 4 2" xfId="1296" xr:uid="{12C7D860-14B5-4540-92AE-08EDDD621190}"/>
    <cellStyle name="Vírgula 5 2 2 2 4 2 2" xfId="2288" xr:uid="{EBAB1121-EF45-4C84-9063-F5DA6841E49C}"/>
    <cellStyle name="Vírgula 5 2 2 2 4 2 2 2" xfId="4419" xr:uid="{3F488957-DB1A-4AB9-A62F-0DE2A33ED672}"/>
    <cellStyle name="Vírgula 5 2 2 2 4 2 2 2 2" xfId="8030" xr:uid="{2EBD4B35-51EE-4C6D-B4D0-FDE246B598BF}"/>
    <cellStyle name="Vírgula 5 2 2 2 4 2 2 3" xfId="6380" xr:uid="{7CA78519-7277-431F-8241-785E55D3C237}"/>
    <cellStyle name="Vírgula 5 2 2 2 4 2 3" xfId="3427" xr:uid="{4E52C6DC-3C99-4870-9E57-CB40B2041AEF}"/>
    <cellStyle name="Vírgula 5 2 2 2 4 2 3 2" xfId="7164" xr:uid="{8B8CA05E-F82D-49B3-8606-33C8F29070B5}"/>
    <cellStyle name="Vírgula 5 2 2 2 4 2 4" xfId="5514" xr:uid="{A2AF3317-CBF2-4355-A201-57788CB13C44}"/>
    <cellStyle name="Vírgula 5 2 2 2 4 3" xfId="1842" xr:uid="{3119DEAC-7602-46FE-B84F-DE91E70BC07F}"/>
    <cellStyle name="Vírgula 5 2 2 2 4 3 2" xfId="3973" xr:uid="{304FBE62-C1D3-4FE4-80A3-686E6CB49438}"/>
    <cellStyle name="Vírgula 5 2 2 2 4 3 2 2" xfId="7638" xr:uid="{BB5AAC46-ED46-4188-BD44-F64CC9D7460C}"/>
    <cellStyle name="Vírgula 5 2 2 2 4 3 3" xfId="5988" xr:uid="{CFBF3A11-1338-41BF-86E2-6ACF698AED64}"/>
    <cellStyle name="Vírgula 5 2 2 2 4 4" xfId="2981" xr:uid="{3ECDB19C-E716-4D91-B97F-00CB9501F60F}"/>
    <cellStyle name="Vírgula 5 2 2 2 4 4 2" xfId="6772" xr:uid="{A4F79E11-623D-48A5-B67D-AB3C8DD8E746}"/>
    <cellStyle name="Vírgula 5 2 2 2 4 5" xfId="5123" xr:uid="{A6B2A7BD-A131-4586-B62A-8E954D51278B}"/>
    <cellStyle name="Vírgula 5 2 2 2 5" xfId="938" xr:uid="{8B749090-34A9-49DE-99E8-F47E61609CF4}"/>
    <cellStyle name="Vírgula 5 2 2 2 5 2" xfId="1930" xr:uid="{CB880B95-D59C-4613-A857-24D7636B6DF1}"/>
    <cellStyle name="Vírgula 5 2 2 2 5 2 2" xfId="4061" xr:uid="{E952A972-CED1-46D5-922A-007D899E9A64}"/>
    <cellStyle name="Vírgula 5 2 2 2 5 2 2 2" xfId="7716" xr:uid="{5E6B75ED-1FFA-469C-951E-C302B78FC996}"/>
    <cellStyle name="Vírgula 5 2 2 2 5 2 3" xfId="6066" xr:uid="{073F8886-1D61-4FEE-8929-D4551A0C01BB}"/>
    <cellStyle name="Vírgula 5 2 2 2 5 3" xfId="3069" xr:uid="{44A0A2E8-8E18-473B-B527-64DD5559EEB6}"/>
    <cellStyle name="Vírgula 5 2 2 2 5 3 2" xfId="6850" xr:uid="{D09C7BF2-DF37-48D7-A637-63CC44ED6F7C}"/>
    <cellStyle name="Vírgula 5 2 2 2 5 4" xfId="5201" xr:uid="{F66E10F3-D629-4234-A5E6-CFD7D869E7FF}"/>
    <cellStyle name="Vírgula 5 2 2 2 6" xfId="1396" xr:uid="{F026B432-2D8A-44E7-8B91-11A6794D699C}"/>
    <cellStyle name="Vírgula 5 2 2 2 6 2" xfId="3527" xr:uid="{446D8C0C-5EC9-4954-B884-8D36363F6CA0}"/>
    <cellStyle name="Vírgula 5 2 2 2 6 2 2" xfId="7246" xr:uid="{647C74BA-4915-4AD6-B9F8-EE7532285491}"/>
    <cellStyle name="Vírgula 5 2 2 2 6 3" xfId="5596" xr:uid="{0E259D4D-2221-4B4A-A5AF-F101B82C5E48}"/>
    <cellStyle name="Vírgula 5 2 2 2 7" xfId="1484" xr:uid="{6E35F2B6-FF7B-43D6-AF06-BC7C6DE9259E}"/>
    <cellStyle name="Vírgula 5 2 2 2 7 2" xfId="3615" xr:uid="{02842F69-F773-4B3E-9928-6BD823391DB0}"/>
    <cellStyle name="Vírgula 5 2 2 2 7 2 2" xfId="7324" xr:uid="{96D01754-E7FA-495E-A560-B0B36FE8E843}"/>
    <cellStyle name="Vírgula 5 2 2 2 7 3" xfId="5674" xr:uid="{0E280AB6-0FE1-4FD7-A8AD-4228E46D668B}"/>
    <cellStyle name="Vírgula 5 2 2 2 8" xfId="2422" xr:uid="{5810DC70-089D-4388-86BE-EA8880B0E61B}"/>
    <cellStyle name="Vírgula 5 2 2 2 8 2" xfId="4811" xr:uid="{6886F8BA-F143-449C-A0EF-3E805E1FD683}"/>
    <cellStyle name="Vírgula 5 2 2 2 9" xfId="488" xr:uid="{B2DEF0C7-D98F-4A65-B5D7-91EA169F3F3A}"/>
    <cellStyle name="Vírgula 5 2 2 2 9 2" xfId="6458" xr:uid="{A73AC4DA-65F1-49C2-9974-462889224B9C}"/>
    <cellStyle name="Vírgula 5 2 2 3" xfId="138" xr:uid="{00000000-0005-0000-0000-0000A0000000}"/>
    <cellStyle name="Vírgula 5 2 2 3 2" xfId="388" xr:uid="{BBDF8B71-69DD-4F41-8376-F31CB6354CD6}"/>
    <cellStyle name="Vírgula 5 2 2 3 2 2" xfId="1184" xr:uid="{79E339F7-CD12-4B3C-9DE1-2952562A8655}"/>
    <cellStyle name="Vírgula 5 2 2 3 2 2 2" xfId="2176" xr:uid="{000EA989-48BC-44B5-84D7-0879E89864CE}"/>
    <cellStyle name="Vírgula 5 2 2 3 2 2 2 2" xfId="4307" xr:uid="{4F84B908-CBFE-4B79-872A-A0364D98CDA6}"/>
    <cellStyle name="Vírgula 5 2 2 3 2 2 2 2 2" xfId="7936" xr:uid="{74D40D74-B223-480C-A48D-AE5E4AC3115E}"/>
    <cellStyle name="Vírgula 5 2 2 3 2 2 2 3" xfId="6286" xr:uid="{ABEB9121-16FC-43E2-9818-4EEE0163ABB1}"/>
    <cellStyle name="Vírgula 5 2 2 3 2 2 3" xfId="3315" xr:uid="{820485E5-899D-4986-9FEA-E443B0729854}"/>
    <cellStyle name="Vírgula 5 2 2 3 2 2 3 2" xfId="7070" xr:uid="{9455365D-AE56-4886-AB61-E151DD38C327}"/>
    <cellStyle name="Vírgula 5 2 2 3 2 2 4" xfId="5420" xr:uid="{BB20DD24-2634-49B5-9E9A-390851D73D58}"/>
    <cellStyle name="Vírgula 5 2 2 3 2 3" xfId="1730" xr:uid="{CA11162F-57CA-4682-A0C7-EA8B4878EC82}"/>
    <cellStyle name="Vírgula 5 2 2 3 2 3 2" xfId="3861" xr:uid="{74DC67C5-0E99-45DB-8480-5233568B86F3}"/>
    <cellStyle name="Vírgula 5 2 2 3 2 3 2 2" xfId="7544" xr:uid="{8D85741C-BC53-4199-BA1A-2121FBC4FDB7}"/>
    <cellStyle name="Vírgula 5 2 2 3 2 3 3" xfId="5894" xr:uid="{039C2916-2B69-43BC-921B-66CB003F3041}"/>
    <cellStyle name="Vírgula 5 2 2 3 2 4" xfId="2524" xr:uid="{F590CF85-2057-47E6-8D7E-B5467CA14EA8}"/>
    <cellStyle name="Vírgula 5 2 2 3 2 4 2" xfId="5030" xr:uid="{96735E21-6407-463B-A9D1-5A3C5DF1F30E}"/>
    <cellStyle name="Vírgula 5 2 2 3 2 5" xfId="734" xr:uid="{792D37DA-BEA5-4C30-ABA6-D21BBFCBDA55}"/>
    <cellStyle name="Vírgula 5 2 2 3 2 5 2" xfId="6678" xr:uid="{D59A277A-6B19-4165-BCD6-B062E6A7DA97}"/>
    <cellStyle name="Vírgula 5 2 2 3 2 6" xfId="2869" xr:uid="{F4295D8A-DE94-45AA-812E-21B70795B4D7}"/>
    <cellStyle name="Vírgula 5 2 2 3 2 7" xfId="4719" xr:uid="{D71B8E25-237D-4480-8BF0-E838AA0F8501}"/>
    <cellStyle name="Vírgula 5 2 2 3 3" xfId="285" xr:uid="{2BF82F46-CAD3-41D1-92CA-E4E7089710D8}"/>
    <cellStyle name="Vírgula 5 2 2 3 3 2" xfId="1081" xr:uid="{467008B9-F59D-4BA7-8E3C-FD30DCAA9304}"/>
    <cellStyle name="Vírgula 5 2 2 3 3 2 2" xfId="2073" xr:uid="{4B97E550-4E8C-41C4-A8BB-E94527221896}"/>
    <cellStyle name="Vírgula 5 2 2 3 3 2 2 2" xfId="4204" xr:uid="{36E1D415-FD7E-4EB6-BB46-D435072417C0}"/>
    <cellStyle name="Vírgula 5 2 2 3 3 2 2 2 2" xfId="7843" xr:uid="{792CFBFB-40EE-43C8-8FE2-590F420A7B6D}"/>
    <cellStyle name="Vírgula 5 2 2 3 3 2 2 3" xfId="6193" xr:uid="{7A308801-311A-4D14-AF09-69A47CBE2B92}"/>
    <cellStyle name="Vírgula 5 2 2 3 3 2 3" xfId="3212" xr:uid="{09D5885E-B94C-4586-9515-B2BFE30D5CA4}"/>
    <cellStyle name="Vírgula 5 2 2 3 3 2 3 2" xfId="6977" xr:uid="{DA503630-4D54-47BB-8FE3-A90CE7F6978D}"/>
    <cellStyle name="Vírgula 5 2 2 3 3 2 4" xfId="5327" xr:uid="{46D5FF50-17F8-40F9-AD0A-9BDDB61BC06A}"/>
    <cellStyle name="Vírgula 5 2 2 3 3 3" xfId="1627" xr:uid="{AAE92809-E605-4216-BCAE-4C52DEC6D630}"/>
    <cellStyle name="Vírgula 5 2 2 3 3 3 2" xfId="3758" xr:uid="{C38941A3-4116-49AE-B454-442D33F86FA3}"/>
    <cellStyle name="Vírgula 5 2 2 3 3 3 2 2" xfId="7451" xr:uid="{98AEF378-E8CA-4C51-AB00-05BBE11786CE}"/>
    <cellStyle name="Vírgula 5 2 2 3 3 3 3" xfId="5801" xr:uid="{59BAC5C1-2E96-4D1B-B92A-5387ED634C11}"/>
    <cellStyle name="Vírgula 5 2 2 3 3 4" xfId="631" xr:uid="{CB9B493D-0687-45D6-8F1F-637AC09A78C3}"/>
    <cellStyle name="Vírgula 5 2 2 3 3 4 2" xfId="4937" xr:uid="{3F2F53C2-D8B2-4042-9772-3410A742A818}"/>
    <cellStyle name="Vírgula 5 2 2 3 3 5" xfId="2766" xr:uid="{51F55283-A8EB-474E-A815-4144871E1268}"/>
    <cellStyle name="Vírgula 5 2 2 3 3 5 2" xfId="6585" xr:uid="{A853F213-302F-4606-A7AD-D73D1409FB3E}"/>
    <cellStyle name="Vírgula 5 2 2 3 3 6" xfId="4626" xr:uid="{1C4ADDB7-DB18-4E9B-9F59-250FC1B9F1E2}"/>
    <cellStyle name="Vírgula 5 2 2 3 4" xfId="937" xr:uid="{745C620D-C0C1-4D0E-95FE-D2BB59FE105B}"/>
    <cellStyle name="Vírgula 5 2 2 3 4 2" xfId="1929" xr:uid="{F572C3F9-5E12-4B49-A725-BE12CA72CF35}"/>
    <cellStyle name="Vírgula 5 2 2 3 4 2 2" xfId="4060" xr:uid="{449E52A5-61F9-4F2B-93A9-6431CA53EAEA}"/>
    <cellStyle name="Vírgula 5 2 2 3 4 2 2 2" xfId="7715" xr:uid="{90F1F4B4-4949-4480-988E-CA68CB3B163F}"/>
    <cellStyle name="Vírgula 5 2 2 3 4 2 3" xfId="6065" xr:uid="{7CA18042-DEEE-4E5B-8F4A-3A329C66E2C6}"/>
    <cellStyle name="Vírgula 5 2 2 3 4 3" xfId="3068" xr:uid="{EA82D641-B474-44CF-9B0F-FD9A347C5C14}"/>
    <cellStyle name="Vírgula 5 2 2 3 4 3 2" xfId="6849" xr:uid="{69A0B721-1C0E-4977-A00B-379CEB002B6C}"/>
    <cellStyle name="Vírgula 5 2 2 3 4 4" xfId="5200" xr:uid="{5E2C3C7D-E832-43A7-89D3-6B1534B0DC6A}"/>
    <cellStyle name="Vírgula 5 2 2 3 5" xfId="1483" xr:uid="{44F2B3F7-3C4A-48DC-8655-9B922033A130}"/>
    <cellStyle name="Vírgula 5 2 2 3 5 2" xfId="3614" xr:uid="{530D1EE4-5393-4F80-AE2A-8B3738C800F8}"/>
    <cellStyle name="Vírgula 5 2 2 3 5 2 2" xfId="7323" xr:uid="{B775F437-616E-4872-8943-A5E92A37E61E}"/>
    <cellStyle name="Vírgula 5 2 2 3 5 3" xfId="5673" xr:uid="{F3269E0D-3631-4D6A-9000-B5A4EED81B72}"/>
    <cellStyle name="Vírgula 5 2 2 3 6" xfId="2421" xr:uid="{BC912709-0498-4828-9B39-B0D2D748587F}"/>
    <cellStyle name="Vírgula 5 2 2 3 6 2" xfId="4810" xr:uid="{D7AFEEA9-C1C4-4462-B2BA-D58CE57D8BFA}"/>
    <cellStyle name="Vírgula 5 2 2 3 7" xfId="487" xr:uid="{6FA918C6-EEFA-4CC0-95CF-A7A1E9425238}"/>
    <cellStyle name="Vírgula 5 2 2 3 7 2" xfId="6457" xr:uid="{344B8E04-E3C7-4EAB-BE3C-ABE0C18E55FD}"/>
    <cellStyle name="Vírgula 5 2 2 3 8" xfId="2622" xr:uid="{BEDA67B7-2220-4534-9387-8C633299F836}"/>
    <cellStyle name="Vírgula 5 2 2 3 9" xfId="4498" xr:uid="{CED78EE5-EDBC-4CB4-A789-F67DD0EEF602}"/>
    <cellStyle name="Vírgula 5 2 2 4" xfId="345" xr:uid="{D260C0C7-4836-4ECE-9046-3CB85C3B958B}"/>
    <cellStyle name="Vírgula 5 2 2 4 2" xfId="1141" xr:uid="{886B3CC6-B415-4793-892B-F0AAA3E7B590}"/>
    <cellStyle name="Vírgula 5 2 2 4 2 2" xfId="2133" xr:uid="{B17E2FD5-4B7A-4B87-A734-867D919826AA}"/>
    <cellStyle name="Vírgula 5 2 2 4 2 2 2" xfId="4264" xr:uid="{5A28D645-474F-4403-82BA-099CF9FFEB29}"/>
    <cellStyle name="Vírgula 5 2 2 4 2 2 2 2" xfId="7898" xr:uid="{3648DA60-E77B-4912-A133-E8AE422869AE}"/>
    <cellStyle name="Vírgula 5 2 2 4 2 2 3" xfId="6248" xr:uid="{AB31321E-3B7E-4ACF-B381-012D3621DBA4}"/>
    <cellStyle name="Vírgula 5 2 2 4 2 3" xfId="3272" xr:uid="{EAA19FC5-E341-41E6-A535-F91F8D704A45}"/>
    <cellStyle name="Vírgula 5 2 2 4 2 3 2" xfId="7032" xr:uid="{99A73B62-B5AA-4B94-B901-2A19F663A452}"/>
    <cellStyle name="Vírgula 5 2 2 4 2 4" xfId="5382" xr:uid="{839C5950-37A1-4F62-8B79-EAAF4599BF80}"/>
    <cellStyle name="Vírgula 5 2 2 4 3" xfId="1687" xr:uid="{BFB8925A-C58B-4355-A39E-7D5F399A32D0}"/>
    <cellStyle name="Vírgula 5 2 2 4 3 2" xfId="3818" xr:uid="{72F64ACC-ABCD-4D71-8457-BD2BF6AD203D}"/>
    <cellStyle name="Vírgula 5 2 2 4 3 2 2" xfId="7506" xr:uid="{4E8BC497-8096-4C8C-9CD1-C14D7FFD6B32}"/>
    <cellStyle name="Vírgula 5 2 2 4 3 3" xfId="5856" xr:uid="{684E7FDD-A428-4A9B-A83F-6DAA632B5654}"/>
    <cellStyle name="Vírgula 5 2 2 4 4" xfId="2481" xr:uid="{B8B28CF8-D8E4-4AD7-81D6-DC181640A2FF}"/>
    <cellStyle name="Vírgula 5 2 2 4 4 2" xfId="4992" xr:uid="{B04CF586-2907-47B3-95DF-8773FC2CA43F}"/>
    <cellStyle name="Vírgula 5 2 2 4 5" xfId="691" xr:uid="{E0994BBD-B520-4C6F-9EF5-D22A22991261}"/>
    <cellStyle name="Vírgula 5 2 2 4 5 2" xfId="6640" xr:uid="{7E5C0299-80FE-40B6-B8DC-880AC6251E11}"/>
    <cellStyle name="Vírgula 5 2 2 4 6" xfId="2826" xr:uid="{9950A9DF-1B86-4279-9FB3-4019D7E7CF1A}"/>
    <cellStyle name="Vírgula 5 2 2 4 7" xfId="4681" xr:uid="{9CEFE42F-6738-43A3-A37A-CD59F2A324A1}"/>
    <cellStyle name="Vírgula 5 2 2 5" xfId="241" xr:uid="{F0F4ECD5-31DC-4485-94AD-59183CBFB17B}"/>
    <cellStyle name="Vírgula 5 2 2 5 2" xfId="1038" xr:uid="{F33E9147-C563-47AB-81E4-4D4A6B3278D8}"/>
    <cellStyle name="Vírgula 5 2 2 5 2 2" xfId="2030" xr:uid="{099D0624-EB01-4A13-AEAE-065EE98E466D}"/>
    <cellStyle name="Vírgula 5 2 2 5 2 2 2" xfId="4161" xr:uid="{4266759A-65ED-4960-B33B-D97CB4CC87C8}"/>
    <cellStyle name="Vírgula 5 2 2 5 2 2 2 2" xfId="7805" xr:uid="{6B297455-18B3-455F-8530-504F2284862B}"/>
    <cellStyle name="Vírgula 5 2 2 5 2 2 3" xfId="6155" xr:uid="{67B4E9DB-E882-43F4-AB58-79ADCCEC7877}"/>
    <cellStyle name="Vírgula 5 2 2 5 2 3" xfId="3169" xr:uid="{83804E49-2D6C-4040-9312-E128E667EC28}"/>
    <cellStyle name="Vírgula 5 2 2 5 2 3 2" xfId="6939" xr:uid="{AB016373-4C53-4363-A0EE-70EB1CE19AA5}"/>
    <cellStyle name="Vírgula 5 2 2 5 2 4" xfId="5289" xr:uid="{0D567101-C3C1-4B86-A4BE-169B18BA489C}"/>
    <cellStyle name="Vírgula 5 2 2 5 3" xfId="1584" xr:uid="{B33CB9A3-49A6-457F-925D-D29B5B7786AA}"/>
    <cellStyle name="Vírgula 5 2 2 5 3 2" xfId="3715" xr:uid="{D5D7DBFD-B56D-452E-BF78-0C8B15ADD766}"/>
    <cellStyle name="Vírgula 5 2 2 5 3 2 2" xfId="7413" xr:uid="{A40630C5-9999-42D8-BCF3-5E7633C28546}"/>
    <cellStyle name="Vírgula 5 2 2 5 3 3" xfId="5763" xr:uid="{35759A23-2B4B-42B7-AF16-87008E6B8E5E}"/>
    <cellStyle name="Vírgula 5 2 2 5 4" xfId="2378" xr:uid="{F93BDC60-8AA5-412D-AC6C-CCBB84D2F910}"/>
    <cellStyle name="Vírgula 5 2 2 5 4 2" xfId="4899" xr:uid="{08096C0F-7845-4F15-8101-5387378D0D26}"/>
    <cellStyle name="Vírgula 5 2 2 5 5" xfId="588" xr:uid="{37190E53-BF2A-43AE-AB8F-BC8D11DE7D9A}"/>
    <cellStyle name="Vírgula 5 2 2 5 5 2" xfId="6547" xr:uid="{551D9BEF-EE9B-4D9A-A6C3-2B36F0BDB08B}"/>
    <cellStyle name="Vírgula 5 2 2 5 6" xfId="2723" xr:uid="{D391CD54-ADB3-43F4-BA91-DE11C81E4051}"/>
    <cellStyle name="Vírgula 5 2 2 5 7" xfId="4588" xr:uid="{28F85544-3609-467A-8461-BA7AA6E1F084}"/>
    <cellStyle name="Vírgula 5 2 2 6" xfId="195" xr:uid="{E422A8E2-B5E7-4D1D-A44B-190C863AADF1}"/>
    <cellStyle name="Vírgula 5 2 2 6 2" xfId="994" xr:uid="{10575A4C-EB1F-475A-954F-168A67F244B8}"/>
    <cellStyle name="Vírgula 5 2 2 6 2 2" xfId="1986" xr:uid="{2139BBE0-4FB2-4E2D-86DF-F3B15AD903CE}"/>
    <cellStyle name="Vírgula 5 2 2 6 2 2 2" xfId="4117" xr:uid="{7D639FD5-5A84-4A52-9756-914093B8992E}"/>
    <cellStyle name="Vírgula 5 2 2 6 2 2 2 2" xfId="7766" xr:uid="{7F037824-C0CD-408F-B997-E85A283A02B3}"/>
    <cellStyle name="Vírgula 5 2 2 6 2 2 3" xfId="6116" xr:uid="{E28E4ABF-3051-44EB-BDFE-330665495C7C}"/>
    <cellStyle name="Vírgula 5 2 2 6 2 3" xfId="3125" xr:uid="{40055F0C-823F-43A8-99AB-BB7AA3BEB6A8}"/>
    <cellStyle name="Vírgula 5 2 2 6 2 3 2" xfId="6900" xr:uid="{1BB12C0C-5DC2-41CD-8736-9795EA3D8D63}"/>
    <cellStyle name="Vírgula 5 2 2 6 2 4" xfId="5250" xr:uid="{CF3E5504-1979-4164-A657-CB077061E959}"/>
    <cellStyle name="Vírgula 5 2 2 6 3" xfId="1540" xr:uid="{06648AF4-B370-4791-8F27-23D9BBFE456C}"/>
    <cellStyle name="Vírgula 5 2 2 6 3 2" xfId="3671" xr:uid="{3743D843-47BB-431B-ACBF-8FCE1D5AD606}"/>
    <cellStyle name="Vírgula 5 2 2 6 3 2 2" xfId="7374" xr:uid="{25F86B2B-8A3F-43CB-9373-A4984E733388}"/>
    <cellStyle name="Vírgula 5 2 2 6 3 3" xfId="5724" xr:uid="{2B8D54D5-24DE-4351-B792-13B5477419AA}"/>
    <cellStyle name="Vírgula 5 2 2 6 4" xfId="544" xr:uid="{03AF02D9-9F9C-458A-83DE-6E4C210ECD2B}"/>
    <cellStyle name="Vírgula 5 2 2 6 4 2" xfId="4860" xr:uid="{6DBF3DAD-396D-4481-B3FB-9031D4088A6A}"/>
    <cellStyle name="Vírgula 5 2 2 6 5" xfId="2679" xr:uid="{F45C536D-8068-4BAA-A7A0-6C4030BE8051}"/>
    <cellStyle name="Vírgula 5 2 2 6 5 2" xfId="6508" xr:uid="{00D36AF4-3DAA-4A16-A671-6BF3BCD322D9}"/>
    <cellStyle name="Vírgula 5 2 2 6 6" xfId="4549" xr:uid="{4B3BB3DD-59F4-430A-B8E6-5B6B88BC0BD9}"/>
    <cellStyle name="Vírgula 5 2 2 7" xfId="792" xr:uid="{97F50C37-9CF9-4F7F-B3B6-E43C1C156D68}"/>
    <cellStyle name="Vírgula 5 2 2 7 2" xfId="1242" xr:uid="{4446F5BE-22E3-43F6-BAD9-20AA4A9F75C9}"/>
    <cellStyle name="Vírgula 5 2 2 7 2 2" xfId="2234" xr:uid="{223E204F-FFF8-49D6-ADFA-9A74ABE082B0}"/>
    <cellStyle name="Vírgula 5 2 2 7 2 2 2" xfId="4365" xr:uid="{55D82DD4-4F04-40CA-ADAF-F820F8E59DE4}"/>
    <cellStyle name="Vírgula 5 2 2 7 2 2 2 2" xfId="7987" xr:uid="{40FC794B-4089-41D2-AD6D-C72516D7770B}"/>
    <cellStyle name="Vírgula 5 2 2 7 2 2 3" xfId="6337" xr:uid="{58D54EE7-9491-4501-93CC-EB0CA3398661}"/>
    <cellStyle name="Vírgula 5 2 2 7 2 3" xfId="3373" xr:uid="{FAC268D9-A222-4549-8084-E2EA6184FB03}"/>
    <cellStyle name="Vírgula 5 2 2 7 2 3 2" xfId="7121" xr:uid="{2256C2B1-53CB-495B-8417-CCE1DDF57B4D}"/>
    <cellStyle name="Vírgula 5 2 2 7 2 4" xfId="5471" xr:uid="{4F7B2856-C7DD-46A9-9B29-6A754B047BE1}"/>
    <cellStyle name="Vírgula 5 2 2 7 3" xfId="1788" xr:uid="{39E71BB3-2DCC-42A2-A1DA-562D6FA5843E}"/>
    <cellStyle name="Vírgula 5 2 2 7 3 2" xfId="3919" xr:uid="{8F4E8C71-94CD-4329-99AE-35AE4809D437}"/>
    <cellStyle name="Vírgula 5 2 2 7 3 2 2" xfId="7595" xr:uid="{A61604FB-6BA8-4AEC-98C8-FD72D06A84C1}"/>
    <cellStyle name="Vírgula 5 2 2 7 3 3" xfId="5945" xr:uid="{839D8F4C-9C25-4886-8E42-21E964F661C4}"/>
    <cellStyle name="Vírgula 5 2 2 7 4" xfId="2927" xr:uid="{B2BC28F4-9AEB-40D0-A549-5363839A388C}"/>
    <cellStyle name="Vírgula 5 2 2 7 4 2" xfId="6729" xr:uid="{34FDF134-785E-4C71-A6E1-FF254BBF10D0}"/>
    <cellStyle name="Vírgula 5 2 2 7 5" xfId="5080" xr:uid="{D4CD1438-120C-48F4-836C-78BF7E62B4FF}"/>
    <cellStyle name="Vírgula 5 2 2 8" xfId="894" xr:uid="{952E89D8-6047-464A-BFF7-DC2987B1E5C6}"/>
    <cellStyle name="Vírgula 5 2 2 8 2" xfId="1886" xr:uid="{1341C1D6-DCC5-45F9-A091-CE1284F6D816}"/>
    <cellStyle name="Vírgula 5 2 2 8 2 2" xfId="4017" xr:uid="{FC034534-E27B-4F5C-A40C-93306E5B70F4}"/>
    <cellStyle name="Vírgula 5 2 2 8 2 2 2" xfId="7677" xr:uid="{28ECCEEF-62A2-4D5E-806A-93B16299EF9A}"/>
    <cellStyle name="Vírgula 5 2 2 8 2 3" xfId="6027" xr:uid="{1812626F-6A7B-43AB-89F9-80428AD720A1}"/>
    <cellStyle name="Vírgula 5 2 2 8 3" xfId="3025" xr:uid="{ED4F27F6-D4A1-4EBD-A206-B82F0517FBCE}"/>
    <cellStyle name="Vírgula 5 2 2 8 3 2" xfId="6811" xr:uid="{86EF9203-28E4-465C-9DB4-83619A9258C5}"/>
    <cellStyle name="Vírgula 5 2 2 8 4" xfId="5162" xr:uid="{BC21DEE3-96D3-48BE-8DAD-B8EF716A4AD1}"/>
    <cellStyle name="Vírgula 5 2 2 9" xfId="1342" xr:uid="{C7414714-F06B-48CB-BD9B-515F681DDD65}"/>
    <cellStyle name="Vírgula 5 2 2 9 2" xfId="3473" xr:uid="{FF19C024-132E-4C99-BCDD-116BF59A3BA6}"/>
    <cellStyle name="Vírgula 5 2 2 9 2 2" xfId="7203" xr:uid="{F59B1489-B97D-42FC-BF31-14D5A7C7D983}"/>
    <cellStyle name="Vírgula 5 2 2 9 3" xfId="5553" xr:uid="{7030480C-BEEC-4873-909F-5691A040BF2F}"/>
    <cellStyle name="Vírgula 5 2 3" xfId="137" xr:uid="{00000000-0005-0000-0000-00009F000000}"/>
    <cellStyle name="Vírgula 5 2 3 10" xfId="486" xr:uid="{069DC269-D079-4A62-9463-7493B4AA78B7}"/>
    <cellStyle name="Vírgula 5 2 3 10 2" xfId="6456" xr:uid="{49989912-EE87-4718-B6E1-F503223B8159}"/>
    <cellStyle name="Vírgula 5 2 3 11" xfId="2621" xr:uid="{0D8CCF9F-D28E-4D1A-B588-46E44B049236}"/>
    <cellStyle name="Vírgula 5 2 3 12" xfId="4497" xr:uid="{93E2E4C4-DD1D-4762-B66F-99F59FD66C3C}"/>
    <cellStyle name="Vírgula 5 2 3 2" xfId="387" xr:uid="{40E3A681-E364-4320-9738-9E94AAA3F2AC}"/>
    <cellStyle name="Vírgula 5 2 3 2 2" xfId="828" xr:uid="{1B587894-D885-48D2-99A8-31AEF4D6364B}"/>
    <cellStyle name="Vírgula 5 2 3 2 2 2" xfId="1278" xr:uid="{8DC5D9E0-BED4-4DBD-BEAE-D2F8FA0404EC}"/>
    <cellStyle name="Vírgula 5 2 3 2 2 2 2" xfId="2270" xr:uid="{0AD549A5-E25F-4F05-88BD-EC403524C6D2}"/>
    <cellStyle name="Vírgula 5 2 3 2 2 2 2 2" xfId="4401" xr:uid="{52C5F904-ED1D-4116-9404-A54F10CB3EC3}"/>
    <cellStyle name="Vírgula 5 2 3 2 2 2 2 2 2" xfId="8013" xr:uid="{4EFFCA10-1B59-4A06-95F3-A7B093CED306}"/>
    <cellStyle name="Vírgula 5 2 3 2 2 2 2 3" xfId="6363" xr:uid="{E05B10E3-1612-467F-863D-456BBBD8DA8A}"/>
    <cellStyle name="Vírgula 5 2 3 2 2 2 3" xfId="3409" xr:uid="{DE1C5DCF-8DCE-4868-9731-39BE76519BBC}"/>
    <cellStyle name="Vírgula 5 2 3 2 2 2 3 2" xfId="7147" xr:uid="{20F690B6-2D22-4FC9-BDDD-A07F0DB8AFD9}"/>
    <cellStyle name="Vírgula 5 2 3 2 2 2 4" xfId="5497" xr:uid="{E189A9A4-F378-4E87-98A3-85793A6E1868}"/>
    <cellStyle name="Vírgula 5 2 3 2 2 3" xfId="1824" xr:uid="{8260CC46-C72E-4E5E-8A6F-51B3C6B2F99E}"/>
    <cellStyle name="Vírgula 5 2 3 2 2 3 2" xfId="3955" xr:uid="{23A15153-5B0D-46B4-BEE0-800B8C1DBD93}"/>
    <cellStyle name="Vírgula 5 2 3 2 2 3 2 2" xfId="7621" xr:uid="{11873D91-0288-4EBD-8510-2491AA6739CA}"/>
    <cellStyle name="Vírgula 5 2 3 2 2 3 3" xfId="5971" xr:uid="{921BBE71-ADD5-40FB-914B-FE97B2A94749}"/>
    <cellStyle name="Vírgula 5 2 3 2 2 4" xfId="2963" xr:uid="{0C2286BA-E65B-4976-B1B1-62A12EF20CD0}"/>
    <cellStyle name="Vírgula 5 2 3 2 2 4 2" xfId="6755" xr:uid="{C68ADDDE-48A7-41BF-B9D3-1903FBB3062B}"/>
    <cellStyle name="Vírgula 5 2 3 2 2 5" xfId="5106" xr:uid="{EAFA47A1-2E28-4CD8-A7B1-D0552E768A40}"/>
    <cellStyle name="Vírgula 5 2 3 2 3" xfId="1183" xr:uid="{33D559FA-587D-47E4-9E16-6009DD97095B}"/>
    <cellStyle name="Vírgula 5 2 3 2 3 2" xfId="2175" xr:uid="{FBCD03FD-7E21-4EEF-A303-A9F6D037C81E}"/>
    <cellStyle name="Vírgula 5 2 3 2 3 2 2" xfId="4306" xr:uid="{24033AC4-F869-44C5-ADFE-BE1DF78D8DAA}"/>
    <cellStyle name="Vírgula 5 2 3 2 3 2 2 2" xfId="7935" xr:uid="{5CD30BCD-67D6-4E19-960D-2FBC22C34CF2}"/>
    <cellStyle name="Vírgula 5 2 3 2 3 2 3" xfId="6285" xr:uid="{1D995D96-5E8A-4D4E-89A9-5867211F22F1}"/>
    <cellStyle name="Vírgula 5 2 3 2 3 3" xfId="3314" xr:uid="{ECD5688B-6827-4EBE-94B8-E27D7423BB48}"/>
    <cellStyle name="Vírgula 5 2 3 2 3 3 2" xfId="7069" xr:uid="{DA378FFF-C4B6-4B01-BFF1-A33DBB46215C}"/>
    <cellStyle name="Vírgula 5 2 3 2 3 4" xfId="5419" xr:uid="{EB0AF00B-C300-4527-95A7-1A42755F9A5D}"/>
    <cellStyle name="Vírgula 5 2 3 2 4" xfId="1378" xr:uid="{5E9407A0-4B8F-4741-8EFE-576FE76E6D22}"/>
    <cellStyle name="Vírgula 5 2 3 2 4 2" xfId="3509" xr:uid="{D21AACF1-1D73-4B4A-B5E3-2E6E09C3AD6D}"/>
    <cellStyle name="Vírgula 5 2 3 2 4 2 2" xfId="7229" xr:uid="{7DC8927E-6704-4424-9F17-46F5F2C372A8}"/>
    <cellStyle name="Vírgula 5 2 3 2 4 3" xfId="5579" xr:uid="{70B2FD3E-237D-426B-809E-E53E85138747}"/>
    <cellStyle name="Vírgula 5 2 3 2 5" xfId="1729" xr:uid="{A11DF852-1E02-4F21-9261-CA3112E80A5F}"/>
    <cellStyle name="Vírgula 5 2 3 2 5 2" xfId="3860" xr:uid="{BCA02FA7-0A27-41C2-8348-84FAEED99985}"/>
    <cellStyle name="Vírgula 5 2 3 2 5 2 2" xfId="7543" xr:uid="{F65643BB-10FA-499D-AFE4-4ECFA1AAD625}"/>
    <cellStyle name="Vírgula 5 2 3 2 5 3" xfId="5893" xr:uid="{BD29B770-109A-4C10-9454-2A9E76319DA3}"/>
    <cellStyle name="Vírgula 5 2 3 2 6" xfId="2523" xr:uid="{B991ACDC-D834-4C47-850C-DFBF5E104A7C}"/>
    <cellStyle name="Vírgula 5 2 3 2 6 2" xfId="5029" xr:uid="{AE2C6521-58AD-4F62-BC8B-5F5503DD8BED}"/>
    <cellStyle name="Vírgula 5 2 3 2 7" xfId="733" xr:uid="{AFAB0EEE-E07A-4F4B-AF5A-7F815D2E548B}"/>
    <cellStyle name="Vírgula 5 2 3 2 7 2" xfId="6677" xr:uid="{7594FF89-06A8-43F6-B245-2647ABBD40E7}"/>
    <cellStyle name="Vírgula 5 2 3 2 8" xfId="2868" xr:uid="{012FCF74-7E9B-4298-BA79-C3A25806CF0A}"/>
    <cellStyle name="Vírgula 5 2 3 2 9" xfId="4718" xr:uid="{D0F67B7D-7535-45FC-85A0-2E39FCF36971}"/>
    <cellStyle name="Vírgula 5 2 3 3" xfId="284" xr:uid="{250C3673-4A3A-4E75-B495-1AAB62089BC2}"/>
    <cellStyle name="Vírgula 5 2 3 3 2" xfId="1080" xr:uid="{601B8740-399F-4301-B51C-D33B6C6D86DB}"/>
    <cellStyle name="Vírgula 5 2 3 3 2 2" xfId="2072" xr:uid="{8CDADBBE-FDB2-4682-A077-C1CF09109EE3}"/>
    <cellStyle name="Vírgula 5 2 3 3 2 2 2" xfId="4203" xr:uid="{298E783A-52FC-4961-99D5-A9F6AEC5693C}"/>
    <cellStyle name="Vírgula 5 2 3 3 2 2 2 2" xfId="7842" xr:uid="{8641ACF2-116D-484A-86FD-14C58E93A15C}"/>
    <cellStyle name="Vírgula 5 2 3 3 2 2 3" xfId="6192" xr:uid="{2A782284-15B7-4035-8D2D-8BD25EAC60FD}"/>
    <cellStyle name="Vírgula 5 2 3 3 2 3" xfId="3211" xr:uid="{54D2F61A-CFAE-46BB-A6F2-C6A8F23B31BE}"/>
    <cellStyle name="Vírgula 5 2 3 3 2 3 2" xfId="6976" xr:uid="{8A0BF217-6B29-4F23-BD9C-49A7CCA3C26C}"/>
    <cellStyle name="Vírgula 5 2 3 3 2 4" xfId="5326" xr:uid="{F4DDC129-6350-4705-BD8D-1F3A0E304E0D}"/>
    <cellStyle name="Vírgula 5 2 3 3 3" xfId="1626" xr:uid="{BB2D71DD-F76F-46AB-AF2C-A55DD5043CA3}"/>
    <cellStyle name="Vírgula 5 2 3 3 3 2" xfId="3757" xr:uid="{5FCA7B1C-CD71-428C-B63A-BA73F746E4C1}"/>
    <cellStyle name="Vírgula 5 2 3 3 3 2 2" xfId="7450" xr:uid="{5B2BD0B2-5602-46F3-BB8F-1385362B653F}"/>
    <cellStyle name="Vírgula 5 2 3 3 3 3" xfId="5800" xr:uid="{BDA9019F-A9F9-439F-AF87-7C388A3FE64D}"/>
    <cellStyle name="Vírgula 5 2 3 3 4" xfId="2420" xr:uid="{7F367F35-0BDC-42BA-B7C7-57A0DBAE3BF1}"/>
    <cellStyle name="Vírgula 5 2 3 3 4 2" xfId="4936" xr:uid="{52710968-F83B-4EC1-A098-C1DC0DDE4C96}"/>
    <cellStyle name="Vírgula 5 2 3 3 5" xfId="630" xr:uid="{95ED6D10-CA83-4C5A-ABD5-35FE99CAB69D}"/>
    <cellStyle name="Vírgula 5 2 3 3 5 2" xfId="6584" xr:uid="{F0CB2821-0F71-4D61-9743-CBE7338A98FE}"/>
    <cellStyle name="Vírgula 5 2 3 3 6" xfId="2765" xr:uid="{ADB8C39B-CFBC-4949-A2EE-B7CF5A4849B8}"/>
    <cellStyle name="Vírgula 5 2 3 3 7" xfId="4625" xr:uid="{9EE18CE3-BB7F-4113-B68D-F0FD05059233}"/>
    <cellStyle name="Vírgula 5 2 3 4" xfId="177" xr:uid="{CEB3E9E4-FABD-4EC3-AB34-D513830832AB}"/>
    <cellStyle name="Vírgula 5 2 3 4 2" xfId="976" xr:uid="{A7999CBC-85F7-4DB6-A052-A3D4C757FC4A}"/>
    <cellStyle name="Vírgula 5 2 3 4 2 2" xfId="1968" xr:uid="{8CB6E5DA-62AB-43EA-A76F-8DE5AABDEA93}"/>
    <cellStyle name="Vírgula 5 2 3 4 2 2 2" xfId="4099" xr:uid="{32F8F57D-72E3-45C7-BBBC-54D081898E26}"/>
    <cellStyle name="Vírgula 5 2 3 4 2 2 2 2" xfId="7749" xr:uid="{F14B8BF6-BEA6-464B-8F4C-C0AAECB1B9F7}"/>
    <cellStyle name="Vírgula 5 2 3 4 2 2 3" xfId="6099" xr:uid="{D55CB7DD-341B-44FE-8CAD-5BAAA48670D2}"/>
    <cellStyle name="Vírgula 5 2 3 4 2 3" xfId="3107" xr:uid="{3B2A28A9-6217-4048-81B5-F826700879B9}"/>
    <cellStyle name="Vírgula 5 2 3 4 2 3 2" xfId="6883" xr:uid="{3371C6B3-2851-4B09-BF40-F263534D716B}"/>
    <cellStyle name="Vírgula 5 2 3 4 2 4" xfId="5233" xr:uid="{32B9E966-FA34-49A9-A34F-D131D7148B0D}"/>
    <cellStyle name="Vírgula 5 2 3 4 3" xfId="1522" xr:uid="{F9A3994E-4C6F-46AE-B263-033E2C4A869E}"/>
    <cellStyle name="Vírgula 5 2 3 4 3 2" xfId="3653" xr:uid="{8F2994E4-8A14-40EB-A326-8104BD798238}"/>
    <cellStyle name="Vírgula 5 2 3 4 3 2 2" xfId="7357" xr:uid="{3707A0A8-A73E-4B02-BFEF-862029BA8ADA}"/>
    <cellStyle name="Vírgula 5 2 3 4 3 3" xfId="5707" xr:uid="{F5FDDB3D-A9A7-46EF-AD04-5ACD1116F8B2}"/>
    <cellStyle name="Vírgula 5 2 3 4 4" xfId="526" xr:uid="{E3F94718-1F80-4139-9A0A-53B32F329483}"/>
    <cellStyle name="Vírgula 5 2 3 4 4 2" xfId="4843" xr:uid="{9CFA2C85-08A3-4950-AEA4-5ECCD299A47A}"/>
    <cellStyle name="Vírgula 5 2 3 4 5" xfId="2661" xr:uid="{5728BDEB-5680-4BE8-B5C1-FAED6F175540}"/>
    <cellStyle name="Vírgula 5 2 3 4 5 2" xfId="6491" xr:uid="{EDFB3F72-CEF8-4F55-96F3-E879AEAF2004}"/>
    <cellStyle name="Vírgula 5 2 3 4 6" xfId="4532" xr:uid="{86497046-DCA5-4115-902B-D10DB5BCAC05}"/>
    <cellStyle name="Vírgula 5 2 3 5" xfId="774" xr:uid="{65876EAE-3A77-4C8B-B10E-CFD0B0D57637}"/>
    <cellStyle name="Vírgula 5 2 3 5 2" xfId="1224" xr:uid="{9C2E06E4-C71C-4A88-B31C-8A789C9809F5}"/>
    <cellStyle name="Vírgula 5 2 3 5 2 2" xfId="2216" xr:uid="{413F9C70-4FAC-4297-B820-E89D54CEF6C2}"/>
    <cellStyle name="Vírgula 5 2 3 5 2 2 2" xfId="4347" xr:uid="{6F99BFD7-FD88-430F-B309-38EF58841D20}"/>
    <cellStyle name="Vírgula 5 2 3 5 2 2 2 2" xfId="7970" xr:uid="{7D6F28B8-F371-4F31-A457-4D75D80D936D}"/>
    <cellStyle name="Vírgula 5 2 3 5 2 2 3" xfId="6320" xr:uid="{650417D0-9DDA-4033-8EB2-0FE38CBF65E9}"/>
    <cellStyle name="Vírgula 5 2 3 5 2 3" xfId="3355" xr:uid="{C9FA7E3E-0EE5-41FA-A454-7221CB24A35E}"/>
    <cellStyle name="Vírgula 5 2 3 5 2 3 2" xfId="7104" xr:uid="{12A5F2E3-1842-46AE-A9F0-B8B53F069EBA}"/>
    <cellStyle name="Vírgula 5 2 3 5 2 4" xfId="5454" xr:uid="{DAF570E5-7886-4116-9CD4-EE0830C02BF1}"/>
    <cellStyle name="Vírgula 5 2 3 5 3" xfId="1770" xr:uid="{A9AD5171-449F-4CE6-B957-A1ADBB0AC2C9}"/>
    <cellStyle name="Vírgula 5 2 3 5 3 2" xfId="3901" xr:uid="{F8A11A83-1D2B-46D0-9CB4-AC303C941D6F}"/>
    <cellStyle name="Vírgula 5 2 3 5 3 2 2" xfId="7578" xr:uid="{3B85AD02-517E-4047-909E-B0D2070A064A}"/>
    <cellStyle name="Vírgula 5 2 3 5 3 3" xfId="5928" xr:uid="{9985B357-62BB-4243-9811-FC109A9EB454}"/>
    <cellStyle name="Vírgula 5 2 3 5 4" xfId="2909" xr:uid="{DBE0F33E-951E-494C-8802-9853F1EE3704}"/>
    <cellStyle name="Vírgula 5 2 3 5 4 2" xfId="6712" xr:uid="{756254AF-624A-428C-BABA-CFAFA2F0DAD4}"/>
    <cellStyle name="Vírgula 5 2 3 5 5" xfId="5063" xr:uid="{EC64C64B-5DF5-41BF-83F1-B95DCD4F0C89}"/>
    <cellStyle name="Vírgula 5 2 3 6" xfId="936" xr:uid="{0AE59BA3-1B22-4652-B65A-DC9C9C2A083A}"/>
    <cellStyle name="Vírgula 5 2 3 6 2" xfId="1928" xr:uid="{E1E64B61-74BB-4383-983B-80DFBFC339E0}"/>
    <cellStyle name="Vírgula 5 2 3 6 2 2" xfId="4059" xr:uid="{504A5F05-8F66-4D71-8F28-E53E62C17A45}"/>
    <cellStyle name="Vírgula 5 2 3 6 2 2 2" xfId="7714" xr:uid="{6E9AB099-0C5C-4125-9CF0-8BC4034D8D56}"/>
    <cellStyle name="Vírgula 5 2 3 6 2 3" xfId="6064" xr:uid="{46A2176F-C5CD-4211-875E-E4D9D4944B9A}"/>
    <cellStyle name="Vírgula 5 2 3 6 3" xfId="3067" xr:uid="{0F2FDC31-2F01-4BCD-A6BB-44064821672B}"/>
    <cellStyle name="Vírgula 5 2 3 6 3 2" xfId="6848" xr:uid="{1B3FDF0F-9E5C-4C27-ADC5-0612D73894A5}"/>
    <cellStyle name="Vírgula 5 2 3 6 4" xfId="5199" xr:uid="{82206F7E-4D00-4044-9EF7-473597F90D9F}"/>
    <cellStyle name="Vírgula 5 2 3 7" xfId="1324" xr:uid="{F0BEB122-9941-419E-8A95-6BB7C14B3F69}"/>
    <cellStyle name="Vírgula 5 2 3 7 2" xfId="3455" xr:uid="{2E0513A7-AD08-4D95-A055-463DFA31DF4B}"/>
    <cellStyle name="Vírgula 5 2 3 7 2 2" xfId="7186" xr:uid="{03BBB4AD-ACAF-4632-92C9-1FE4A9E3A26C}"/>
    <cellStyle name="Vírgula 5 2 3 7 3" xfId="5536" xr:uid="{8373921B-F881-421B-B9E0-52B4A9802D62}"/>
    <cellStyle name="Vírgula 5 2 3 8" xfId="1482" xr:uid="{8A406F67-5EE8-4FDD-BC02-92D2E9439FFA}"/>
    <cellStyle name="Vírgula 5 2 3 8 2" xfId="3613" xr:uid="{2C4B602B-F28B-49F7-9C13-250E23637170}"/>
    <cellStyle name="Vírgula 5 2 3 8 2 2" xfId="7322" xr:uid="{98017C0A-A2FC-4CFA-B0D6-3D933B264C78}"/>
    <cellStyle name="Vírgula 5 2 3 8 3" xfId="5672" xr:uid="{83BEB8C9-89B8-4A4B-9D94-F3F7DFF74232}"/>
    <cellStyle name="Vírgula 5 2 3 9" xfId="2316" xr:uid="{3D0631E9-C4EA-45E3-9B11-AC1268DCF8F7}"/>
    <cellStyle name="Vírgula 5 2 3 9 2" xfId="4809" xr:uid="{7134D38D-4CC4-4FE0-AFBA-43816899A16C}"/>
    <cellStyle name="Vírgula 5 2 4" xfId="68" xr:uid="{00000000-0005-0000-0000-000033000000}"/>
    <cellStyle name="Vírgula 5 2 4 2" xfId="327" xr:uid="{58AC9AF3-3994-4C34-8A7A-1C79530834F6}"/>
    <cellStyle name="Vírgula 5 2 4 2 2" xfId="1123" xr:uid="{8E7B7BBD-DA25-4BE0-BE81-FF05496AEBB9}"/>
    <cellStyle name="Vírgula 5 2 4 2 2 2" xfId="2115" xr:uid="{1A7F802A-EAB9-4A66-9F97-0B9F41D656C3}"/>
    <cellStyle name="Vírgula 5 2 4 2 2 2 2" xfId="4246" xr:uid="{DC3FA2A2-4769-432C-B492-6496D63E4ACD}"/>
    <cellStyle name="Vírgula 5 2 4 2 2 2 2 2" xfId="7881" xr:uid="{3A80BD35-47FF-4E30-8063-B9E29BE8CDEF}"/>
    <cellStyle name="Vírgula 5 2 4 2 2 2 3" xfId="6231" xr:uid="{DE46ABDD-2BC9-463D-80FC-7C4289A8FD71}"/>
    <cellStyle name="Vírgula 5 2 4 2 2 3" xfId="3254" xr:uid="{28D50853-A001-417F-B8DF-F415F8B10C6E}"/>
    <cellStyle name="Vírgula 5 2 4 2 2 3 2" xfId="7015" xr:uid="{82A65DF0-771E-4DDA-B726-12217C8A44CA}"/>
    <cellStyle name="Vírgula 5 2 4 2 2 4" xfId="5365" xr:uid="{33D65E34-4741-4454-9DDE-ADDA5361664C}"/>
    <cellStyle name="Vírgula 5 2 4 2 3" xfId="1669" xr:uid="{A017FBF0-0533-49BF-B1D4-FD2DEA9D8768}"/>
    <cellStyle name="Vírgula 5 2 4 2 3 2" xfId="3800" xr:uid="{EC74F5E2-913A-46CB-B568-DE7C54595609}"/>
    <cellStyle name="Vírgula 5 2 4 2 3 2 2" xfId="7489" xr:uid="{FB8EF6AF-2047-45B5-B0C3-7261E118575B}"/>
    <cellStyle name="Vírgula 5 2 4 2 3 3" xfId="5839" xr:uid="{A5DAA7C4-4DD1-4B4B-868B-7E5A2DC478C8}"/>
    <cellStyle name="Vírgula 5 2 4 2 4" xfId="2463" xr:uid="{F3425A0F-319E-43B4-89EB-6EE0AA52BFAF}"/>
    <cellStyle name="Vírgula 5 2 4 2 4 2" xfId="4975" xr:uid="{19E7FD51-B37A-40AF-8C0E-67C5B157537A}"/>
    <cellStyle name="Vírgula 5 2 4 2 5" xfId="673" xr:uid="{C63AB235-CA6E-4C24-914F-6AF15179D024}"/>
    <cellStyle name="Vírgula 5 2 4 2 5 2" xfId="6623" xr:uid="{69237817-ECB3-4B5F-9E05-9D8386A5A216}"/>
    <cellStyle name="Vírgula 5 2 4 2 6" xfId="2808" xr:uid="{D1235151-EB2B-435D-B89D-661049D9B264}"/>
    <cellStyle name="Vírgula 5 2 4 2 7" xfId="4664" xr:uid="{51F8F9F3-8107-40DE-99A5-DE1B8724CD0C}"/>
    <cellStyle name="Vírgula 5 2 4 3" xfId="223" xr:uid="{20A83D92-540A-4251-A03F-2315F15FFFBB}"/>
    <cellStyle name="Vírgula 5 2 4 3 2" xfId="1020" xr:uid="{96EE9497-6ADF-4984-89E0-4309B0A2F1DC}"/>
    <cellStyle name="Vírgula 5 2 4 3 2 2" xfId="2012" xr:uid="{4E12F229-64FA-4AAB-A063-9DCD167EC637}"/>
    <cellStyle name="Vírgula 5 2 4 3 2 2 2" xfId="4143" xr:uid="{D8759B5A-C77E-43DD-8A8A-C98A7C55A6E3}"/>
    <cellStyle name="Vírgula 5 2 4 3 2 2 2 2" xfId="7788" xr:uid="{86B2AE38-29D6-4142-B96B-E5F862BF2BE5}"/>
    <cellStyle name="Vírgula 5 2 4 3 2 2 3" xfId="6138" xr:uid="{7910519E-A88D-4E83-AFDB-AE4A6EB7842E}"/>
    <cellStyle name="Vírgula 5 2 4 3 2 3" xfId="3151" xr:uid="{9BC45674-07EE-4309-A5C7-46680660FF2F}"/>
    <cellStyle name="Vírgula 5 2 4 3 2 3 2" xfId="6922" xr:uid="{562ED3F2-34CB-4120-8599-1DE3ADB06E0F}"/>
    <cellStyle name="Vírgula 5 2 4 3 2 4" xfId="5272" xr:uid="{82523357-6260-4487-93D1-E85D6A76F96C}"/>
    <cellStyle name="Vírgula 5 2 4 3 3" xfId="1566" xr:uid="{F3B864A1-40D6-48E7-B1D7-7242EB64B7BA}"/>
    <cellStyle name="Vírgula 5 2 4 3 3 2" xfId="3697" xr:uid="{D18CC055-245D-4F51-BBFC-FE019FAE4579}"/>
    <cellStyle name="Vírgula 5 2 4 3 3 2 2" xfId="7396" xr:uid="{49186F3D-37C1-4980-9AE5-570613C28D4B}"/>
    <cellStyle name="Vírgula 5 2 4 3 3 3" xfId="5746" xr:uid="{3757C7B2-9321-467F-B0D5-62F3CF059AE4}"/>
    <cellStyle name="Vírgula 5 2 4 3 4" xfId="570" xr:uid="{35A7E59C-4566-4D8A-9585-B00D9B1E9A15}"/>
    <cellStyle name="Vírgula 5 2 4 3 4 2" xfId="4882" xr:uid="{B6D8E9C9-38CA-41C8-8417-36A3FEC39F74}"/>
    <cellStyle name="Vírgula 5 2 4 3 5" xfId="2705" xr:uid="{7B829880-C842-4BC8-B18D-5212761E82CE}"/>
    <cellStyle name="Vírgula 5 2 4 3 5 2" xfId="6530" xr:uid="{78C18C06-6E93-4591-8D2E-05FE4C79783D}"/>
    <cellStyle name="Vírgula 5 2 4 3 6" xfId="4571" xr:uid="{D8FEF68E-7F99-4828-BEF7-B8469BCD97A3}"/>
    <cellStyle name="Vírgula 5 2 4 4" xfId="876" xr:uid="{7B55DD1F-271E-4B43-8DC4-95B0E703363D}"/>
    <cellStyle name="Vírgula 5 2 4 4 2" xfId="1868" xr:uid="{315AFF29-77D2-4C12-808D-1C80C79D2D64}"/>
    <cellStyle name="Vírgula 5 2 4 4 2 2" xfId="3999" xr:uid="{D59124BF-73B8-4E8E-837B-79D989EF3BD2}"/>
    <cellStyle name="Vírgula 5 2 4 4 2 2 2" xfId="7660" xr:uid="{41B1D852-9871-491D-B066-9E560CC6180E}"/>
    <cellStyle name="Vírgula 5 2 4 4 2 3" xfId="6010" xr:uid="{E3E2BAF6-A1E9-406A-8C6A-4C75CC8A9689}"/>
    <cellStyle name="Vírgula 5 2 4 4 3" xfId="3007" xr:uid="{FCDA3FAA-C186-482E-97FF-3124E78E145A}"/>
    <cellStyle name="Vírgula 5 2 4 4 3 2" xfId="6794" xr:uid="{2465B965-5E97-4631-B35C-0AEC3E588552}"/>
    <cellStyle name="Vírgula 5 2 4 4 4" xfId="5145" xr:uid="{304B678F-D29D-4CCC-A443-0FCD6582345F}"/>
    <cellStyle name="Vírgula 5 2 4 5" xfId="1422" xr:uid="{FF996B37-DBF0-42E7-80B7-D5F6FFD92A0E}"/>
    <cellStyle name="Vírgula 5 2 4 5 2" xfId="3553" xr:uid="{401D2C29-1B15-48D9-955D-75CAB20E29B7}"/>
    <cellStyle name="Vírgula 5 2 4 5 2 2" xfId="7268" xr:uid="{76AED60A-5836-421D-AA49-9C47F174961C}"/>
    <cellStyle name="Vírgula 5 2 4 5 3" xfId="5618" xr:uid="{4482F80C-E965-4AE5-ADF0-5A9F17EC8BCD}"/>
    <cellStyle name="Vírgula 5 2 4 6" xfId="2360" xr:uid="{2A02DB05-C3A0-40B2-BC1A-6DEF1D101BFF}"/>
    <cellStyle name="Vírgula 5 2 4 6 2" xfId="4754" xr:uid="{F9B2AF24-2426-41C6-B459-115DDD38318C}"/>
    <cellStyle name="Vírgula 5 2 4 7" xfId="426" xr:uid="{8164F1C5-806D-4B6E-8C15-C3EFC4A32CE3}"/>
    <cellStyle name="Vírgula 5 2 4 7 2" xfId="6402" xr:uid="{2395D257-8B38-49B5-9262-AAC46E465555}"/>
    <cellStyle name="Vírgula 5 2 4 8" xfId="2561" xr:uid="{E1603FE9-4CF4-4561-ADC3-F8A2BEDBC0D3}"/>
    <cellStyle name="Vírgula 5 2 4 9" xfId="4443" xr:uid="{431DE0D5-1A41-4D3C-978C-94E76E7F2FC4}"/>
    <cellStyle name="Vírgula 5 3" xfId="40" xr:uid="{00000000-0005-0000-0000-000034000000}"/>
    <cellStyle name="Vírgula 5 3 2" xfId="89" xr:uid="{00000000-0005-0000-0000-000034000000}"/>
    <cellStyle name="Vírgula 5 3 2 10" xfId="1439" xr:uid="{6E106084-13DF-4272-B38B-011AEE96DDAE}"/>
    <cellStyle name="Vírgula 5 3 2 10 2" xfId="3570" xr:uid="{0F23DC8D-218D-4AB4-85E8-A29595003A74}"/>
    <cellStyle name="Vírgula 5 3 2 10 2 2" xfId="7284" xr:uid="{801B2BB2-CE41-4B5D-B61E-4AB21299B22E}"/>
    <cellStyle name="Vírgula 5 3 2 10 3" xfId="5634" xr:uid="{AEF1FFCA-A948-4D93-BA7B-F19676EF2A9C}"/>
    <cellStyle name="Vírgula 5 3 2 11" xfId="2333" xr:uid="{18397E9E-AE68-44A1-BF49-4041301B0630}"/>
    <cellStyle name="Vírgula 5 3 2 11 2" xfId="4770" xr:uid="{C2E49092-F115-45D7-97E3-1B2E029BE290}"/>
    <cellStyle name="Vírgula 5 3 2 12" xfId="443" xr:uid="{2F32E509-195F-4D57-816E-8505DF750BD9}"/>
    <cellStyle name="Vírgula 5 3 2 12 2" xfId="6418" xr:uid="{39EF31E5-090E-4BAC-8C3D-91572370B55D}"/>
    <cellStyle name="Vírgula 5 3 2 13" xfId="2578" xr:uid="{A00EF023-D2C1-4EDF-BA93-0D56E7D0B0A9}"/>
    <cellStyle name="Vírgula 5 3 2 14" xfId="4459" xr:uid="{26C8E701-DCEA-46AD-BF77-6C105E291D4C}"/>
    <cellStyle name="Vírgula 5 3 2 2" xfId="142" xr:uid="{00000000-0005-0000-0000-0000A4000000}"/>
    <cellStyle name="Vírgula 5 3 2 2 10" xfId="2626" xr:uid="{953A8392-215C-4022-BF67-944D4C8187D9}"/>
    <cellStyle name="Vírgula 5 3 2 2 11" xfId="4502" xr:uid="{54150253-0456-4CB7-8D44-2037BD5CB49E}"/>
    <cellStyle name="Vírgula 5 3 2 2 2" xfId="392" xr:uid="{65F45CC8-E8C9-47CE-A163-7DA4901FC7F2}"/>
    <cellStyle name="Vírgula 5 3 2 2 2 2" xfId="1188" xr:uid="{ABAC95AB-9F55-4471-870F-755389760428}"/>
    <cellStyle name="Vírgula 5 3 2 2 2 2 2" xfId="2180" xr:uid="{D7DE42DD-F2A3-415E-8ABB-4C6C852A94DD}"/>
    <cellStyle name="Vírgula 5 3 2 2 2 2 2 2" xfId="4311" xr:uid="{1129575F-7BA8-4AEC-A46F-E65F362E2BF1}"/>
    <cellStyle name="Vírgula 5 3 2 2 2 2 2 2 2" xfId="7940" xr:uid="{DBF9EFFB-9E66-4F3C-858E-480FBC9A1D69}"/>
    <cellStyle name="Vírgula 5 3 2 2 2 2 2 3" xfId="6290" xr:uid="{82243FCB-81C3-4E75-8763-0289BC37D1BB}"/>
    <cellStyle name="Vírgula 5 3 2 2 2 2 3" xfId="3319" xr:uid="{BEF1A4E6-B54E-49FD-B44B-A19931B747EE}"/>
    <cellStyle name="Vírgula 5 3 2 2 2 2 3 2" xfId="7074" xr:uid="{872C7CD9-DC22-42C6-9694-D31C73BD7258}"/>
    <cellStyle name="Vírgula 5 3 2 2 2 2 4" xfId="5424" xr:uid="{0C5A7BEC-A0C6-475B-9776-FCA9380B3CA8}"/>
    <cellStyle name="Vírgula 5 3 2 2 2 3" xfId="1734" xr:uid="{D3337AB3-D279-4AB1-9E92-03BE5B88C533}"/>
    <cellStyle name="Vírgula 5 3 2 2 2 3 2" xfId="3865" xr:uid="{8FBCDF31-C1DF-44F0-AD24-2D86463AC655}"/>
    <cellStyle name="Vírgula 5 3 2 2 2 3 2 2" xfId="7548" xr:uid="{4415862D-09FE-4E7A-B834-7DF2D3538049}"/>
    <cellStyle name="Vírgula 5 3 2 2 2 3 3" xfId="5898" xr:uid="{6747331B-11B5-4465-A693-6E2A086444A8}"/>
    <cellStyle name="Vírgula 5 3 2 2 2 4" xfId="2528" xr:uid="{E9190104-8B30-4ECD-8C8D-0FF21BA9C59A}"/>
    <cellStyle name="Vírgula 5 3 2 2 2 4 2" xfId="5034" xr:uid="{53147EE6-DED0-448F-A112-C4E0E5000E78}"/>
    <cellStyle name="Vírgula 5 3 2 2 2 5" xfId="738" xr:uid="{F1DE00F3-B344-425E-8895-4D2DC4C58F5F}"/>
    <cellStyle name="Vírgula 5 3 2 2 2 5 2" xfId="6682" xr:uid="{5DF751F9-BCCD-4DC4-A67C-83DF99A4CA35}"/>
    <cellStyle name="Vírgula 5 3 2 2 2 6" xfId="2873" xr:uid="{5BBA9181-E765-45DA-9401-90E293C78E33}"/>
    <cellStyle name="Vírgula 5 3 2 2 2 7" xfId="4723" xr:uid="{6EED4561-DAB3-4631-ACCC-51077C879061}"/>
    <cellStyle name="Vírgula 5 3 2 2 3" xfId="289" xr:uid="{D93FDB6F-FEE6-422C-865A-BCA83C38D234}"/>
    <cellStyle name="Vírgula 5 3 2 2 3 2" xfId="1085" xr:uid="{D8192963-36C1-4D51-9E41-025DB954E7BB}"/>
    <cellStyle name="Vírgula 5 3 2 2 3 2 2" xfId="2077" xr:uid="{102EBA94-0D3F-42D6-9A2D-FD6C83C458C7}"/>
    <cellStyle name="Vírgula 5 3 2 2 3 2 2 2" xfId="4208" xr:uid="{544F68E5-9B6A-445C-90B6-82AD93A1998D}"/>
    <cellStyle name="Vírgula 5 3 2 2 3 2 2 2 2" xfId="7847" xr:uid="{99AE1A22-49D6-478C-A653-E491988426D3}"/>
    <cellStyle name="Vírgula 5 3 2 2 3 2 2 3" xfId="6197" xr:uid="{BECC517B-D7F2-4C21-9878-D618955F30A9}"/>
    <cellStyle name="Vírgula 5 3 2 2 3 2 3" xfId="3216" xr:uid="{06BFA066-E5F1-4990-8435-BA1DCEB17C03}"/>
    <cellStyle name="Vírgula 5 3 2 2 3 2 3 2" xfId="6981" xr:uid="{2598F1A0-FFC3-414E-B471-26ACBCC1A9B7}"/>
    <cellStyle name="Vírgula 5 3 2 2 3 2 4" xfId="5331" xr:uid="{38ED4A0B-61CD-40D4-A664-9842CF32486B}"/>
    <cellStyle name="Vírgula 5 3 2 2 3 3" xfId="1631" xr:uid="{81FCDE02-D075-4C0F-B12E-228DBB45BC74}"/>
    <cellStyle name="Vírgula 5 3 2 2 3 3 2" xfId="3762" xr:uid="{F71EE6C1-ABB9-4DD0-A6AB-3F8BA5AF62E9}"/>
    <cellStyle name="Vírgula 5 3 2 2 3 3 2 2" xfId="7455" xr:uid="{EDE1516C-D158-4922-9632-563D8A0B5D02}"/>
    <cellStyle name="Vírgula 5 3 2 2 3 3 3" xfId="5805" xr:uid="{E4EBC885-EBA8-4250-84F8-2F5A0CD4206E}"/>
    <cellStyle name="Vírgula 5 3 2 2 3 4" xfId="635" xr:uid="{7A5E0B68-3F13-461B-A879-CCA9BDF12644}"/>
    <cellStyle name="Vírgula 5 3 2 2 3 4 2" xfId="4941" xr:uid="{B9FCBA59-3310-4569-A3B9-BC2DC644F8DC}"/>
    <cellStyle name="Vírgula 5 3 2 2 3 5" xfId="2770" xr:uid="{4340CEEE-90A4-42C4-9B41-8E0988252491}"/>
    <cellStyle name="Vírgula 5 3 2 2 3 5 2" xfId="6589" xr:uid="{8C327715-22E3-450F-B0B2-84F19B6FFAA4}"/>
    <cellStyle name="Vírgula 5 3 2 2 3 6" xfId="4630" xr:uid="{78D9EA92-BBC7-4657-BE79-FD15FEE8A223}"/>
    <cellStyle name="Vírgula 5 3 2 2 4" xfId="845" xr:uid="{F2E3FF74-AE40-4593-A319-65F5E3B075B8}"/>
    <cellStyle name="Vírgula 5 3 2 2 4 2" xfId="1295" xr:uid="{1C0329A4-0DCB-4D12-A45C-3761C1F2731F}"/>
    <cellStyle name="Vírgula 5 3 2 2 4 2 2" xfId="2287" xr:uid="{CE989552-1124-4EB6-BE3C-6275A57906C2}"/>
    <cellStyle name="Vírgula 5 3 2 2 4 2 2 2" xfId="4418" xr:uid="{01622BD3-43DC-407E-82C0-817A4C55687D}"/>
    <cellStyle name="Vírgula 5 3 2 2 4 2 2 2 2" xfId="8029" xr:uid="{906F03A7-07A3-4798-A0F7-55E18382D35C}"/>
    <cellStyle name="Vírgula 5 3 2 2 4 2 2 3" xfId="6379" xr:uid="{2B3BD323-78EF-498E-9FBD-214E2D895B66}"/>
    <cellStyle name="Vírgula 5 3 2 2 4 2 3" xfId="3426" xr:uid="{B021CF87-17E8-4627-9553-22D2EB9FA6B0}"/>
    <cellStyle name="Vírgula 5 3 2 2 4 2 3 2" xfId="7163" xr:uid="{324ADCAE-E3C3-42EC-820D-199748306285}"/>
    <cellStyle name="Vírgula 5 3 2 2 4 2 4" xfId="5513" xr:uid="{E20A0B81-1027-4906-8A48-A1B6B44249C1}"/>
    <cellStyle name="Vírgula 5 3 2 2 4 3" xfId="1841" xr:uid="{DAEC1506-773B-4860-A58A-BB31182D0122}"/>
    <cellStyle name="Vírgula 5 3 2 2 4 3 2" xfId="3972" xr:uid="{79EB1B31-8BB7-46BC-95DA-F720FD0A1E43}"/>
    <cellStyle name="Vírgula 5 3 2 2 4 3 2 2" xfId="7637" xr:uid="{27611292-3F57-4C9C-B05C-06300A9A8889}"/>
    <cellStyle name="Vírgula 5 3 2 2 4 3 3" xfId="5987" xr:uid="{B123062E-9020-45DE-A417-373A853679B5}"/>
    <cellStyle name="Vírgula 5 3 2 2 4 4" xfId="2980" xr:uid="{F9DF3E27-5085-4616-8C70-405DAA7FE153}"/>
    <cellStyle name="Vírgula 5 3 2 2 4 4 2" xfId="6771" xr:uid="{CB5002D5-0286-48CB-B5F9-8D03D405DA9B}"/>
    <cellStyle name="Vírgula 5 3 2 2 4 5" xfId="5122" xr:uid="{3BF949A3-E1BB-4091-871A-EB9F89A999A2}"/>
    <cellStyle name="Vírgula 5 3 2 2 5" xfId="941" xr:uid="{742E1BF7-913A-48B9-A747-A1B664AA9DC3}"/>
    <cellStyle name="Vírgula 5 3 2 2 5 2" xfId="1933" xr:uid="{311D076C-1F19-4560-9E09-C5141765879A}"/>
    <cellStyle name="Vírgula 5 3 2 2 5 2 2" xfId="4064" xr:uid="{1CBD2605-B179-4D18-A9A4-D3CB04C71988}"/>
    <cellStyle name="Vírgula 5 3 2 2 5 2 2 2" xfId="7719" xr:uid="{43D1377D-F57F-4260-B918-B9D4BFF93246}"/>
    <cellStyle name="Vírgula 5 3 2 2 5 2 3" xfId="6069" xr:uid="{E2840E7C-4090-4CC3-B032-72B264928808}"/>
    <cellStyle name="Vírgula 5 3 2 2 5 3" xfId="3072" xr:uid="{1C75651F-BAE2-4B57-B8EE-16E0C57D5BAA}"/>
    <cellStyle name="Vírgula 5 3 2 2 5 3 2" xfId="6853" xr:uid="{D4D9C626-87E0-44A1-9AB3-F3B24A23156B}"/>
    <cellStyle name="Vírgula 5 3 2 2 5 4" xfId="5204" xr:uid="{05CF62D9-6DED-455A-90A1-990221C5753B}"/>
    <cellStyle name="Vírgula 5 3 2 2 6" xfId="1395" xr:uid="{D2AD1583-5215-414B-A351-5F18822809B8}"/>
    <cellStyle name="Vírgula 5 3 2 2 6 2" xfId="3526" xr:uid="{FED7810B-E9C1-454F-8BCF-A27DB4857B08}"/>
    <cellStyle name="Vírgula 5 3 2 2 6 2 2" xfId="7245" xr:uid="{C158A179-4961-478D-9A0C-9A1A986C3683}"/>
    <cellStyle name="Vírgula 5 3 2 2 6 3" xfId="5595" xr:uid="{D416062D-7927-440D-A591-DAFD5AE0851D}"/>
    <cellStyle name="Vírgula 5 3 2 2 7" xfId="1487" xr:uid="{BFCE4309-81D4-4614-B02C-4AF4BDF0D597}"/>
    <cellStyle name="Vírgula 5 3 2 2 7 2" xfId="3618" xr:uid="{50CAC904-3211-423D-9589-82D83FDB0E62}"/>
    <cellStyle name="Vírgula 5 3 2 2 7 2 2" xfId="7327" xr:uid="{906B4D6E-E7B8-4015-8940-70FF016AFA4D}"/>
    <cellStyle name="Vírgula 5 3 2 2 7 3" xfId="5677" xr:uid="{C656B498-9D79-41F9-931A-C9179874EC13}"/>
    <cellStyle name="Vírgula 5 3 2 2 8" xfId="2425" xr:uid="{27F150C5-05B1-435E-8F78-641AC1E6691C}"/>
    <cellStyle name="Vírgula 5 3 2 2 8 2" xfId="4814" xr:uid="{69231263-3CA3-450D-93BE-83C46FAB9714}"/>
    <cellStyle name="Vírgula 5 3 2 2 9" xfId="491" xr:uid="{3EB02437-33AD-4F6A-B537-5963F57261AC}"/>
    <cellStyle name="Vírgula 5 3 2 2 9 2" xfId="6461" xr:uid="{F042936E-A839-4219-B84C-E6AE696DECAF}"/>
    <cellStyle name="Vírgula 5 3 2 3" xfId="141" xr:uid="{00000000-0005-0000-0000-0000A3000000}"/>
    <cellStyle name="Vírgula 5 3 2 3 2" xfId="391" xr:uid="{5AE59582-CDE8-4612-80C1-322DB979BF9F}"/>
    <cellStyle name="Vírgula 5 3 2 3 2 2" xfId="1187" xr:uid="{15EB570F-C573-49C9-828C-DBCCAA3AD3C5}"/>
    <cellStyle name="Vírgula 5 3 2 3 2 2 2" xfId="2179" xr:uid="{398D97F1-8987-4F40-8F26-3976B9E5A439}"/>
    <cellStyle name="Vírgula 5 3 2 3 2 2 2 2" xfId="4310" xr:uid="{AADA80CA-1872-4F79-81B2-B722A868E51E}"/>
    <cellStyle name="Vírgula 5 3 2 3 2 2 2 2 2" xfId="7939" xr:uid="{A641A4AE-C15F-4691-8F06-17DEB56735E7}"/>
    <cellStyle name="Vírgula 5 3 2 3 2 2 2 3" xfId="6289" xr:uid="{D247DDD9-587D-42CE-93DC-396EF3ECFDF9}"/>
    <cellStyle name="Vírgula 5 3 2 3 2 2 3" xfId="3318" xr:uid="{53DB3359-2C67-4E8C-BD50-B7739FD2E13E}"/>
    <cellStyle name="Vírgula 5 3 2 3 2 2 3 2" xfId="7073" xr:uid="{50673239-D0DC-40FC-B274-0F30B0AE0BA6}"/>
    <cellStyle name="Vírgula 5 3 2 3 2 2 4" xfId="5423" xr:uid="{D8035A6F-3938-4361-99BD-E916DECE53F9}"/>
    <cellStyle name="Vírgula 5 3 2 3 2 3" xfId="1733" xr:uid="{85491EB4-10D0-4FCB-860A-E14750CE7332}"/>
    <cellStyle name="Vírgula 5 3 2 3 2 3 2" xfId="3864" xr:uid="{C845D40D-D973-441D-B402-EBAE7E3F840C}"/>
    <cellStyle name="Vírgula 5 3 2 3 2 3 2 2" xfId="7547" xr:uid="{5ECB080F-E29B-45CE-AD4B-8A0C61893543}"/>
    <cellStyle name="Vírgula 5 3 2 3 2 3 3" xfId="5897" xr:uid="{C18D97A4-9A95-4251-9B2D-3E1364B9DF47}"/>
    <cellStyle name="Vírgula 5 3 2 3 2 4" xfId="2527" xr:uid="{2BF65A12-33FA-41A4-9FBD-FCA12AB0A6F2}"/>
    <cellStyle name="Vírgula 5 3 2 3 2 4 2" xfId="5033" xr:uid="{3565DA75-3DB6-494B-A6C0-D7A36D3D15A4}"/>
    <cellStyle name="Vírgula 5 3 2 3 2 5" xfId="737" xr:uid="{0D61C6A7-4B87-41F9-A572-9603F8DBAE84}"/>
    <cellStyle name="Vírgula 5 3 2 3 2 5 2" xfId="6681" xr:uid="{4A825772-1224-429C-9218-BFFA698D0F53}"/>
    <cellStyle name="Vírgula 5 3 2 3 2 6" xfId="2872" xr:uid="{F5F0AB77-3E83-4574-9BE3-44A6C0EA85DE}"/>
    <cellStyle name="Vírgula 5 3 2 3 2 7" xfId="4722" xr:uid="{31857B72-79D1-4C4B-840D-FC659D91EED0}"/>
    <cellStyle name="Vírgula 5 3 2 3 3" xfId="288" xr:uid="{D4E2B69B-31D9-4F43-9668-2F7F3E15A4E4}"/>
    <cellStyle name="Vírgula 5 3 2 3 3 2" xfId="1084" xr:uid="{5E489B77-5091-4635-86A8-3AC8A0C77CEF}"/>
    <cellStyle name="Vírgula 5 3 2 3 3 2 2" xfId="2076" xr:uid="{A44E1B50-65B6-43DC-B81F-26C4EC6899DB}"/>
    <cellStyle name="Vírgula 5 3 2 3 3 2 2 2" xfId="4207" xr:uid="{9C3A2C43-FE0B-456E-B9B3-6A3DB46C3E43}"/>
    <cellStyle name="Vírgula 5 3 2 3 3 2 2 2 2" xfId="7846" xr:uid="{CF7C41AC-5403-4EF5-8C4F-B64BEE45C1A0}"/>
    <cellStyle name="Vírgula 5 3 2 3 3 2 2 3" xfId="6196" xr:uid="{B7E7095A-CF68-4F4A-9B1B-D1B923B9BA40}"/>
    <cellStyle name="Vírgula 5 3 2 3 3 2 3" xfId="3215" xr:uid="{AD37E09F-98CA-4B48-A77B-6465CD7B5499}"/>
    <cellStyle name="Vírgula 5 3 2 3 3 2 3 2" xfId="6980" xr:uid="{72E9BD9A-4E18-45B2-A1F8-C4461E7AB620}"/>
    <cellStyle name="Vírgula 5 3 2 3 3 2 4" xfId="5330" xr:uid="{F4E60B0B-49F9-4BFA-B2FD-14C6B5C4F2B1}"/>
    <cellStyle name="Vírgula 5 3 2 3 3 3" xfId="1630" xr:uid="{44645E1B-8DED-4D72-8DA6-FC2453A2D5A9}"/>
    <cellStyle name="Vírgula 5 3 2 3 3 3 2" xfId="3761" xr:uid="{853E2252-8E28-48FE-A426-FF6A9CF90AFE}"/>
    <cellStyle name="Vírgula 5 3 2 3 3 3 2 2" xfId="7454" xr:uid="{F9779A03-6B38-4D85-9E6F-4A913F7C9522}"/>
    <cellStyle name="Vírgula 5 3 2 3 3 3 3" xfId="5804" xr:uid="{E9849F67-2707-4554-8714-3B71256280C8}"/>
    <cellStyle name="Vírgula 5 3 2 3 3 4" xfId="634" xr:uid="{34D4037A-C663-46F6-8217-4EF3D6CECC40}"/>
    <cellStyle name="Vírgula 5 3 2 3 3 4 2" xfId="4940" xr:uid="{3DC756F4-C2CE-4964-8645-421645121B12}"/>
    <cellStyle name="Vírgula 5 3 2 3 3 5" xfId="2769" xr:uid="{E6F2C786-B72F-40F8-B337-01E004C4AF8C}"/>
    <cellStyle name="Vírgula 5 3 2 3 3 5 2" xfId="6588" xr:uid="{5CB433AE-5B0B-4B36-B4A0-5A34BEEBBA8E}"/>
    <cellStyle name="Vírgula 5 3 2 3 3 6" xfId="4629" xr:uid="{EA0CE24E-5F5E-4C57-B3BE-422665CE9D34}"/>
    <cellStyle name="Vírgula 5 3 2 3 4" xfId="940" xr:uid="{6CE61511-F4B9-4673-BAFE-53BDC86F3940}"/>
    <cellStyle name="Vírgula 5 3 2 3 4 2" xfId="1932" xr:uid="{CC79613D-8D30-4D14-8B50-BE494096FEC5}"/>
    <cellStyle name="Vírgula 5 3 2 3 4 2 2" xfId="4063" xr:uid="{C0E58283-0169-4E89-AF06-DD5AF58B3686}"/>
    <cellStyle name="Vírgula 5 3 2 3 4 2 2 2" xfId="7718" xr:uid="{EB5C0931-3591-4266-B9C4-9B401176EA99}"/>
    <cellStyle name="Vírgula 5 3 2 3 4 2 3" xfId="6068" xr:uid="{631C18D4-6703-44DF-B652-611F4B98C0F2}"/>
    <cellStyle name="Vírgula 5 3 2 3 4 3" xfId="3071" xr:uid="{AF51E723-98C5-4B30-8BED-F616D0C11A99}"/>
    <cellStyle name="Vírgula 5 3 2 3 4 3 2" xfId="6852" xr:uid="{2E7E51D1-36FB-4D56-9036-C69F90241607}"/>
    <cellStyle name="Vírgula 5 3 2 3 4 4" xfId="5203" xr:uid="{6EC54B32-796E-418E-BFBD-DDB4E3FD4371}"/>
    <cellStyle name="Vírgula 5 3 2 3 5" xfId="1486" xr:uid="{BA891673-3C12-4B3B-8C67-3407E8E43816}"/>
    <cellStyle name="Vírgula 5 3 2 3 5 2" xfId="3617" xr:uid="{BAC713B4-F797-42A8-B437-3C91066CC5E0}"/>
    <cellStyle name="Vírgula 5 3 2 3 5 2 2" xfId="7326" xr:uid="{C37540B2-4B6A-438C-AE4B-567D5DEBADC8}"/>
    <cellStyle name="Vírgula 5 3 2 3 5 3" xfId="5676" xr:uid="{BD71ECBA-E68B-4FD7-97DB-7728CD2C6153}"/>
    <cellStyle name="Vírgula 5 3 2 3 6" xfId="2424" xr:uid="{B05D624A-698D-4814-BCEC-7B2AB03BD22D}"/>
    <cellStyle name="Vírgula 5 3 2 3 6 2" xfId="4813" xr:uid="{26112102-6469-4E61-9E98-4EF2BA3B8DBA}"/>
    <cellStyle name="Vírgula 5 3 2 3 7" xfId="490" xr:uid="{74DF47A0-B65E-43D2-8D13-23F2A920AF38}"/>
    <cellStyle name="Vírgula 5 3 2 3 7 2" xfId="6460" xr:uid="{A2E9DDC1-9718-4716-8137-1D614DA0288A}"/>
    <cellStyle name="Vírgula 5 3 2 3 8" xfId="2625" xr:uid="{8BB3FC70-D04E-420D-8769-B14F93BE4D94}"/>
    <cellStyle name="Vírgula 5 3 2 3 9" xfId="4501" xr:uid="{38735333-61E6-4C5D-9C45-A951AF55F313}"/>
    <cellStyle name="Vírgula 5 3 2 4" xfId="344" xr:uid="{04B0D101-F85A-4DE8-A993-380F410654A3}"/>
    <cellStyle name="Vírgula 5 3 2 4 2" xfId="1140" xr:uid="{66E9900F-FB81-4905-A537-F6C3F53C794B}"/>
    <cellStyle name="Vírgula 5 3 2 4 2 2" xfId="2132" xr:uid="{89D840FF-274D-45A6-AD08-9837A9C713C1}"/>
    <cellStyle name="Vírgula 5 3 2 4 2 2 2" xfId="4263" xr:uid="{16CE64DC-FE67-4E83-872F-7D9D39F81092}"/>
    <cellStyle name="Vírgula 5 3 2 4 2 2 2 2" xfId="7897" xr:uid="{14912F21-E479-4847-B48D-165A3AB08B8A}"/>
    <cellStyle name="Vírgula 5 3 2 4 2 2 3" xfId="6247" xr:uid="{FC08CCFA-5A73-4B85-B947-0483BABA8008}"/>
    <cellStyle name="Vírgula 5 3 2 4 2 3" xfId="3271" xr:uid="{3802CD9F-8B98-48F7-B73C-E31BEC2FB77B}"/>
    <cellStyle name="Vírgula 5 3 2 4 2 3 2" xfId="7031" xr:uid="{E17E7E11-A9F4-4ADB-9A0C-23190722E28C}"/>
    <cellStyle name="Vírgula 5 3 2 4 2 4" xfId="5381" xr:uid="{18D6DC40-9B03-47E6-AE6E-B849B108E193}"/>
    <cellStyle name="Vírgula 5 3 2 4 3" xfId="1686" xr:uid="{36461CFD-E4F7-48D4-96C9-0B35F1B2526E}"/>
    <cellStyle name="Vírgula 5 3 2 4 3 2" xfId="3817" xr:uid="{97687D37-35F4-44F4-8AA8-55D397D01046}"/>
    <cellStyle name="Vírgula 5 3 2 4 3 2 2" xfId="7505" xr:uid="{3C1B4999-FB3C-4080-8C91-966F413B04EC}"/>
    <cellStyle name="Vírgula 5 3 2 4 3 3" xfId="5855" xr:uid="{1177D9AD-BB96-4413-A434-B901DE63996F}"/>
    <cellStyle name="Vírgula 5 3 2 4 4" xfId="2480" xr:uid="{BB4EA625-363B-4AF4-884A-336C1908D120}"/>
    <cellStyle name="Vírgula 5 3 2 4 4 2" xfId="4991" xr:uid="{4F1CD37C-C515-4A92-982A-8345B73F2510}"/>
    <cellStyle name="Vírgula 5 3 2 4 5" xfId="690" xr:uid="{61CBF689-E98B-451D-93E8-2A22AB0C32A0}"/>
    <cellStyle name="Vírgula 5 3 2 4 5 2" xfId="6639" xr:uid="{F403A645-D80D-433B-B91F-35BD4FE130D4}"/>
    <cellStyle name="Vírgula 5 3 2 4 6" xfId="2825" xr:uid="{675DCB40-5436-455D-9FF0-A3A802E4242C}"/>
    <cellStyle name="Vírgula 5 3 2 4 7" xfId="4680" xr:uid="{FA4F38BC-A02B-44BF-809E-C783470028FF}"/>
    <cellStyle name="Vírgula 5 3 2 5" xfId="240" xr:uid="{7D458F20-B310-4C22-A59D-D6F45F215FAE}"/>
    <cellStyle name="Vírgula 5 3 2 5 2" xfId="1037" xr:uid="{291C7EC7-C597-49D5-9202-A0CEF3CEB5A1}"/>
    <cellStyle name="Vírgula 5 3 2 5 2 2" xfId="2029" xr:uid="{F97B77F6-DE85-480F-A76A-4713659E10D6}"/>
    <cellStyle name="Vírgula 5 3 2 5 2 2 2" xfId="4160" xr:uid="{675F4D56-93FD-4D6F-98F8-B9A899A56963}"/>
    <cellStyle name="Vírgula 5 3 2 5 2 2 2 2" xfId="7804" xr:uid="{672B73BF-C3A5-400F-942D-5636CF124C20}"/>
    <cellStyle name="Vírgula 5 3 2 5 2 2 3" xfId="6154" xr:uid="{CEACB8AF-6617-464A-A423-68846DE53E85}"/>
    <cellStyle name="Vírgula 5 3 2 5 2 3" xfId="3168" xr:uid="{A01378FC-4699-46C7-B2EB-B1577D6D6F91}"/>
    <cellStyle name="Vírgula 5 3 2 5 2 3 2" xfId="6938" xr:uid="{5AECDF22-6E59-4D7D-90B1-43EFAAD4EBA2}"/>
    <cellStyle name="Vírgula 5 3 2 5 2 4" xfId="5288" xr:uid="{9D3AA469-EF13-479F-BB8E-4A99C9CF7542}"/>
    <cellStyle name="Vírgula 5 3 2 5 3" xfId="1583" xr:uid="{86DFA72A-FEEE-4741-AEA5-C375E26CD5FE}"/>
    <cellStyle name="Vírgula 5 3 2 5 3 2" xfId="3714" xr:uid="{22797208-6253-4972-A8B8-6910A485A4DF}"/>
    <cellStyle name="Vírgula 5 3 2 5 3 2 2" xfId="7412" xr:uid="{C4562CEE-2581-41C8-9D15-ACE7B1A689E6}"/>
    <cellStyle name="Vírgula 5 3 2 5 3 3" xfId="5762" xr:uid="{48E69E34-4558-4930-AAC1-2AFE2ABF0B00}"/>
    <cellStyle name="Vírgula 5 3 2 5 4" xfId="2377" xr:uid="{466248E8-5238-4282-AB31-12FFFEDB4256}"/>
    <cellStyle name="Vírgula 5 3 2 5 4 2" xfId="4898" xr:uid="{D369E278-1B29-4FD5-A38B-48EF92AED1BA}"/>
    <cellStyle name="Vírgula 5 3 2 5 5" xfId="587" xr:uid="{384ED226-DB00-4243-AD2F-E14B3E973E41}"/>
    <cellStyle name="Vírgula 5 3 2 5 5 2" xfId="6546" xr:uid="{37374059-B01E-41F1-9CFA-A7DDB3CC0A20}"/>
    <cellStyle name="Vírgula 5 3 2 5 6" xfId="2722" xr:uid="{1B51B8F6-91E0-4E87-96D6-6B13D1089EE0}"/>
    <cellStyle name="Vírgula 5 3 2 5 7" xfId="4587" xr:uid="{A90B9396-E900-40B7-BF8D-8D0A27E01A17}"/>
    <cellStyle name="Vírgula 5 3 2 6" xfId="194" xr:uid="{B3DA956E-2A7E-4F5A-BF36-244D1485400E}"/>
    <cellStyle name="Vírgula 5 3 2 6 2" xfId="993" xr:uid="{EDC0E505-D6BF-4049-9056-B4771C9643EE}"/>
    <cellStyle name="Vírgula 5 3 2 6 2 2" xfId="1985" xr:uid="{623E2162-C78E-4699-92E6-9D211AC0B55D}"/>
    <cellStyle name="Vírgula 5 3 2 6 2 2 2" xfId="4116" xr:uid="{8402460A-3899-4E6C-BFC5-555D36B5AC96}"/>
    <cellStyle name="Vírgula 5 3 2 6 2 2 2 2" xfId="7765" xr:uid="{49D809AB-550D-4DDF-9583-C2233BF449E4}"/>
    <cellStyle name="Vírgula 5 3 2 6 2 2 3" xfId="6115" xr:uid="{80C13823-E1C4-447A-A9B3-400006C9615A}"/>
    <cellStyle name="Vírgula 5 3 2 6 2 3" xfId="3124" xr:uid="{26FEB07B-F365-4F38-9F4D-2FC79EF84AD9}"/>
    <cellStyle name="Vírgula 5 3 2 6 2 3 2" xfId="6899" xr:uid="{B1D98969-5C82-4B93-B403-9806440AD3ED}"/>
    <cellStyle name="Vírgula 5 3 2 6 2 4" xfId="5249" xr:uid="{120FDD69-77EC-4806-8363-7AD6353EBB38}"/>
    <cellStyle name="Vírgula 5 3 2 6 3" xfId="1539" xr:uid="{6EBB35D7-3E33-4F13-9082-8B991B62AC42}"/>
    <cellStyle name="Vírgula 5 3 2 6 3 2" xfId="3670" xr:uid="{F594AA95-8B16-4ED4-AD94-72D0D02929D1}"/>
    <cellStyle name="Vírgula 5 3 2 6 3 2 2" xfId="7373" xr:uid="{5310345E-AB14-426E-A41A-26FC500579C5}"/>
    <cellStyle name="Vírgula 5 3 2 6 3 3" xfId="5723" xr:uid="{0DDA86A5-AA0C-4E5A-9FFE-24E152258345}"/>
    <cellStyle name="Vírgula 5 3 2 6 4" xfId="543" xr:uid="{D3719D3D-A466-4A22-A1EB-B0041A1C4EBB}"/>
    <cellStyle name="Vírgula 5 3 2 6 4 2" xfId="4859" xr:uid="{7F073DAD-8DB2-4C09-B879-FEE4E29141B9}"/>
    <cellStyle name="Vírgula 5 3 2 6 5" xfId="2678" xr:uid="{F60787D4-5AEF-4359-9348-1EF37EAA4C66}"/>
    <cellStyle name="Vírgula 5 3 2 6 5 2" xfId="6507" xr:uid="{DE670A8F-3F9F-4C6C-914F-7B4DE063607F}"/>
    <cellStyle name="Vírgula 5 3 2 6 6" xfId="4548" xr:uid="{458E8654-03D7-4A66-8843-8D246635CD1A}"/>
    <cellStyle name="Vírgula 5 3 2 7" xfId="791" xr:uid="{5DF45DA2-15C3-41A8-A6C0-352F70A92F40}"/>
    <cellStyle name="Vírgula 5 3 2 7 2" xfId="1241" xr:uid="{0E87E452-0645-4A65-8BA5-0E2949D5456B}"/>
    <cellStyle name="Vírgula 5 3 2 7 2 2" xfId="2233" xr:uid="{0AB7C67A-E0E5-4A34-9527-142F5E44C266}"/>
    <cellStyle name="Vírgula 5 3 2 7 2 2 2" xfId="4364" xr:uid="{4CC31C87-0934-495A-B010-14A6F8DD1539}"/>
    <cellStyle name="Vírgula 5 3 2 7 2 2 2 2" xfId="7986" xr:uid="{1FC70394-6B84-4790-9288-1DC966F7B021}"/>
    <cellStyle name="Vírgula 5 3 2 7 2 2 3" xfId="6336" xr:uid="{FB9ACF43-20ED-41BD-ADCD-EAD4E8F13E15}"/>
    <cellStyle name="Vírgula 5 3 2 7 2 3" xfId="3372" xr:uid="{CC2A0CBD-A48E-4B58-9D3C-A67F520C60D1}"/>
    <cellStyle name="Vírgula 5 3 2 7 2 3 2" xfId="7120" xr:uid="{308C1181-2FA6-4568-823E-FFF1B60D4F19}"/>
    <cellStyle name="Vírgula 5 3 2 7 2 4" xfId="5470" xr:uid="{8BC8805F-CE03-4001-8AA3-3257179D8351}"/>
    <cellStyle name="Vírgula 5 3 2 7 3" xfId="1787" xr:uid="{95D538D0-B165-447F-BB22-12F1B91CC340}"/>
    <cellStyle name="Vírgula 5 3 2 7 3 2" xfId="3918" xr:uid="{48B4B17F-8F9A-4C77-9038-3B670A44E6BC}"/>
    <cellStyle name="Vírgula 5 3 2 7 3 2 2" xfId="7594" xr:uid="{6B571933-1A1F-4414-842A-8ECDD76BE0EA}"/>
    <cellStyle name="Vírgula 5 3 2 7 3 3" xfId="5944" xr:uid="{492B4F36-B480-488F-A114-0DAF20E10F3F}"/>
    <cellStyle name="Vírgula 5 3 2 7 4" xfId="2926" xr:uid="{45F999C3-0B0B-4B06-A1CF-4BA8F8FF8B31}"/>
    <cellStyle name="Vírgula 5 3 2 7 4 2" xfId="6728" xr:uid="{B855CE32-2E71-46F5-9B58-C6E3D0ADFB80}"/>
    <cellStyle name="Vírgula 5 3 2 7 5" xfId="5079" xr:uid="{8D1C2D09-7F36-419D-8D26-12F6809B6F71}"/>
    <cellStyle name="Vírgula 5 3 2 8" xfId="893" xr:uid="{F288A4E8-807D-4F25-AA1A-ACB3543A8A7B}"/>
    <cellStyle name="Vírgula 5 3 2 8 2" xfId="1885" xr:uid="{A47DEDD8-20A0-482E-9CA4-F6EF2F93B8A7}"/>
    <cellStyle name="Vírgula 5 3 2 8 2 2" xfId="4016" xr:uid="{6778128A-4884-4A84-96E4-130FA81AD5FF}"/>
    <cellStyle name="Vírgula 5 3 2 8 2 2 2" xfId="7676" xr:uid="{10116604-A757-4F74-BBA2-2ED92A66F25F}"/>
    <cellStyle name="Vírgula 5 3 2 8 2 3" xfId="6026" xr:uid="{6CDD2C13-C595-4BE9-8997-2B6E59F0F7C8}"/>
    <cellStyle name="Vírgula 5 3 2 8 3" xfId="3024" xr:uid="{A53B8A15-F725-459A-903B-3A03603D25D0}"/>
    <cellStyle name="Vírgula 5 3 2 8 3 2" xfId="6810" xr:uid="{4665E7BD-9577-4CAF-8941-1F95A1444CE2}"/>
    <cellStyle name="Vírgula 5 3 2 8 4" xfId="5161" xr:uid="{AEA709D3-E3B0-4D2B-940B-59634F0408A6}"/>
    <cellStyle name="Vírgula 5 3 2 9" xfId="1341" xr:uid="{75F1B135-9D02-4204-9A0F-B076B1DF6D91}"/>
    <cellStyle name="Vírgula 5 3 2 9 2" xfId="3472" xr:uid="{5A6045C0-5071-4C45-8E74-9861BC7F7CB2}"/>
    <cellStyle name="Vírgula 5 3 2 9 2 2" xfId="7202" xr:uid="{02100EA6-A0EB-4BD1-B525-3AE509A907F5}"/>
    <cellStyle name="Vírgula 5 3 2 9 3" xfId="5552" xr:uid="{29F5C4AE-9523-400D-A7FC-295569FFC57F}"/>
    <cellStyle name="Vírgula 5 3 3" xfId="140" xr:uid="{00000000-0005-0000-0000-0000A2000000}"/>
    <cellStyle name="Vírgula 5 3 3 10" xfId="489" xr:uid="{DB1CF5A2-78DF-4ADF-A337-0E0C78A34B98}"/>
    <cellStyle name="Vírgula 5 3 3 10 2" xfId="6459" xr:uid="{85209D13-CD6A-4CE5-9EC6-BE387EB788E6}"/>
    <cellStyle name="Vírgula 5 3 3 11" xfId="2624" xr:uid="{00D52FF0-34C6-4F09-BAE7-A6601FDD4F04}"/>
    <cellStyle name="Vírgula 5 3 3 12" xfId="4500" xr:uid="{83666A8F-ECB6-446D-99C3-D42F8D9627FE}"/>
    <cellStyle name="Vírgula 5 3 3 2" xfId="390" xr:uid="{615749D1-012E-4DB4-9F25-E4B4AAB6FCE5}"/>
    <cellStyle name="Vírgula 5 3 3 2 2" xfId="827" xr:uid="{E70C7ADD-A24D-45B6-A792-A4265618B591}"/>
    <cellStyle name="Vírgula 5 3 3 2 2 2" xfId="1277" xr:uid="{B92FD6AB-9CF3-4028-A5AF-33149B82F330}"/>
    <cellStyle name="Vírgula 5 3 3 2 2 2 2" xfId="2269" xr:uid="{F66EE2F4-D92B-4274-8B42-155E449885DF}"/>
    <cellStyle name="Vírgula 5 3 3 2 2 2 2 2" xfId="4400" xr:uid="{5DD9CF2D-C948-4D2A-B273-829BA299C1A6}"/>
    <cellStyle name="Vírgula 5 3 3 2 2 2 2 2 2" xfId="8012" xr:uid="{F2D16955-1F75-4D0A-A8F4-26CFB6F697E3}"/>
    <cellStyle name="Vírgula 5 3 3 2 2 2 2 3" xfId="6362" xr:uid="{701AFB7E-A1FF-408E-87A7-999E144E0D93}"/>
    <cellStyle name="Vírgula 5 3 3 2 2 2 3" xfId="3408" xr:uid="{2306246C-AC26-49CF-8579-8FFACEF06734}"/>
    <cellStyle name="Vírgula 5 3 3 2 2 2 3 2" xfId="7146" xr:uid="{4F31F1E4-C1BF-4103-A696-E1CAFB8E1CF1}"/>
    <cellStyle name="Vírgula 5 3 3 2 2 2 4" xfId="5496" xr:uid="{4D00E0AD-9C0A-4609-AABF-DDD91069EFDA}"/>
    <cellStyle name="Vírgula 5 3 3 2 2 3" xfId="1823" xr:uid="{DB5847EF-0EE1-4E5C-B06F-D9DDD9D69771}"/>
    <cellStyle name="Vírgula 5 3 3 2 2 3 2" xfId="3954" xr:uid="{EA9429A1-3ACE-4E97-B88C-2CADF7403A80}"/>
    <cellStyle name="Vírgula 5 3 3 2 2 3 2 2" xfId="7620" xr:uid="{0DE38D50-C299-4877-9919-AEEE1B4FC447}"/>
    <cellStyle name="Vírgula 5 3 3 2 2 3 3" xfId="5970" xr:uid="{47DEAFD1-0190-4EF1-BF9A-83572ECE8549}"/>
    <cellStyle name="Vírgula 5 3 3 2 2 4" xfId="2962" xr:uid="{9EC252B4-0C2E-4AE5-B726-55360ADE90B7}"/>
    <cellStyle name="Vírgula 5 3 3 2 2 4 2" xfId="6754" xr:uid="{C5E93D20-30AF-41CB-9B32-90100AF6457D}"/>
    <cellStyle name="Vírgula 5 3 3 2 2 5" xfId="5105" xr:uid="{652ACE70-29FD-4A0A-BA28-CB759DC444EA}"/>
    <cellStyle name="Vírgula 5 3 3 2 3" xfId="1186" xr:uid="{8836AC49-8131-4B5A-876A-F24F33C979C5}"/>
    <cellStyle name="Vírgula 5 3 3 2 3 2" xfId="2178" xr:uid="{E44B8FED-ABDC-4610-B92F-B6573A420086}"/>
    <cellStyle name="Vírgula 5 3 3 2 3 2 2" xfId="4309" xr:uid="{BE14B731-015C-4BD1-85A4-E927B78B9AE2}"/>
    <cellStyle name="Vírgula 5 3 3 2 3 2 2 2" xfId="7938" xr:uid="{992D7185-CBDF-493E-86FA-70C0D83E7380}"/>
    <cellStyle name="Vírgula 5 3 3 2 3 2 3" xfId="6288" xr:uid="{CA18BCF5-1696-459D-854E-2EF95E199779}"/>
    <cellStyle name="Vírgula 5 3 3 2 3 3" xfId="3317" xr:uid="{C746E218-84C5-4564-8A25-74347A7BD5EE}"/>
    <cellStyle name="Vírgula 5 3 3 2 3 3 2" xfId="7072" xr:uid="{1C2AE35C-8CF5-452C-A26C-C6592FEAE618}"/>
    <cellStyle name="Vírgula 5 3 3 2 3 4" xfId="5422" xr:uid="{24802F7A-9672-4286-ACD1-36CB37231108}"/>
    <cellStyle name="Vírgula 5 3 3 2 4" xfId="1377" xr:uid="{FAC5D10E-CBD9-4B63-85F0-64EE416DE61D}"/>
    <cellStyle name="Vírgula 5 3 3 2 4 2" xfId="3508" xr:uid="{CE9941B9-C33E-4442-B43E-65FB368D3E01}"/>
    <cellStyle name="Vírgula 5 3 3 2 4 2 2" xfId="7228" xr:uid="{4D3D8435-B0F1-4833-81F9-30C82BC9417B}"/>
    <cellStyle name="Vírgula 5 3 3 2 4 3" xfId="5578" xr:uid="{32E51A9A-F8C8-410D-9D8A-77FB04EC7352}"/>
    <cellStyle name="Vírgula 5 3 3 2 5" xfId="1732" xr:uid="{FE34E423-6030-4D42-B7A8-CFBFE2DBF455}"/>
    <cellStyle name="Vírgula 5 3 3 2 5 2" xfId="3863" xr:uid="{7F54ACBB-F4D1-4553-865B-C9BB11F57E3F}"/>
    <cellStyle name="Vírgula 5 3 3 2 5 2 2" xfId="7546" xr:uid="{C9F2067B-1BB0-470E-8BBD-C789CF699D1D}"/>
    <cellStyle name="Vírgula 5 3 3 2 5 3" xfId="5896" xr:uid="{BB2F53DE-DBE6-47AC-8773-5FF3B337FCF6}"/>
    <cellStyle name="Vírgula 5 3 3 2 6" xfId="2526" xr:uid="{9CC137FD-7531-41B2-8F93-3AA37A7B30B2}"/>
    <cellStyle name="Vírgula 5 3 3 2 6 2" xfId="5032" xr:uid="{D0308EFF-1D66-4EDA-8EA4-341735E3F5E8}"/>
    <cellStyle name="Vírgula 5 3 3 2 7" xfId="736" xr:uid="{A52A86FB-8C40-450E-99ED-35DDCA329325}"/>
    <cellStyle name="Vírgula 5 3 3 2 7 2" xfId="6680" xr:uid="{0BCBB46A-FF25-47D2-B57C-0D89F9995219}"/>
    <cellStyle name="Vírgula 5 3 3 2 8" xfId="2871" xr:uid="{C150E079-3E97-4815-A389-B716BC4D0798}"/>
    <cellStyle name="Vírgula 5 3 3 2 9" xfId="4721" xr:uid="{6EB01E24-F81B-4CD5-B380-4C2C3508622F}"/>
    <cellStyle name="Vírgula 5 3 3 3" xfId="287" xr:uid="{954C569F-2702-4784-9A0A-9E9796A3010B}"/>
    <cellStyle name="Vírgula 5 3 3 3 2" xfId="1083" xr:uid="{B495C825-0DF1-41BD-8920-2A0AFFB7A565}"/>
    <cellStyle name="Vírgula 5 3 3 3 2 2" xfId="2075" xr:uid="{CA34A23B-990F-4E9F-9635-7613EFB36E78}"/>
    <cellStyle name="Vírgula 5 3 3 3 2 2 2" xfId="4206" xr:uid="{C4F9D6FD-CA90-4D0C-A412-1AB1CF04EA9C}"/>
    <cellStyle name="Vírgula 5 3 3 3 2 2 2 2" xfId="7845" xr:uid="{8C6D1622-4F97-47D1-B2E5-1CBDC70527E0}"/>
    <cellStyle name="Vírgula 5 3 3 3 2 2 3" xfId="6195" xr:uid="{318C9DAD-50A8-4A23-A31C-6E4AB1C9A088}"/>
    <cellStyle name="Vírgula 5 3 3 3 2 3" xfId="3214" xr:uid="{1092658A-CABA-4D25-B8EA-148EEA30933F}"/>
    <cellStyle name="Vírgula 5 3 3 3 2 3 2" xfId="6979" xr:uid="{D21EB414-784C-4FF8-881A-B90986835E22}"/>
    <cellStyle name="Vírgula 5 3 3 3 2 4" xfId="5329" xr:uid="{BFF9147D-5CDC-455D-8FAE-7D7541E3EEA5}"/>
    <cellStyle name="Vírgula 5 3 3 3 3" xfId="1629" xr:uid="{2F841B26-CEDB-46D7-B6F3-5C4DB5D70051}"/>
    <cellStyle name="Vírgula 5 3 3 3 3 2" xfId="3760" xr:uid="{3A15D550-8770-4E27-B266-6AA778DBD664}"/>
    <cellStyle name="Vírgula 5 3 3 3 3 2 2" xfId="7453" xr:uid="{C1D77369-A939-4DBD-81D7-6CB52DA75147}"/>
    <cellStyle name="Vírgula 5 3 3 3 3 3" xfId="5803" xr:uid="{76BE86A8-C02E-4D7E-803B-D360F46B7005}"/>
    <cellStyle name="Vírgula 5 3 3 3 4" xfId="2423" xr:uid="{BCFA7E4E-8073-462F-87BD-0E074F69D987}"/>
    <cellStyle name="Vírgula 5 3 3 3 4 2" xfId="4939" xr:uid="{8CD67834-4761-4AE8-9197-002175F9940A}"/>
    <cellStyle name="Vírgula 5 3 3 3 5" xfId="633" xr:uid="{BED9134E-F10A-4A20-A361-B0BB263AC979}"/>
    <cellStyle name="Vírgula 5 3 3 3 5 2" xfId="6587" xr:uid="{C3097E94-CDF3-4281-B0F6-25AB89B47520}"/>
    <cellStyle name="Vírgula 5 3 3 3 6" xfId="2768" xr:uid="{E636810C-A22A-4365-9BA3-B2CF57830A30}"/>
    <cellStyle name="Vírgula 5 3 3 3 7" xfId="4628" xr:uid="{B6A6F430-F9E4-4B43-BDC6-1852F9BBB207}"/>
    <cellStyle name="Vírgula 5 3 3 4" xfId="176" xr:uid="{0758B5F5-B1CC-485B-AC30-6040AD1B8094}"/>
    <cellStyle name="Vírgula 5 3 3 4 2" xfId="975" xr:uid="{051DAD0C-5F28-4DFD-A1F5-B9B38E45490B}"/>
    <cellStyle name="Vírgula 5 3 3 4 2 2" xfId="1967" xr:uid="{1119E6F8-5383-4A0E-A857-70B104140201}"/>
    <cellStyle name="Vírgula 5 3 3 4 2 2 2" xfId="4098" xr:uid="{40485662-9417-46AD-8406-B5442E284D2F}"/>
    <cellStyle name="Vírgula 5 3 3 4 2 2 2 2" xfId="7748" xr:uid="{AD6BBB29-FA5C-4EB8-8DDF-01B3554EF018}"/>
    <cellStyle name="Vírgula 5 3 3 4 2 2 3" xfId="6098" xr:uid="{F0EB0F37-2769-467B-A162-9DD68F713DCD}"/>
    <cellStyle name="Vírgula 5 3 3 4 2 3" xfId="3106" xr:uid="{B67DD061-6BFA-4050-9AF9-F0E57F7CF20F}"/>
    <cellStyle name="Vírgula 5 3 3 4 2 3 2" xfId="6882" xr:uid="{7B080A33-3D87-4469-8EB7-076B13547424}"/>
    <cellStyle name="Vírgula 5 3 3 4 2 4" xfId="5232" xr:uid="{90D78A2E-5AD3-4073-8C66-7E5E4C2980F3}"/>
    <cellStyle name="Vírgula 5 3 3 4 3" xfId="1521" xr:uid="{9CED107F-9BEE-422B-93D0-C94EA5566BF6}"/>
    <cellStyle name="Vírgula 5 3 3 4 3 2" xfId="3652" xr:uid="{9764B79C-F70C-4121-A303-F0B249FF06AA}"/>
    <cellStyle name="Vírgula 5 3 3 4 3 2 2" xfId="7356" xr:uid="{D2A9AB09-D1B0-461C-8EE2-DA73C9B44091}"/>
    <cellStyle name="Vírgula 5 3 3 4 3 3" xfId="5706" xr:uid="{AF416FEB-9300-483A-A625-FE2CD509CCE3}"/>
    <cellStyle name="Vírgula 5 3 3 4 4" xfId="525" xr:uid="{F8F8CA92-6DB2-4049-97B4-8A44EE1A6F24}"/>
    <cellStyle name="Vírgula 5 3 3 4 4 2" xfId="4842" xr:uid="{428B767B-9444-4B7D-A516-61DC30AD9583}"/>
    <cellStyle name="Vírgula 5 3 3 4 5" xfId="2660" xr:uid="{D0C1408E-1D00-4C52-8A0A-39FB92206117}"/>
    <cellStyle name="Vírgula 5 3 3 4 5 2" xfId="6490" xr:uid="{924C1832-E087-4E7F-B980-2728D50EF1D2}"/>
    <cellStyle name="Vírgula 5 3 3 4 6" xfId="4531" xr:uid="{38231BDB-3325-4FDD-BC80-65058719794E}"/>
    <cellStyle name="Vírgula 5 3 3 5" xfId="773" xr:uid="{2224E5B4-260D-42D7-A30C-22C58B898606}"/>
    <cellStyle name="Vírgula 5 3 3 5 2" xfId="1223" xr:uid="{EAEBD72A-E6EE-4331-9BE9-82B08D95E118}"/>
    <cellStyle name="Vírgula 5 3 3 5 2 2" xfId="2215" xr:uid="{F7130FCE-A77C-469F-A6CC-257F77F74138}"/>
    <cellStyle name="Vírgula 5 3 3 5 2 2 2" xfId="4346" xr:uid="{658540F5-26E4-45F1-9F76-2D3FED8BE1FE}"/>
    <cellStyle name="Vírgula 5 3 3 5 2 2 2 2" xfId="7969" xr:uid="{B6E54C1A-3CDA-4E8B-8DB9-52CCFE626045}"/>
    <cellStyle name="Vírgula 5 3 3 5 2 2 3" xfId="6319" xr:uid="{B395E9B3-4D12-44D7-8202-0BBF4CF7E0CD}"/>
    <cellStyle name="Vírgula 5 3 3 5 2 3" xfId="3354" xr:uid="{708F6572-24B2-4E77-A7F2-8FA3ACA2CB27}"/>
    <cellStyle name="Vírgula 5 3 3 5 2 3 2" xfId="7103" xr:uid="{35BE8A0B-CCED-4A92-AFC3-3B9A6C76BD9B}"/>
    <cellStyle name="Vírgula 5 3 3 5 2 4" xfId="5453" xr:uid="{C46A0A6B-618F-44F9-9A2A-DA888573FFF3}"/>
    <cellStyle name="Vírgula 5 3 3 5 3" xfId="1769" xr:uid="{809A6C17-265B-42A2-81A3-3A21BB171522}"/>
    <cellStyle name="Vírgula 5 3 3 5 3 2" xfId="3900" xr:uid="{B960688E-B8E4-4923-AA04-2A776C2B3A37}"/>
    <cellStyle name="Vírgula 5 3 3 5 3 2 2" xfId="7577" xr:uid="{F4A5BC9E-4524-4D2F-B9C8-354C570B763D}"/>
    <cellStyle name="Vírgula 5 3 3 5 3 3" xfId="5927" xr:uid="{04882E63-03FE-42F4-B367-DFBDCDB33612}"/>
    <cellStyle name="Vírgula 5 3 3 5 4" xfId="2908" xr:uid="{E898BC2D-FDDC-4147-8136-955E80C71F36}"/>
    <cellStyle name="Vírgula 5 3 3 5 4 2" xfId="6711" xr:uid="{DABF0E0C-646E-4B4A-9EA5-895B6AB9B10D}"/>
    <cellStyle name="Vírgula 5 3 3 5 5" xfId="5062" xr:uid="{240C22D3-9306-4DD9-B14F-7F90B0AF43CD}"/>
    <cellStyle name="Vírgula 5 3 3 6" xfId="939" xr:uid="{BB587ED9-41CA-4B99-B35F-4A037761CCE0}"/>
    <cellStyle name="Vírgula 5 3 3 6 2" xfId="1931" xr:uid="{F2863761-4C04-4188-A88B-20706C60D6A5}"/>
    <cellStyle name="Vírgula 5 3 3 6 2 2" xfId="4062" xr:uid="{13D8546E-0E14-4476-A9FB-D775CD0B3528}"/>
    <cellStyle name="Vírgula 5 3 3 6 2 2 2" xfId="7717" xr:uid="{D6F1BD91-CF1A-481E-9369-1079288C336E}"/>
    <cellStyle name="Vírgula 5 3 3 6 2 3" xfId="6067" xr:uid="{545C3F0F-BE08-40F6-BD3F-FB035BAC8925}"/>
    <cellStyle name="Vírgula 5 3 3 6 3" xfId="3070" xr:uid="{33236659-1A6E-4888-B210-434854F79DCF}"/>
    <cellStyle name="Vírgula 5 3 3 6 3 2" xfId="6851" xr:uid="{EF0495F9-80D9-4249-8594-688D38F63C19}"/>
    <cellStyle name="Vírgula 5 3 3 6 4" xfId="5202" xr:uid="{46DCE2FD-80B5-4323-BFF0-514F11B71BA1}"/>
    <cellStyle name="Vírgula 5 3 3 7" xfId="1323" xr:uid="{6A1DE6AC-85D9-4D71-B536-4D6CBBF9A6C8}"/>
    <cellStyle name="Vírgula 5 3 3 7 2" xfId="3454" xr:uid="{1E31A44E-A11D-450F-8011-64CAE31B725B}"/>
    <cellStyle name="Vírgula 5 3 3 7 2 2" xfId="7185" xr:uid="{143371AF-7338-4C39-83E3-B16CC28169D0}"/>
    <cellStyle name="Vírgula 5 3 3 7 3" xfId="5535" xr:uid="{04D764FB-D8BE-47AF-903E-0779D23E3185}"/>
    <cellStyle name="Vírgula 5 3 3 8" xfId="1485" xr:uid="{ED6236E9-E2F1-4121-BB14-62FA4D1C2A4D}"/>
    <cellStyle name="Vírgula 5 3 3 8 2" xfId="3616" xr:uid="{30FA919B-6603-428A-8858-B40606F5FED5}"/>
    <cellStyle name="Vírgula 5 3 3 8 2 2" xfId="7325" xr:uid="{E0A16F33-D106-4D9C-85D5-D26C7A68F412}"/>
    <cellStyle name="Vírgula 5 3 3 8 3" xfId="5675" xr:uid="{B6384B44-EDB1-44BD-9E67-B4DA4C1BAEEB}"/>
    <cellStyle name="Vírgula 5 3 3 9" xfId="2315" xr:uid="{AC22A18B-328D-4CC3-9343-2FC126F878FC}"/>
    <cellStyle name="Vírgula 5 3 3 9 2" xfId="4812" xr:uid="{0EAD0940-BA08-4E28-B2B4-D87767F69886}"/>
    <cellStyle name="Vírgula 5 3 4" xfId="67" xr:uid="{00000000-0005-0000-0000-000034000000}"/>
    <cellStyle name="Vírgula 5 3 4 2" xfId="326" xr:uid="{F2DA0BE4-2D5D-4B7B-BEEA-051517697563}"/>
    <cellStyle name="Vírgula 5 3 4 2 2" xfId="1122" xr:uid="{1BFA170D-63E4-40A3-A8A0-885AD5F6C88B}"/>
    <cellStyle name="Vírgula 5 3 4 2 2 2" xfId="2114" xr:uid="{1CF7156D-9A83-4C57-A8A1-7CDA648DD287}"/>
    <cellStyle name="Vírgula 5 3 4 2 2 2 2" xfId="4245" xr:uid="{3F0C24DB-4E7A-4755-9A65-BF05715E317D}"/>
    <cellStyle name="Vírgula 5 3 4 2 2 2 2 2" xfId="7880" xr:uid="{170130F1-599C-4DC9-BFB9-16111B59DB7C}"/>
    <cellStyle name="Vírgula 5 3 4 2 2 2 3" xfId="6230" xr:uid="{564F5C11-B32A-43A0-A58C-B6B07E63A553}"/>
    <cellStyle name="Vírgula 5 3 4 2 2 3" xfId="3253" xr:uid="{04E4AEA8-B7EB-4782-AA66-EEC39F23791B}"/>
    <cellStyle name="Vírgula 5 3 4 2 2 3 2" xfId="7014" xr:uid="{1A432632-2349-4ABE-ADB5-E0702EFB3EC1}"/>
    <cellStyle name="Vírgula 5 3 4 2 2 4" xfId="5364" xr:uid="{F3FB9970-F1E8-4BA2-B64F-912971DB6DE0}"/>
    <cellStyle name="Vírgula 5 3 4 2 3" xfId="1668" xr:uid="{0437FBA7-57BB-4B38-82D6-A63527DECD28}"/>
    <cellStyle name="Vírgula 5 3 4 2 3 2" xfId="3799" xr:uid="{103F7EE1-1A3C-416F-ADF2-AA4742CA6279}"/>
    <cellStyle name="Vírgula 5 3 4 2 3 2 2" xfId="7488" xr:uid="{71037C86-7D46-4C49-AC9D-0FD7F68AA334}"/>
    <cellStyle name="Vírgula 5 3 4 2 3 3" xfId="5838" xr:uid="{D8CAE53A-FA5B-4C65-A4F1-2FDBB1DA577D}"/>
    <cellStyle name="Vírgula 5 3 4 2 4" xfId="2462" xr:uid="{C730C387-3D4A-4A67-ABE2-6B3777C53951}"/>
    <cellStyle name="Vírgula 5 3 4 2 4 2" xfId="4974" xr:uid="{4378621B-7DA7-4D8D-B143-8501849C8E8F}"/>
    <cellStyle name="Vírgula 5 3 4 2 5" xfId="672" xr:uid="{BAF02963-3D35-4F51-86FF-2961695D8926}"/>
    <cellStyle name="Vírgula 5 3 4 2 5 2" xfId="6622" xr:uid="{56382F85-D6D0-4015-AF01-49C352F462B0}"/>
    <cellStyle name="Vírgula 5 3 4 2 6" xfId="2807" xr:uid="{18A94DE8-1D98-4800-9BFB-F1070733EA37}"/>
    <cellStyle name="Vírgula 5 3 4 2 7" xfId="4663" xr:uid="{9F93D03A-F2F3-49AD-98F5-22B35ABAE6C5}"/>
    <cellStyle name="Vírgula 5 3 4 3" xfId="222" xr:uid="{E30B9909-478C-45FE-BC84-BC1381F0B207}"/>
    <cellStyle name="Vírgula 5 3 4 3 2" xfId="1019" xr:uid="{44C189ED-A80B-49D3-BFDC-4733E57FCD21}"/>
    <cellStyle name="Vírgula 5 3 4 3 2 2" xfId="2011" xr:uid="{49B4BB10-EFC5-44A5-BCE2-177D3434B0EE}"/>
    <cellStyle name="Vírgula 5 3 4 3 2 2 2" xfId="4142" xr:uid="{B6C6F2A5-EC08-47BF-97CC-343C3D9AAA69}"/>
    <cellStyle name="Vírgula 5 3 4 3 2 2 2 2" xfId="7787" xr:uid="{6B8D9E80-8962-4B4F-9F3B-462DD56A6E3B}"/>
    <cellStyle name="Vírgula 5 3 4 3 2 2 3" xfId="6137" xr:uid="{436CEDE1-688C-4988-870D-29502E2413B0}"/>
    <cellStyle name="Vírgula 5 3 4 3 2 3" xfId="3150" xr:uid="{FB0FD552-968D-4EA4-B47D-92D6C76EE5F7}"/>
    <cellStyle name="Vírgula 5 3 4 3 2 3 2" xfId="6921" xr:uid="{81B2C613-E4E1-475E-BB2C-D976AAB954D6}"/>
    <cellStyle name="Vírgula 5 3 4 3 2 4" xfId="5271" xr:uid="{2D27B21E-C64F-4310-A6AC-3355FC717032}"/>
    <cellStyle name="Vírgula 5 3 4 3 3" xfId="1565" xr:uid="{FD36881C-4180-42C9-B245-D58D79CCC1A5}"/>
    <cellStyle name="Vírgula 5 3 4 3 3 2" xfId="3696" xr:uid="{594D5EE9-9E08-4920-BCC1-5AAAA2DF352C}"/>
    <cellStyle name="Vírgula 5 3 4 3 3 2 2" xfId="7395" xr:uid="{AAE27D76-5F7E-4F77-91BD-944CFB255FA1}"/>
    <cellStyle name="Vírgula 5 3 4 3 3 3" xfId="5745" xr:uid="{234F7946-AE1C-4530-B73D-B6AE3ED8B030}"/>
    <cellStyle name="Vírgula 5 3 4 3 4" xfId="569" xr:uid="{21DE50A1-EE1F-449A-8A23-008D9BF45FF3}"/>
    <cellStyle name="Vírgula 5 3 4 3 4 2" xfId="4881" xr:uid="{D5A25FDB-1DCA-4AAD-913D-B66881B9EDB0}"/>
    <cellStyle name="Vírgula 5 3 4 3 5" xfId="2704" xr:uid="{B5295FD3-6708-4164-B1AD-A5471ABA4CA9}"/>
    <cellStyle name="Vírgula 5 3 4 3 5 2" xfId="6529" xr:uid="{D34839EA-603E-49EC-943B-5757CA7FBD42}"/>
    <cellStyle name="Vírgula 5 3 4 3 6" xfId="4570" xr:uid="{2A4BE73A-1F73-4573-A923-270AE8BE8CAB}"/>
    <cellStyle name="Vírgula 5 3 4 4" xfId="875" xr:uid="{FA9E5F34-312F-4038-9AEF-213543C3119C}"/>
    <cellStyle name="Vírgula 5 3 4 4 2" xfId="1867" xr:uid="{A86FB59D-F7B6-4E6B-BACD-59221F52F609}"/>
    <cellStyle name="Vírgula 5 3 4 4 2 2" xfId="3998" xr:uid="{FDDE9289-F968-40D1-BDE7-FCED517693E2}"/>
    <cellStyle name="Vírgula 5 3 4 4 2 2 2" xfId="7659" xr:uid="{4598A8B0-5834-49D1-87E8-66E84FE1901A}"/>
    <cellStyle name="Vírgula 5 3 4 4 2 3" xfId="6009" xr:uid="{28A53ABF-B479-4143-8A8E-3889F7CA944D}"/>
    <cellStyle name="Vírgula 5 3 4 4 3" xfId="3006" xr:uid="{9451F9B5-3176-468A-80C6-198F804D2B8E}"/>
    <cellStyle name="Vírgula 5 3 4 4 3 2" xfId="6793" xr:uid="{674E0FDC-2359-421F-A256-002A157A8BDF}"/>
    <cellStyle name="Vírgula 5 3 4 4 4" xfId="5144" xr:uid="{783D40F3-C7E7-4ED7-921A-ABA1DC11BED3}"/>
    <cellStyle name="Vírgula 5 3 4 5" xfId="1421" xr:uid="{A34F8D23-2C96-4FE1-B059-78D0ADDED48A}"/>
    <cellStyle name="Vírgula 5 3 4 5 2" xfId="3552" xr:uid="{63383D98-F354-43F4-AFBE-022A374705E9}"/>
    <cellStyle name="Vírgula 5 3 4 5 2 2" xfId="7267" xr:uid="{774471E4-99EC-4CB9-BF79-797BBFA3BD74}"/>
    <cellStyle name="Vírgula 5 3 4 5 3" xfId="5617" xr:uid="{600B04EB-3B6C-461D-9206-736E528F3DE2}"/>
    <cellStyle name="Vírgula 5 3 4 6" xfId="2359" xr:uid="{B230557D-90C4-4437-A79D-2C16A6F470F2}"/>
    <cellStyle name="Vírgula 5 3 4 6 2" xfId="4753" xr:uid="{1BFFBAA9-E8EC-4EB2-92F3-E7F2A14EB460}"/>
    <cellStyle name="Vírgula 5 3 4 7" xfId="425" xr:uid="{59D956FC-CE48-4B32-A7E8-F8A3249DEDD3}"/>
    <cellStyle name="Vírgula 5 3 4 7 2" xfId="6401" xr:uid="{9716AEC0-64B7-43A2-9A00-6760DE909AE5}"/>
    <cellStyle name="Vírgula 5 3 4 8" xfId="2560" xr:uid="{AFACED82-2282-4542-9C90-05FF8C90EFB8}"/>
    <cellStyle name="Vírgula 5 3 4 9" xfId="4442" xr:uid="{7448DD62-5A20-463D-902B-B69421D65F17}"/>
    <cellStyle name="Vírgula 5 4" xfId="81" xr:uid="{00000000-0005-0000-0000-000032000000}"/>
    <cellStyle name="Vírgula 5 4 10" xfId="1431" xr:uid="{E91614DF-74F4-49E0-BEE4-47C614B0CFC4}"/>
    <cellStyle name="Vírgula 5 4 10 2" xfId="3562" xr:uid="{9CF749B0-CFD4-4F44-9934-CC8039FABF0C}"/>
    <cellStyle name="Vírgula 5 4 10 2 2" xfId="7276" xr:uid="{56959B5B-5D05-43BA-B54E-7CFEE809423D}"/>
    <cellStyle name="Vírgula 5 4 10 3" xfId="5626" xr:uid="{0AA37BEC-3881-44A9-B746-5AD3D0D80503}"/>
    <cellStyle name="Vírgula 5 4 11" xfId="2325" xr:uid="{C89BB98E-0827-4375-BA6E-490E1ADB2C76}"/>
    <cellStyle name="Vírgula 5 4 11 2" xfId="4762" xr:uid="{D1395CF9-78D5-4451-9BCB-2049DEE5635A}"/>
    <cellStyle name="Vírgula 5 4 12" xfId="435" xr:uid="{51794F4F-7CB4-40CF-9CB6-0FCDA80E84C0}"/>
    <cellStyle name="Vírgula 5 4 12 2" xfId="6410" xr:uid="{BB6E2755-08D0-4552-B136-F0971C431859}"/>
    <cellStyle name="Vírgula 5 4 13" xfId="2570" xr:uid="{2EA52E6E-1D2D-4128-B8EF-C537501BFC6E}"/>
    <cellStyle name="Vírgula 5 4 14" xfId="4451" xr:uid="{E7AC6601-3F84-4F4A-8FEB-FDAF92414160}"/>
    <cellStyle name="Vírgula 5 4 2" xfId="144" xr:uid="{00000000-0005-0000-0000-0000A6000000}"/>
    <cellStyle name="Vírgula 5 4 2 10" xfId="2628" xr:uid="{8CF29629-AA30-442D-BE6C-906B4D4A3FBE}"/>
    <cellStyle name="Vírgula 5 4 2 11" xfId="4504" xr:uid="{2BC4AA03-F7D6-4142-A81C-3909A3889D52}"/>
    <cellStyle name="Vírgula 5 4 2 2" xfId="394" xr:uid="{CBD3B46C-5AC9-4164-8B23-509F6DF7EB6F}"/>
    <cellStyle name="Vírgula 5 4 2 2 2" xfId="1190" xr:uid="{E74AD728-5545-400A-BFA7-94ED2A369156}"/>
    <cellStyle name="Vírgula 5 4 2 2 2 2" xfId="2182" xr:uid="{830A12ED-560A-4979-9970-95E235CD540A}"/>
    <cellStyle name="Vírgula 5 4 2 2 2 2 2" xfId="4313" xr:uid="{EF79065A-8AE6-422F-B7BA-84A535D085CC}"/>
    <cellStyle name="Vírgula 5 4 2 2 2 2 2 2" xfId="7942" xr:uid="{5A731A48-A52B-4A5B-803D-753258757F39}"/>
    <cellStyle name="Vírgula 5 4 2 2 2 2 3" xfId="6292" xr:uid="{18538C46-8A48-491C-B253-7C80A14D6F82}"/>
    <cellStyle name="Vírgula 5 4 2 2 2 3" xfId="3321" xr:uid="{52764045-21C7-4277-85A0-1DEE710A96A3}"/>
    <cellStyle name="Vírgula 5 4 2 2 2 3 2" xfId="7076" xr:uid="{9DA24403-8AD7-4A25-8377-A4B0F6895270}"/>
    <cellStyle name="Vírgula 5 4 2 2 2 4" xfId="5426" xr:uid="{A0F1D659-10F4-4734-8E4C-E1A0713341AC}"/>
    <cellStyle name="Vírgula 5 4 2 2 3" xfId="1736" xr:uid="{446D6CA8-8C08-4E8B-8FF5-F8285969521B}"/>
    <cellStyle name="Vírgula 5 4 2 2 3 2" xfId="3867" xr:uid="{4B7827B6-CBFF-47B4-BA4D-334A38CBF110}"/>
    <cellStyle name="Vírgula 5 4 2 2 3 2 2" xfId="7550" xr:uid="{D1778E0B-2A8C-4EA5-8FBD-A11C176DE344}"/>
    <cellStyle name="Vírgula 5 4 2 2 3 3" xfId="5900" xr:uid="{DDB47F99-BD81-4E8F-BDD2-DA23CA393803}"/>
    <cellStyle name="Vírgula 5 4 2 2 4" xfId="2530" xr:uid="{75563AF4-5652-4DB5-B88A-2C81EB031EF2}"/>
    <cellStyle name="Vírgula 5 4 2 2 4 2" xfId="5036" xr:uid="{9B3C38B6-1BED-44E9-9C29-048D5EFED4AB}"/>
    <cellStyle name="Vírgula 5 4 2 2 5" xfId="740" xr:uid="{B3FE4AAA-8D79-4780-B866-EF7134CEE2D2}"/>
    <cellStyle name="Vírgula 5 4 2 2 5 2" xfId="6684" xr:uid="{EC702089-2606-4DE1-894A-DE9783E13F78}"/>
    <cellStyle name="Vírgula 5 4 2 2 6" xfId="2875" xr:uid="{BC62B415-3869-42ED-97D1-EB712A77AFCF}"/>
    <cellStyle name="Vírgula 5 4 2 2 7" xfId="4725" xr:uid="{17BEF0A7-BDA6-42ED-A20A-C73FDCC8F037}"/>
    <cellStyle name="Vírgula 5 4 2 3" xfId="291" xr:uid="{13DA305A-A7A9-45CD-A2BB-5D7AEF8F58CC}"/>
    <cellStyle name="Vírgula 5 4 2 3 2" xfId="1087" xr:uid="{A36B406B-FFC6-485A-816F-4535B3B2DC9F}"/>
    <cellStyle name="Vírgula 5 4 2 3 2 2" xfId="2079" xr:uid="{EE698681-0461-4220-8225-CACF7F136091}"/>
    <cellStyle name="Vírgula 5 4 2 3 2 2 2" xfId="4210" xr:uid="{0A6A07D6-EFA8-46C3-9741-2640CFEF1E10}"/>
    <cellStyle name="Vírgula 5 4 2 3 2 2 2 2" xfId="7849" xr:uid="{90323B88-1118-4784-B757-D3A9DAD93088}"/>
    <cellStyle name="Vírgula 5 4 2 3 2 2 3" xfId="6199" xr:uid="{60129307-C17C-4EBF-956C-BD00D63221F4}"/>
    <cellStyle name="Vírgula 5 4 2 3 2 3" xfId="3218" xr:uid="{C6ED680A-34B0-4DAA-8D53-E6BD919FD536}"/>
    <cellStyle name="Vírgula 5 4 2 3 2 3 2" xfId="6983" xr:uid="{2AA1DA77-6050-406E-8725-A847E546BE5C}"/>
    <cellStyle name="Vírgula 5 4 2 3 2 4" xfId="5333" xr:uid="{8C64E16D-885C-41CF-9003-ACD6206D3232}"/>
    <cellStyle name="Vírgula 5 4 2 3 3" xfId="1633" xr:uid="{93291B2C-3B9F-4E62-8F48-CC000947F6B2}"/>
    <cellStyle name="Vírgula 5 4 2 3 3 2" xfId="3764" xr:uid="{C161E111-5635-490D-AE48-8EF21F30574C}"/>
    <cellStyle name="Vírgula 5 4 2 3 3 2 2" xfId="7457" xr:uid="{3195C272-086F-47A8-9ED1-80F07AFD76E5}"/>
    <cellStyle name="Vírgula 5 4 2 3 3 3" xfId="5807" xr:uid="{8E8587DD-8CB5-4243-A243-C3F53E92501D}"/>
    <cellStyle name="Vírgula 5 4 2 3 4" xfId="637" xr:uid="{4877BFC0-4D64-4D5F-A21F-3F6DF3701984}"/>
    <cellStyle name="Vírgula 5 4 2 3 4 2" xfId="4943" xr:uid="{15D21BF0-7000-4E8C-BA49-374A2DC9E14B}"/>
    <cellStyle name="Vírgula 5 4 2 3 5" xfId="2772" xr:uid="{8E5F18D4-2C73-4360-875E-B1EC93C2E1F4}"/>
    <cellStyle name="Vírgula 5 4 2 3 5 2" xfId="6591" xr:uid="{0BF91FC0-9A63-44B5-A26A-5D4D75318987}"/>
    <cellStyle name="Vírgula 5 4 2 3 6" xfId="4632" xr:uid="{D0577B5D-E5B7-4392-B4F7-CA832B636886}"/>
    <cellStyle name="Vírgula 5 4 2 4" xfId="837" xr:uid="{247D666F-4382-4AB6-8BE9-3EF10A36F374}"/>
    <cellStyle name="Vírgula 5 4 2 4 2" xfId="1287" xr:uid="{BC40283C-4CD0-46BE-A98D-4988286AC290}"/>
    <cellStyle name="Vírgula 5 4 2 4 2 2" xfId="2279" xr:uid="{2D9BA355-ECC8-4A40-A63D-1EC77CE68253}"/>
    <cellStyle name="Vírgula 5 4 2 4 2 2 2" xfId="4410" xr:uid="{7E86686F-81BD-4296-AC26-82DFDEDBA687}"/>
    <cellStyle name="Vírgula 5 4 2 4 2 2 2 2" xfId="8021" xr:uid="{0C3D3BCC-8851-4486-B95F-60E968791D9E}"/>
    <cellStyle name="Vírgula 5 4 2 4 2 2 3" xfId="6371" xr:uid="{62C98D65-81A2-4991-B9C5-468A99DCD9A0}"/>
    <cellStyle name="Vírgula 5 4 2 4 2 3" xfId="3418" xr:uid="{02E895A9-D6D8-43C3-B1C0-687FCA7FB530}"/>
    <cellStyle name="Vírgula 5 4 2 4 2 3 2" xfId="7155" xr:uid="{3E60757D-1E8E-4452-B283-C427DDFAA0BC}"/>
    <cellStyle name="Vírgula 5 4 2 4 2 4" xfId="5505" xr:uid="{EC547FDF-7B9D-463F-AE9B-6E3EF82B5CB3}"/>
    <cellStyle name="Vírgula 5 4 2 4 3" xfId="1833" xr:uid="{0B06CE4D-04E8-425B-9F1E-78C5D4441284}"/>
    <cellStyle name="Vírgula 5 4 2 4 3 2" xfId="3964" xr:uid="{14A5A239-9EE3-4ED8-BE09-68BCEE74A678}"/>
    <cellStyle name="Vírgula 5 4 2 4 3 2 2" xfId="7629" xr:uid="{1413629D-04B0-4F2F-A234-0F30E2DFC882}"/>
    <cellStyle name="Vírgula 5 4 2 4 3 3" xfId="5979" xr:uid="{9ADD9494-C7BF-45C1-B33F-C43A868E30AB}"/>
    <cellStyle name="Vírgula 5 4 2 4 4" xfId="2972" xr:uid="{ED5BA11D-B108-486A-854D-9B78B9DD3A8B}"/>
    <cellStyle name="Vírgula 5 4 2 4 4 2" xfId="6763" xr:uid="{B4C96F47-99E9-4A03-B818-716FBCD8A194}"/>
    <cellStyle name="Vírgula 5 4 2 4 5" xfId="5114" xr:uid="{3FB01CB7-E368-465F-A4CA-B5F387DC3CC7}"/>
    <cellStyle name="Vírgula 5 4 2 5" xfId="943" xr:uid="{40E44125-33ED-4CC1-A228-772C79828ECE}"/>
    <cellStyle name="Vírgula 5 4 2 5 2" xfId="1935" xr:uid="{FBB86E50-0B73-4951-8E40-8704F05106C4}"/>
    <cellStyle name="Vírgula 5 4 2 5 2 2" xfId="4066" xr:uid="{1086EB73-973F-4EB7-A183-0F4D75054CC7}"/>
    <cellStyle name="Vírgula 5 4 2 5 2 2 2" xfId="7721" xr:uid="{CBE79292-865F-46BC-8E0E-2A7F05498F98}"/>
    <cellStyle name="Vírgula 5 4 2 5 2 3" xfId="6071" xr:uid="{493F6C95-C1EC-4131-8800-755E397FB628}"/>
    <cellStyle name="Vírgula 5 4 2 5 3" xfId="3074" xr:uid="{DDFF19F5-7660-4179-8759-D4A0473037CA}"/>
    <cellStyle name="Vírgula 5 4 2 5 3 2" xfId="6855" xr:uid="{A32B9CA5-2CAD-43EB-BEE9-0BAAD9BA4056}"/>
    <cellStyle name="Vírgula 5 4 2 5 4" xfId="5206" xr:uid="{DA611B3E-0761-426C-9BB4-5A5822EBA48C}"/>
    <cellStyle name="Vírgula 5 4 2 6" xfId="1387" xr:uid="{8252816A-CAAA-4424-93E5-67B95FA5190E}"/>
    <cellStyle name="Vírgula 5 4 2 6 2" xfId="3518" xr:uid="{1B5916D1-6C31-470C-A10C-039255E776B6}"/>
    <cellStyle name="Vírgula 5 4 2 6 2 2" xfId="7237" xr:uid="{A072AF18-CB63-4A24-A138-BB9A7E5AB31E}"/>
    <cellStyle name="Vírgula 5 4 2 6 3" xfId="5587" xr:uid="{0D359BFE-C390-4750-A5C3-4B39A1325F09}"/>
    <cellStyle name="Vírgula 5 4 2 7" xfId="1489" xr:uid="{2D40E414-2CAA-47E9-A2EE-654551FEA3E3}"/>
    <cellStyle name="Vírgula 5 4 2 7 2" xfId="3620" xr:uid="{BDF2B73A-8B06-4C97-A222-46551BAA5787}"/>
    <cellStyle name="Vírgula 5 4 2 7 2 2" xfId="7329" xr:uid="{5A02D50D-27F0-43B3-8A48-1B6324615B28}"/>
    <cellStyle name="Vírgula 5 4 2 7 3" xfId="5679" xr:uid="{AD4A5597-9362-4F6B-A42E-280B82138541}"/>
    <cellStyle name="Vírgula 5 4 2 8" xfId="2427" xr:uid="{AF893BB7-E2D9-4EBF-9662-D906761E7D37}"/>
    <cellStyle name="Vírgula 5 4 2 8 2" xfId="4816" xr:uid="{E094EF1D-4431-4564-B7D8-2C5DEB26AA22}"/>
    <cellStyle name="Vírgula 5 4 2 9" xfId="493" xr:uid="{461E76C5-A30E-4B46-AC58-962A37CE0055}"/>
    <cellStyle name="Vírgula 5 4 2 9 2" xfId="6463" xr:uid="{DBB673F5-B3C5-4C2B-B235-1531CE943189}"/>
    <cellStyle name="Vírgula 5 4 3" xfId="143" xr:uid="{00000000-0005-0000-0000-0000A5000000}"/>
    <cellStyle name="Vírgula 5 4 3 2" xfId="393" xr:uid="{F6F632AC-3FDD-4750-9E38-4C4058D52465}"/>
    <cellStyle name="Vírgula 5 4 3 2 2" xfId="1189" xr:uid="{36F845A9-AA29-4A4A-9BA8-44766BC46200}"/>
    <cellStyle name="Vírgula 5 4 3 2 2 2" xfId="2181" xr:uid="{688444EB-E8B2-4CAB-83A5-7A2D328439FE}"/>
    <cellStyle name="Vírgula 5 4 3 2 2 2 2" xfId="4312" xr:uid="{71495F8E-840C-4F09-BBC9-83BA8FF3EF8F}"/>
    <cellStyle name="Vírgula 5 4 3 2 2 2 2 2" xfId="7941" xr:uid="{F429CD9E-DCA2-4925-B483-933C4911E53C}"/>
    <cellStyle name="Vírgula 5 4 3 2 2 2 3" xfId="6291" xr:uid="{461505DD-3688-495F-8537-E8DAA1EB9059}"/>
    <cellStyle name="Vírgula 5 4 3 2 2 3" xfId="3320" xr:uid="{BF79B6B0-CCE7-4469-8D93-B79F54E8B79E}"/>
    <cellStyle name="Vírgula 5 4 3 2 2 3 2" xfId="7075" xr:uid="{9E25AF6D-BD75-4ED2-9BE3-F7065C055564}"/>
    <cellStyle name="Vírgula 5 4 3 2 2 4" xfId="5425" xr:uid="{72B669CB-69B6-44A1-BFF5-5AC246082F3E}"/>
    <cellStyle name="Vírgula 5 4 3 2 3" xfId="1735" xr:uid="{8B4BB478-7B6B-4FC4-8EC9-330993F1CF90}"/>
    <cellStyle name="Vírgula 5 4 3 2 3 2" xfId="3866" xr:uid="{D29260D7-E109-4236-A4A8-B4C8C915A94C}"/>
    <cellStyle name="Vírgula 5 4 3 2 3 2 2" xfId="7549" xr:uid="{CFE2F87D-5974-4AD3-8BCF-4BB6D811A8E9}"/>
    <cellStyle name="Vírgula 5 4 3 2 3 3" xfId="5899" xr:uid="{D8EE247D-B3B1-4732-8CB6-3BDF0DEE162A}"/>
    <cellStyle name="Vírgula 5 4 3 2 4" xfId="2529" xr:uid="{465446A7-8156-46DC-A99D-F454D8A7A1C2}"/>
    <cellStyle name="Vírgula 5 4 3 2 4 2" xfId="5035" xr:uid="{31B5D44E-53B9-42C5-A02A-A03C65D9E83C}"/>
    <cellStyle name="Vírgula 5 4 3 2 5" xfId="739" xr:uid="{0C8A14AF-142D-42FE-8EA1-CE005A4A3B7A}"/>
    <cellStyle name="Vírgula 5 4 3 2 5 2" xfId="6683" xr:uid="{726CA5FC-AA3B-4858-B892-E10B3A3B492A}"/>
    <cellStyle name="Vírgula 5 4 3 2 6" xfId="2874" xr:uid="{2A33AB24-DA42-4536-BD45-EE18F6847905}"/>
    <cellStyle name="Vírgula 5 4 3 2 7" xfId="4724" xr:uid="{22F24794-2568-4B2D-97BE-854E9AC56DDA}"/>
    <cellStyle name="Vírgula 5 4 3 3" xfId="290" xr:uid="{ABA4579D-BB7E-4FDB-8E50-C04CF76E81A2}"/>
    <cellStyle name="Vírgula 5 4 3 3 2" xfId="1086" xr:uid="{BFFA02A0-3269-41A1-9BA6-C6034E5843B2}"/>
    <cellStyle name="Vírgula 5 4 3 3 2 2" xfId="2078" xr:uid="{B71DCC8B-0FF6-4904-BF52-2CB05956BD00}"/>
    <cellStyle name="Vírgula 5 4 3 3 2 2 2" xfId="4209" xr:uid="{FF829927-5352-47AA-939D-0A9F645411BD}"/>
    <cellStyle name="Vírgula 5 4 3 3 2 2 2 2" xfId="7848" xr:uid="{5D15613C-E0D5-4B8D-9316-9DB11E027F52}"/>
    <cellStyle name="Vírgula 5 4 3 3 2 2 3" xfId="6198" xr:uid="{91AD22D2-9F86-42E9-9EF0-F701C45EF1CE}"/>
    <cellStyle name="Vírgula 5 4 3 3 2 3" xfId="3217" xr:uid="{AEE39F6E-E4D2-48C3-8040-FA1DE4B69069}"/>
    <cellStyle name="Vírgula 5 4 3 3 2 3 2" xfId="6982" xr:uid="{8B58F650-D21A-4E13-917C-F69C727500E6}"/>
    <cellStyle name="Vírgula 5 4 3 3 2 4" xfId="5332" xr:uid="{5250E75E-2FB9-485D-9470-13888C8BA839}"/>
    <cellStyle name="Vírgula 5 4 3 3 3" xfId="1632" xr:uid="{98C8653C-0648-455E-802E-6E994D25FE5F}"/>
    <cellStyle name="Vírgula 5 4 3 3 3 2" xfId="3763" xr:uid="{B5B685B7-F7A9-4183-A897-B8B6D7FAE9D2}"/>
    <cellStyle name="Vírgula 5 4 3 3 3 2 2" xfId="7456" xr:uid="{B2F8FA02-18CD-4DD5-9BFE-D586DC5B7AFF}"/>
    <cellStyle name="Vírgula 5 4 3 3 3 3" xfId="5806" xr:uid="{521C23C4-B778-45EF-A040-27BC7C186A4A}"/>
    <cellStyle name="Vírgula 5 4 3 3 4" xfId="636" xr:uid="{592626A0-03A2-4512-9B8E-3575132CB11F}"/>
    <cellStyle name="Vírgula 5 4 3 3 4 2" xfId="4942" xr:uid="{6B777CF0-7463-44F7-A35F-B622FFF0E089}"/>
    <cellStyle name="Vírgula 5 4 3 3 5" xfId="2771" xr:uid="{B634F987-0FB5-4E98-B968-5E11E6BB9720}"/>
    <cellStyle name="Vírgula 5 4 3 3 5 2" xfId="6590" xr:uid="{FC829312-B11B-4EE8-B4B3-B82656C91D34}"/>
    <cellStyle name="Vírgula 5 4 3 3 6" xfId="4631" xr:uid="{61E402BA-7CC8-4FBF-83DB-D267984F8111}"/>
    <cellStyle name="Vírgula 5 4 3 4" xfId="942" xr:uid="{8086590C-BECC-4CFA-965A-8D640E8C26A1}"/>
    <cellStyle name="Vírgula 5 4 3 4 2" xfId="1934" xr:uid="{7434A1AD-9EA0-4B2A-96E6-E904927957BA}"/>
    <cellStyle name="Vírgula 5 4 3 4 2 2" xfId="4065" xr:uid="{02CA2C6E-2257-4887-AF11-9073A9582826}"/>
    <cellStyle name="Vírgula 5 4 3 4 2 2 2" xfId="7720" xr:uid="{0BD73A6D-EEBC-4FF4-9698-CF83FA9D3725}"/>
    <cellStyle name="Vírgula 5 4 3 4 2 3" xfId="6070" xr:uid="{6A43629B-BC2E-48BF-863D-D1249344CC3B}"/>
    <cellStyle name="Vírgula 5 4 3 4 3" xfId="3073" xr:uid="{2900610F-D2F1-4908-B287-A929B79B40BF}"/>
    <cellStyle name="Vírgula 5 4 3 4 3 2" xfId="6854" xr:uid="{ABC61B51-B0A6-46DF-BA72-71E2B8B47EE6}"/>
    <cellStyle name="Vírgula 5 4 3 4 4" xfId="5205" xr:uid="{5AF6613A-4E17-44D6-A72B-DA495319C0B0}"/>
    <cellStyle name="Vírgula 5 4 3 5" xfId="1488" xr:uid="{2AC6E81B-C79D-4C69-827A-FF9C6A170919}"/>
    <cellStyle name="Vírgula 5 4 3 5 2" xfId="3619" xr:uid="{B9CFBE0C-EFD7-45F4-BE4F-18136AFB72D9}"/>
    <cellStyle name="Vírgula 5 4 3 5 2 2" xfId="7328" xr:uid="{65E4909F-7CE2-4029-B96D-A805B595D3DD}"/>
    <cellStyle name="Vírgula 5 4 3 5 3" xfId="5678" xr:uid="{68579ECE-441B-48BB-8045-7E7953DEB4FC}"/>
    <cellStyle name="Vírgula 5 4 3 6" xfId="2426" xr:uid="{58C188C8-60E0-4AE4-BC91-D999CDE2B5A6}"/>
    <cellStyle name="Vírgula 5 4 3 6 2" xfId="4815" xr:uid="{A62FF700-DFF6-44FC-B2E1-FB5E7C71DEB2}"/>
    <cellStyle name="Vírgula 5 4 3 7" xfId="492" xr:uid="{D2594CC5-798A-45EB-A55E-914387C79815}"/>
    <cellStyle name="Vírgula 5 4 3 7 2" xfId="6462" xr:uid="{087821E6-21D8-499C-BD5E-E40C3CE06C15}"/>
    <cellStyle name="Vírgula 5 4 3 8" xfId="2627" xr:uid="{BA6AB2ED-4E8E-49BC-A428-3201B56B881F}"/>
    <cellStyle name="Vírgula 5 4 3 9" xfId="4503" xr:uid="{179580EF-A40C-43A4-809E-506F45660EA0}"/>
    <cellStyle name="Vírgula 5 4 4" xfId="336" xr:uid="{F13C5A85-A782-44C5-8EE0-DA520C9AE085}"/>
    <cellStyle name="Vírgula 5 4 4 2" xfId="1132" xr:uid="{80C7971C-A0C5-4F9D-8C6F-23AB4EE9AD9C}"/>
    <cellStyle name="Vírgula 5 4 4 2 2" xfId="2124" xr:uid="{B48A0EC7-74E1-4A8D-9852-7BD009ED3194}"/>
    <cellStyle name="Vírgula 5 4 4 2 2 2" xfId="4255" xr:uid="{E1E99D74-8868-4EE5-B650-459628DB201E}"/>
    <cellStyle name="Vírgula 5 4 4 2 2 2 2" xfId="7889" xr:uid="{7C4E83D6-8884-483A-8FEB-4B55463B4D61}"/>
    <cellStyle name="Vírgula 5 4 4 2 2 3" xfId="6239" xr:uid="{7998D61C-D073-4B48-B392-1A98E9A75FAE}"/>
    <cellStyle name="Vírgula 5 4 4 2 3" xfId="3263" xr:uid="{FAF02BFB-FA45-4A7F-AA9C-51E49B9DD064}"/>
    <cellStyle name="Vírgula 5 4 4 2 3 2" xfId="7023" xr:uid="{45605078-2915-45F4-B5C2-739A18B92D06}"/>
    <cellStyle name="Vírgula 5 4 4 2 4" xfId="5373" xr:uid="{189E6EC9-5A87-4324-8E77-A9A05B557DD2}"/>
    <cellStyle name="Vírgula 5 4 4 3" xfId="1678" xr:uid="{5C04C8B3-7277-4841-BC18-39A1708F38B1}"/>
    <cellStyle name="Vírgula 5 4 4 3 2" xfId="3809" xr:uid="{59990404-CA25-44AC-8D4C-1818AC607363}"/>
    <cellStyle name="Vírgula 5 4 4 3 2 2" xfId="7497" xr:uid="{1CF5598B-D495-493A-8255-E8A23EBD97C8}"/>
    <cellStyle name="Vírgula 5 4 4 3 3" xfId="5847" xr:uid="{D7C73555-FFC8-48F1-8FC5-4636430D8B28}"/>
    <cellStyle name="Vírgula 5 4 4 4" xfId="2472" xr:uid="{C61D31BC-E989-4911-8F46-186371A77E2B}"/>
    <cellStyle name="Vírgula 5 4 4 4 2" xfId="4983" xr:uid="{2C152895-E068-477F-BC28-7915AD9BF973}"/>
    <cellStyle name="Vírgula 5 4 4 5" xfId="682" xr:uid="{A1AF42C4-6736-4D73-8DA7-655457A5EE8B}"/>
    <cellStyle name="Vírgula 5 4 4 5 2" xfId="6631" xr:uid="{E09149F0-A99A-45F7-9E41-E9D7CC67061C}"/>
    <cellStyle name="Vírgula 5 4 4 6" xfId="2817" xr:uid="{E8CDC2C0-F7D2-4C5C-BDBA-0E0223B5A56B}"/>
    <cellStyle name="Vírgula 5 4 4 7" xfId="4672" xr:uid="{820C2264-920B-4428-84FE-A15F3408C4E1}"/>
    <cellStyle name="Vírgula 5 4 5" xfId="232" xr:uid="{1251612C-0868-4E76-83A8-C2AD8B620A08}"/>
    <cellStyle name="Vírgula 5 4 5 2" xfId="1029" xr:uid="{76D1E978-6839-4F2A-8861-CA0D0109EC0B}"/>
    <cellStyle name="Vírgula 5 4 5 2 2" xfId="2021" xr:uid="{C86BC0C0-D9C6-46E0-92CD-C556C83023CE}"/>
    <cellStyle name="Vírgula 5 4 5 2 2 2" xfId="4152" xr:uid="{89B7D109-CF0B-4C54-9C4D-3BFB9B551A03}"/>
    <cellStyle name="Vírgula 5 4 5 2 2 2 2" xfId="7796" xr:uid="{0D8AA985-BA40-417C-B9A0-D99F546CC422}"/>
    <cellStyle name="Vírgula 5 4 5 2 2 3" xfId="6146" xr:uid="{6BF33F8B-7825-4957-8EC5-1FA4571F76AB}"/>
    <cellStyle name="Vírgula 5 4 5 2 3" xfId="3160" xr:uid="{91F05624-0FC2-484A-9BA8-9DBA8545C255}"/>
    <cellStyle name="Vírgula 5 4 5 2 3 2" xfId="6930" xr:uid="{762BB6D9-6982-4CF0-B39F-F1F6F7797DCD}"/>
    <cellStyle name="Vírgula 5 4 5 2 4" xfId="5280" xr:uid="{FCCF9929-EE6E-4383-8190-85B280125FA8}"/>
    <cellStyle name="Vírgula 5 4 5 3" xfId="1575" xr:uid="{7332C72D-8BE0-4363-AD79-3D0E8F2BD60F}"/>
    <cellStyle name="Vírgula 5 4 5 3 2" xfId="3706" xr:uid="{E6BD0AAE-CE43-4933-A13A-0FD8F8937309}"/>
    <cellStyle name="Vírgula 5 4 5 3 2 2" xfId="7404" xr:uid="{A1F8F6FD-EC73-4D53-A620-DEA53399B13F}"/>
    <cellStyle name="Vírgula 5 4 5 3 3" xfId="5754" xr:uid="{BC4DD992-666C-4F77-8E68-37D8132BA320}"/>
    <cellStyle name="Vírgula 5 4 5 4" xfId="2369" xr:uid="{A4E6A840-4250-49DA-A174-7AA9AB66F8E2}"/>
    <cellStyle name="Vírgula 5 4 5 4 2" xfId="4890" xr:uid="{3180AAA6-E2FE-42C7-80F7-278474E3A2C9}"/>
    <cellStyle name="Vírgula 5 4 5 5" xfId="579" xr:uid="{B08FA881-602B-430E-8A02-907A72717647}"/>
    <cellStyle name="Vírgula 5 4 5 5 2" xfId="6538" xr:uid="{FE69B92D-5A0D-42AC-BBCF-AB02145CCE15}"/>
    <cellStyle name="Vírgula 5 4 5 6" xfId="2714" xr:uid="{1DBD3E07-47CA-4B8A-83AA-EBF8388B4007}"/>
    <cellStyle name="Vírgula 5 4 5 7" xfId="4579" xr:uid="{67C064C8-8DF9-45A2-986F-E67C7C528CAB}"/>
    <cellStyle name="Vírgula 5 4 6" xfId="186" xr:uid="{C5F14A1B-0A85-4244-9048-970147AB5FD5}"/>
    <cellStyle name="Vírgula 5 4 6 2" xfId="985" xr:uid="{B24580F8-F876-4C67-91B0-0CF396456D71}"/>
    <cellStyle name="Vírgula 5 4 6 2 2" xfId="1977" xr:uid="{A745C08A-69AF-4A62-BC09-9CAFCAD4D4E6}"/>
    <cellStyle name="Vírgula 5 4 6 2 2 2" xfId="4108" xr:uid="{B4C57A7B-875B-4781-A2AE-7626797693FE}"/>
    <cellStyle name="Vírgula 5 4 6 2 2 2 2" xfId="7757" xr:uid="{766C4FD1-130E-4C28-896C-F20D3BC3CE78}"/>
    <cellStyle name="Vírgula 5 4 6 2 2 3" xfId="6107" xr:uid="{21A48628-831E-4D0D-8DC0-D0C3D0EF2955}"/>
    <cellStyle name="Vírgula 5 4 6 2 3" xfId="3116" xr:uid="{CD62BF45-7819-4542-87E1-800A12AB887C}"/>
    <cellStyle name="Vírgula 5 4 6 2 3 2" xfId="6891" xr:uid="{97ED3DC7-8C78-48A1-9C86-4C1EB3B7FE91}"/>
    <cellStyle name="Vírgula 5 4 6 2 4" xfId="5241" xr:uid="{B54E8134-1F08-4D6A-9A58-E0628B9B1C4E}"/>
    <cellStyle name="Vírgula 5 4 6 3" xfId="1531" xr:uid="{0E442E88-831F-44E7-93E2-CC6AB6CA63A0}"/>
    <cellStyle name="Vírgula 5 4 6 3 2" xfId="3662" xr:uid="{A6A92C94-4EC0-48CD-A442-57F96E756820}"/>
    <cellStyle name="Vírgula 5 4 6 3 2 2" xfId="7365" xr:uid="{E0099F7E-5BDB-4067-ADF7-C96D33B5A44C}"/>
    <cellStyle name="Vírgula 5 4 6 3 3" xfId="5715" xr:uid="{85F9FDA3-BEED-4E6B-9069-626B237C9E91}"/>
    <cellStyle name="Vírgula 5 4 6 4" xfId="535" xr:uid="{F3D8853A-2E9B-4FF3-890B-EC25AAE43398}"/>
    <cellStyle name="Vírgula 5 4 6 4 2" xfId="4851" xr:uid="{E5DAABC2-7CD3-4957-98FB-3CD792BF4159}"/>
    <cellStyle name="Vírgula 5 4 6 5" xfId="2670" xr:uid="{3D10E96A-969B-4418-9D82-D342E74E488A}"/>
    <cellStyle name="Vírgula 5 4 6 5 2" xfId="6499" xr:uid="{3DBAC0C6-F5B1-4DB9-822F-709970ED55BD}"/>
    <cellStyle name="Vírgula 5 4 6 6" xfId="4540" xr:uid="{2C7D41D6-F995-4470-B9EE-2BE46C2F658F}"/>
    <cellStyle name="Vírgula 5 4 7" xfId="783" xr:uid="{CBFF1CA5-B423-43D6-8E9A-F2D0FA31BCEB}"/>
    <cellStyle name="Vírgula 5 4 7 2" xfId="1233" xr:uid="{185D7494-B2D8-4A05-8E88-6D7AA6238F6B}"/>
    <cellStyle name="Vírgula 5 4 7 2 2" xfId="2225" xr:uid="{11980192-BDD3-472F-A890-3C2E81DD45A7}"/>
    <cellStyle name="Vírgula 5 4 7 2 2 2" xfId="4356" xr:uid="{BA03CA52-22B3-451A-A1FF-3A4D4E679F35}"/>
    <cellStyle name="Vírgula 5 4 7 2 2 2 2" xfId="7978" xr:uid="{E9541730-81D3-4965-8595-4225CE40BC65}"/>
    <cellStyle name="Vírgula 5 4 7 2 2 3" xfId="6328" xr:uid="{666440F6-D34A-4072-A9C3-6C5D52E7476E}"/>
    <cellStyle name="Vírgula 5 4 7 2 3" xfId="3364" xr:uid="{DEAB1FC9-669D-40F8-9F5B-E86171A8C142}"/>
    <cellStyle name="Vírgula 5 4 7 2 3 2" xfId="7112" xr:uid="{020CBF34-3EC7-44CB-B6AC-778C7C943AD6}"/>
    <cellStyle name="Vírgula 5 4 7 2 4" xfId="5462" xr:uid="{4CBEC18C-EC9D-4A31-B46F-61787A7FD007}"/>
    <cellStyle name="Vírgula 5 4 7 3" xfId="1779" xr:uid="{7EC4934C-780D-4DA1-A593-CFCE4E467E41}"/>
    <cellStyle name="Vírgula 5 4 7 3 2" xfId="3910" xr:uid="{700DF4F4-81D4-4FB5-A320-FB8BFDB3DB3E}"/>
    <cellStyle name="Vírgula 5 4 7 3 2 2" xfId="7586" xr:uid="{4046CC98-2B6F-4D22-919B-72B8EC68292A}"/>
    <cellStyle name="Vírgula 5 4 7 3 3" xfId="5936" xr:uid="{A1795B88-9BDB-47A1-9284-3DAEDE9FFCCA}"/>
    <cellStyle name="Vírgula 5 4 7 4" xfId="2918" xr:uid="{9C78248D-37A1-4F40-A370-07C18E6B7322}"/>
    <cellStyle name="Vírgula 5 4 7 4 2" xfId="6720" xr:uid="{9569F708-32E7-478F-AF4A-30074787A959}"/>
    <cellStyle name="Vírgula 5 4 7 5" xfId="5071" xr:uid="{24EF6E84-C836-47B3-8E42-BC27DBCCDA05}"/>
    <cellStyle name="Vírgula 5 4 8" xfId="885" xr:uid="{BF2C3FA3-5E7C-4C8A-B060-967D7006A10C}"/>
    <cellStyle name="Vírgula 5 4 8 2" xfId="1877" xr:uid="{E0655211-C25F-4640-8F57-13048BD2C003}"/>
    <cellStyle name="Vírgula 5 4 8 2 2" xfId="4008" xr:uid="{C7E4AFAF-D390-4A46-9E5E-74C76F811619}"/>
    <cellStyle name="Vírgula 5 4 8 2 2 2" xfId="7668" xr:uid="{DA447540-34A6-423E-9217-CEB0691E3751}"/>
    <cellStyle name="Vírgula 5 4 8 2 3" xfId="6018" xr:uid="{C828B8E8-6DAD-45A5-ABA3-0F7D68C97927}"/>
    <cellStyle name="Vírgula 5 4 8 3" xfId="3016" xr:uid="{C8BF58F2-C3F4-4F29-B435-4C7F8833C0BE}"/>
    <cellStyle name="Vírgula 5 4 8 3 2" xfId="6802" xr:uid="{D6215C90-F218-484C-8446-A26731CAE7AB}"/>
    <cellStyle name="Vírgula 5 4 8 4" xfId="5153" xr:uid="{333A179C-1AD7-4149-B006-6A0E6C75A464}"/>
    <cellStyle name="Vírgula 5 4 9" xfId="1333" xr:uid="{A2B6DB41-2CC5-47DC-B04F-F67B62EF803C}"/>
    <cellStyle name="Vírgula 5 4 9 2" xfId="3464" xr:uid="{989A4613-4177-4803-B16F-88D1F2F146A0}"/>
    <cellStyle name="Vírgula 5 4 9 2 2" xfId="7194" xr:uid="{50E6F146-F96A-4A96-BD39-80C8A64F251E}"/>
    <cellStyle name="Vírgula 5 4 9 3" xfId="5544" xr:uid="{AD7AB955-D5BF-44D5-A544-97EEEC85F80A}"/>
    <cellStyle name="Vírgula 5 5" xfId="136" xr:uid="{00000000-0005-0000-0000-00009E000000}"/>
    <cellStyle name="Vírgula 5 5 10" xfId="485" xr:uid="{CFE2CCB5-E7F4-46FA-9539-BE2C25FEF86B}"/>
    <cellStyle name="Vírgula 5 5 10 2" xfId="6455" xr:uid="{1FCC734F-499A-421F-89DF-EE2ECA4C0B3D}"/>
    <cellStyle name="Vírgula 5 5 11" xfId="2620" xr:uid="{246917F5-93D0-4D9D-B00A-A88A839FA862}"/>
    <cellStyle name="Vírgula 5 5 12" xfId="4496" xr:uid="{592ECC48-85B8-4B9C-91BE-AF14CC9D8536}"/>
    <cellStyle name="Vírgula 5 5 2" xfId="386" xr:uid="{CC5E8CA7-91AE-4A0C-8D1B-D316D08CFA25}"/>
    <cellStyle name="Vírgula 5 5 2 2" xfId="819" xr:uid="{55328666-CCEB-4370-8B0B-DEBB8FB29092}"/>
    <cellStyle name="Vírgula 5 5 2 2 2" xfId="1269" xr:uid="{EA0D144A-A574-4C34-8A2C-036A8753F54B}"/>
    <cellStyle name="Vírgula 5 5 2 2 2 2" xfId="2261" xr:uid="{15BA5E2A-7AF5-4794-9C0B-9946CEDD5DD9}"/>
    <cellStyle name="Vírgula 5 5 2 2 2 2 2" xfId="4392" xr:uid="{7B94CDF9-0EA2-46BB-9C83-063FF3C5E490}"/>
    <cellStyle name="Vírgula 5 5 2 2 2 2 2 2" xfId="8004" xr:uid="{1AB5CC87-9B19-4B79-8A65-9AB44CB6FA07}"/>
    <cellStyle name="Vírgula 5 5 2 2 2 2 3" xfId="6354" xr:uid="{93B5E388-E485-49A0-993F-3DBCAE494597}"/>
    <cellStyle name="Vírgula 5 5 2 2 2 3" xfId="3400" xr:uid="{FFB59D9C-1426-48C5-9323-D9CC244BBB16}"/>
    <cellStyle name="Vírgula 5 5 2 2 2 3 2" xfId="7138" xr:uid="{55EB158A-6FFD-423F-A47C-FE3763E3DF77}"/>
    <cellStyle name="Vírgula 5 5 2 2 2 4" xfId="5488" xr:uid="{2B6DD341-3A06-40FB-9BB0-AA349DE0E461}"/>
    <cellStyle name="Vírgula 5 5 2 2 3" xfId="1815" xr:uid="{7FA9B13F-2B46-46E4-817F-D1CE0EBFB981}"/>
    <cellStyle name="Vírgula 5 5 2 2 3 2" xfId="3946" xr:uid="{A55AEE6C-4A0F-44DE-90E6-F5C1474508DA}"/>
    <cellStyle name="Vírgula 5 5 2 2 3 2 2" xfId="7612" xr:uid="{18340453-C034-4C07-B253-F94E4AD05465}"/>
    <cellStyle name="Vírgula 5 5 2 2 3 3" xfId="5962" xr:uid="{9CE982A2-A522-4A59-97E2-55E7D44F9A02}"/>
    <cellStyle name="Vírgula 5 5 2 2 4" xfId="2954" xr:uid="{D55571D6-8B53-457D-86DB-A36ACB401CF8}"/>
    <cellStyle name="Vírgula 5 5 2 2 4 2" xfId="6746" xr:uid="{83FDFB6E-5FD8-494D-B122-62B4C8BC72AA}"/>
    <cellStyle name="Vírgula 5 5 2 2 5" xfId="5097" xr:uid="{2D400819-8316-4D38-8F92-281B4B31DE52}"/>
    <cellStyle name="Vírgula 5 5 2 3" xfId="1182" xr:uid="{A5CFCEB1-8835-406B-8330-E3F2E15CA7A6}"/>
    <cellStyle name="Vírgula 5 5 2 3 2" xfId="2174" xr:uid="{27159892-6138-4BB7-84C4-17124D6DDF00}"/>
    <cellStyle name="Vírgula 5 5 2 3 2 2" xfId="4305" xr:uid="{19A66596-EC10-4515-9C8F-F4A7AA124F61}"/>
    <cellStyle name="Vírgula 5 5 2 3 2 2 2" xfId="7934" xr:uid="{59627373-3031-45F0-AC64-3D0346ACFB89}"/>
    <cellStyle name="Vírgula 5 5 2 3 2 3" xfId="6284" xr:uid="{A57EA247-5215-4AAF-AA55-A6C673C17A3A}"/>
    <cellStyle name="Vírgula 5 5 2 3 3" xfId="3313" xr:uid="{33200D0E-E605-4255-B3B8-6FF7E55A2603}"/>
    <cellStyle name="Vírgula 5 5 2 3 3 2" xfId="7068" xr:uid="{FB527874-C969-47DC-8908-38818E4199BD}"/>
    <cellStyle name="Vírgula 5 5 2 3 4" xfId="5418" xr:uid="{15E61358-90BD-4F0F-A9C7-2C0816FB357F}"/>
    <cellStyle name="Vírgula 5 5 2 4" xfId="1369" xr:uid="{A24323D7-6DEF-4F0A-86D9-26C969E20004}"/>
    <cellStyle name="Vírgula 5 5 2 4 2" xfId="3500" xr:uid="{6C694919-4185-4100-A652-144F04F515CD}"/>
    <cellStyle name="Vírgula 5 5 2 4 2 2" xfId="7220" xr:uid="{871A310F-A57C-4C17-A3A8-801DAFC036C7}"/>
    <cellStyle name="Vírgula 5 5 2 4 3" xfId="5570" xr:uid="{6EA71A48-3C3C-4CE5-AC14-028F40AE9BE4}"/>
    <cellStyle name="Vírgula 5 5 2 5" xfId="1728" xr:uid="{B6919C4D-00A5-40F4-9002-63B143B4DD3B}"/>
    <cellStyle name="Vírgula 5 5 2 5 2" xfId="3859" xr:uid="{D071EDFC-7BC5-4AAE-BEDA-249A5C67511C}"/>
    <cellStyle name="Vírgula 5 5 2 5 2 2" xfId="7542" xr:uid="{38B68732-425C-475C-A873-C8EB97D93CB0}"/>
    <cellStyle name="Vírgula 5 5 2 5 3" xfId="5892" xr:uid="{B7EEE47D-B97E-4B4A-BE59-A2F2A543E570}"/>
    <cellStyle name="Vírgula 5 5 2 6" xfId="2522" xr:uid="{BC6BFB01-FF3B-465D-A753-6F5C33A8BF57}"/>
    <cellStyle name="Vírgula 5 5 2 6 2" xfId="5028" xr:uid="{777808B9-B1D0-4043-95B7-1DCEA98802DC}"/>
    <cellStyle name="Vírgula 5 5 2 7" xfId="732" xr:uid="{3893D3F4-5CE9-4052-A5B3-CDBC122361A4}"/>
    <cellStyle name="Vírgula 5 5 2 7 2" xfId="6676" xr:uid="{5F69433B-E9F3-4D50-BDA5-17996296ACEC}"/>
    <cellStyle name="Vírgula 5 5 2 8" xfId="2867" xr:uid="{687FA341-DA7D-423F-AE4F-23E19DDE56B6}"/>
    <cellStyle name="Vírgula 5 5 2 9" xfId="4717" xr:uid="{93F8BFFA-6F32-4657-A5A3-8131080A5DA2}"/>
    <cellStyle name="Vírgula 5 5 3" xfId="283" xr:uid="{F56BD0AF-7057-4D2F-95F8-B6290854EBC1}"/>
    <cellStyle name="Vírgula 5 5 3 2" xfId="1079" xr:uid="{F3F67B6E-6CDF-47D1-9253-848624892665}"/>
    <cellStyle name="Vírgula 5 5 3 2 2" xfId="2071" xr:uid="{0D9EFC6B-F02A-42C0-A50C-818D4AA8240B}"/>
    <cellStyle name="Vírgula 5 5 3 2 2 2" xfId="4202" xr:uid="{B02C5A56-B90B-495F-B2CD-62490275729C}"/>
    <cellStyle name="Vírgula 5 5 3 2 2 2 2" xfId="7841" xr:uid="{5CEA7243-3487-4C3F-A952-A857C8BDB156}"/>
    <cellStyle name="Vírgula 5 5 3 2 2 3" xfId="6191" xr:uid="{1313D520-ED3A-4B55-A120-960440DA8E57}"/>
    <cellStyle name="Vírgula 5 5 3 2 3" xfId="3210" xr:uid="{ECBF5B73-6AF6-4892-8FFF-98E0DC61F819}"/>
    <cellStyle name="Vírgula 5 5 3 2 3 2" xfId="6975" xr:uid="{FA59F886-4FAA-403A-B8B5-2BA92310907A}"/>
    <cellStyle name="Vírgula 5 5 3 2 4" xfId="5325" xr:uid="{D7FA3777-71D5-46C6-950A-3683D79D0F9A}"/>
    <cellStyle name="Vírgula 5 5 3 3" xfId="1625" xr:uid="{D58AA0C6-F1DE-4CF4-AE08-2ABDD3300B23}"/>
    <cellStyle name="Vírgula 5 5 3 3 2" xfId="3756" xr:uid="{5658590E-CEFB-481C-8EDF-FF06B1C41623}"/>
    <cellStyle name="Vírgula 5 5 3 3 2 2" xfId="7449" xr:uid="{A87EE312-DB70-4814-9FD7-7FA32C3E1CB6}"/>
    <cellStyle name="Vírgula 5 5 3 3 3" xfId="5799" xr:uid="{0F93313A-307C-44E5-BB69-F75E64C51AA5}"/>
    <cellStyle name="Vírgula 5 5 3 4" xfId="2419" xr:uid="{BC3565BD-AF68-4AC2-96B6-A99B74D92837}"/>
    <cellStyle name="Vírgula 5 5 3 4 2" xfId="4935" xr:uid="{E2BA2BF6-1590-4DFE-AE8B-CCC0EB46A223}"/>
    <cellStyle name="Vírgula 5 5 3 5" xfId="629" xr:uid="{9F54643B-D783-4944-9A42-494503F7C5A5}"/>
    <cellStyle name="Vírgula 5 5 3 5 2" xfId="6583" xr:uid="{F1D9FDEB-E043-4608-98CD-C93D5990317C}"/>
    <cellStyle name="Vírgula 5 5 3 6" xfId="2764" xr:uid="{EE4C2B46-E125-4C45-91BB-B5A121540E12}"/>
    <cellStyle name="Vírgula 5 5 3 7" xfId="4624" xr:uid="{93DC87C2-7BC2-4CFC-BF9D-2B74F6753269}"/>
    <cellStyle name="Vírgula 5 5 4" xfId="168" xr:uid="{16195CD8-00BD-4252-B9A5-77C8DC4BF994}"/>
    <cellStyle name="Vírgula 5 5 4 2" xfId="967" xr:uid="{70240E55-CFBD-485A-B7DC-0A4BCCF46FF7}"/>
    <cellStyle name="Vírgula 5 5 4 2 2" xfId="1959" xr:uid="{50093E83-6879-4D6E-AFAF-E5969E83344F}"/>
    <cellStyle name="Vírgula 5 5 4 2 2 2" xfId="4090" xr:uid="{6A09FCF3-B797-402C-BD51-C8E8038DD1AC}"/>
    <cellStyle name="Vírgula 5 5 4 2 2 2 2" xfId="7740" xr:uid="{950024C6-36D7-4C21-B533-2FEC47617E7F}"/>
    <cellStyle name="Vírgula 5 5 4 2 2 3" xfId="6090" xr:uid="{590FFDAE-75A8-431E-A2B5-AC8B569940BE}"/>
    <cellStyle name="Vírgula 5 5 4 2 3" xfId="3098" xr:uid="{41E47EF9-A7DE-4282-8281-0531F37F45FF}"/>
    <cellStyle name="Vírgula 5 5 4 2 3 2" xfId="6874" xr:uid="{79ABF647-CB56-4D26-A4A4-2B6C9130694A}"/>
    <cellStyle name="Vírgula 5 5 4 2 4" xfId="5224" xr:uid="{328170AB-8243-4327-91AC-B6124E0F3B71}"/>
    <cellStyle name="Vírgula 5 5 4 3" xfId="1513" xr:uid="{B00A80D0-EA6F-4560-B972-0D738EF60B40}"/>
    <cellStyle name="Vírgula 5 5 4 3 2" xfId="3644" xr:uid="{158213E7-9C85-404A-8215-CA040F159A8A}"/>
    <cellStyle name="Vírgula 5 5 4 3 2 2" xfId="7348" xr:uid="{E80FB9F6-7E02-42E3-AD56-E50361EF8BE8}"/>
    <cellStyle name="Vírgula 5 5 4 3 3" xfId="5698" xr:uid="{6483294F-A752-4A75-BBDE-84A133EB64A7}"/>
    <cellStyle name="Vírgula 5 5 4 4" xfId="517" xr:uid="{73A74AB2-ECBB-4F8F-A234-DF20A98E983A}"/>
    <cellStyle name="Vírgula 5 5 4 4 2" xfId="4834" xr:uid="{F09CAF31-9B77-4CD0-A421-F913C91208FA}"/>
    <cellStyle name="Vírgula 5 5 4 5" xfId="2652" xr:uid="{E514E80E-FA84-4AA9-AFBC-308529C653F2}"/>
    <cellStyle name="Vírgula 5 5 4 5 2" xfId="6482" xr:uid="{840CC017-A13D-4AB3-BF7C-01EE028406AA}"/>
    <cellStyle name="Vírgula 5 5 4 6" xfId="4523" xr:uid="{EEA3050A-24AA-4062-A0AD-9C3C9C5385A9}"/>
    <cellStyle name="Vírgula 5 5 5" xfId="765" xr:uid="{76BF5C60-FD41-405C-8447-5CFADCDA99EE}"/>
    <cellStyle name="Vírgula 5 5 5 2" xfId="1215" xr:uid="{FEAEFF05-1030-4F41-872D-8839DF2DD645}"/>
    <cellStyle name="Vírgula 5 5 5 2 2" xfId="2207" xr:uid="{ADC4CB89-9727-4B2A-B1A4-0E853D7B19C3}"/>
    <cellStyle name="Vírgula 5 5 5 2 2 2" xfId="4338" xr:uid="{B5EFEC91-E29E-43F0-A8D4-031786B597E9}"/>
    <cellStyle name="Vírgula 5 5 5 2 2 2 2" xfId="7961" xr:uid="{F0F842E3-9DF0-4FF2-B2BB-31A3B9174FFC}"/>
    <cellStyle name="Vírgula 5 5 5 2 2 3" xfId="6311" xr:uid="{CBC58392-C3D2-42C5-84AF-B990E08B95D7}"/>
    <cellStyle name="Vírgula 5 5 5 2 3" xfId="3346" xr:uid="{5D38C83E-9583-4B6D-9BAB-F0102AF363AD}"/>
    <cellStyle name="Vírgula 5 5 5 2 3 2" xfId="7095" xr:uid="{10C3FF62-C633-4131-9D9A-A5D50451289C}"/>
    <cellStyle name="Vírgula 5 5 5 2 4" xfId="5445" xr:uid="{C4412AE2-3982-4E26-8DC4-78DA4AFD5399}"/>
    <cellStyle name="Vírgula 5 5 5 3" xfId="1761" xr:uid="{8B66E229-7B1C-49D8-9B6D-63B71F860945}"/>
    <cellStyle name="Vírgula 5 5 5 3 2" xfId="3892" xr:uid="{4D10E724-C854-4B11-8A1E-220449382557}"/>
    <cellStyle name="Vírgula 5 5 5 3 2 2" xfId="7569" xr:uid="{345DE5A1-E117-4F93-B184-25B518E8A122}"/>
    <cellStyle name="Vírgula 5 5 5 3 3" xfId="5919" xr:uid="{203AFEC2-7D16-4DF6-A249-4220049AD91F}"/>
    <cellStyle name="Vírgula 5 5 5 4" xfId="2900" xr:uid="{66CFE362-0BAD-4742-9C1E-EB55705431CC}"/>
    <cellStyle name="Vírgula 5 5 5 4 2" xfId="6703" xr:uid="{0FAC23A5-8FAD-4E22-B035-3BCE0BAE6C57}"/>
    <cellStyle name="Vírgula 5 5 5 5" xfId="5054" xr:uid="{8094E331-6967-47AC-BB1C-2D084A517C27}"/>
    <cellStyle name="Vírgula 5 5 6" xfId="935" xr:uid="{3374E6C1-518B-46E1-BEBE-C7B79546B635}"/>
    <cellStyle name="Vírgula 5 5 6 2" xfId="1927" xr:uid="{584226F8-0797-4CA5-A707-53FFE472D1B0}"/>
    <cellStyle name="Vírgula 5 5 6 2 2" xfId="4058" xr:uid="{9A363EFF-8A79-4F5C-90D4-B5440B62D10D}"/>
    <cellStyle name="Vírgula 5 5 6 2 2 2" xfId="7713" xr:uid="{40B67C15-6BD1-44A6-9805-BD67BEE4081E}"/>
    <cellStyle name="Vírgula 5 5 6 2 3" xfId="6063" xr:uid="{D24AA0F2-215C-4811-A971-4A40466D8255}"/>
    <cellStyle name="Vírgula 5 5 6 3" xfId="3066" xr:uid="{525D2DF7-BD0E-44E9-B4C9-FBCC5CAA7B00}"/>
    <cellStyle name="Vírgula 5 5 6 3 2" xfId="6847" xr:uid="{0492E4A5-F175-44CE-BE2B-F6778CAE3332}"/>
    <cellStyle name="Vírgula 5 5 6 4" xfId="5198" xr:uid="{481BFDC0-AF6F-4157-851D-184F567C5696}"/>
    <cellStyle name="Vírgula 5 5 7" xfId="1315" xr:uid="{F5DE6F62-4985-4D93-8123-271AA45476DF}"/>
    <cellStyle name="Vírgula 5 5 7 2" xfId="3446" xr:uid="{6CDFDDF3-63A8-49FC-B43A-ED211E0EE9E1}"/>
    <cellStyle name="Vírgula 5 5 7 2 2" xfId="7177" xr:uid="{7AF5DEC6-3995-4FFF-A150-A3047B7574AB}"/>
    <cellStyle name="Vírgula 5 5 7 3" xfId="5527" xr:uid="{6F4E9735-BB0D-45CE-A886-4334FF2DB0A2}"/>
    <cellStyle name="Vírgula 5 5 8" xfId="1481" xr:uid="{981C072B-1723-4D28-86E8-06F368F3B7A9}"/>
    <cellStyle name="Vírgula 5 5 8 2" xfId="3612" xr:uid="{194FFDA3-E5DA-48D5-BB79-95AAAB01D912}"/>
    <cellStyle name="Vírgula 5 5 8 2 2" xfId="7321" xr:uid="{4D7D88DC-9AD8-4FFB-B6A1-155019D414DD}"/>
    <cellStyle name="Vírgula 5 5 8 3" xfId="5671" xr:uid="{F350EF1F-0BB3-4004-BC04-0D69C0DEA9B9}"/>
    <cellStyle name="Vírgula 5 5 9" xfId="2307" xr:uid="{C97CD131-D877-4B91-9BE5-5018BFB0C680}"/>
    <cellStyle name="Vírgula 5 5 9 2" xfId="4808" xr:uid="{0B373FBC-6237-4A90-91F5-298228016604}"/>
    <cellStyle name="Vírgula 5 6" xfId="59" xr:uid="{00000000-0005-0000-0000-000032000000}"/>
    <cellStyle name="Vírgula 5 6 2" xfId="318" xr:uid="{33AFC22D-74C3-47CC-A2DD-0DEC899B34CA}"/>
    <cellStyle name="Vírgula 5 6 2 2" xfId="1114" xr:uid="{200B4F64-F664-4134-B792-708459EFB31E}"/>
    <cellStyle name="Vírgula 5 6 2 2 2" xfId="2106" xr:uid="{AF00EAA6-1FB9-4AB4-98FE-6B97148D4FFC}"/>
    <cellStyle name="Vírgula 5 6 2 2 2 2" xfId="4237" xr:uid="{452B8374-B8BB-493B-992C-7B7AD4D32C2E}"/>
    <cellStyle name="Vírgula 5 6 2 2 2 2 2" xfId="7872" xr:uid="{4EEE257E-581B-42D9-A012-387BFD5787D9}"/>
    <cellStyle name="Vírgula 5 6 2 2 2 3" xfId="6222" xr:uid="{BCB6135B-C8A2-432C-AC0D-E39959BEE944}"/>
    <cellStyle name="Vírgula 5 6 2 2 3" xfId="3245" xr:uid="{351BA11A-646D-4101-994F-8E5E12B65CE3}"/>
    <cellStyle name="Vírgula 5 6 2 2 3 2" xfId="7006" xr:uid="{FC40CBE6-EA85-4DEE-BD95-D16100E94BB4}"/>
    <cellStyle name="Vírgula 5 6 2 2 4" xfId="5356" xr:uid="{F8DEDA87-60F9-40FA-863E-D73659FFF569}"/>
    <cellStyle name="Vírgula 5 6 2 3" xfId="1660" xr:uid="{8E1D6EF3-45DC-43FE-9BCA-72B5AECF172A}"/>
    <cellStyle name="Vírgula 5 6 2 3 2" xfId="3791" xr:uid="{8F63D92C-BC37-4121-893D-C2682FC87D56}"/>
    <cellStyle name="Vírgula 5 6 2 3 2 2" xfId="7480" xr:uid="{4ED04FF9-A7D9-49F0-B49D-6636E5392243}"/>
    <cellStyle name="Vírgula 5 6 2 3 3" xfId="5830" xr:uid="{1974B913-D229-4287-AA4D-F8B18A3683A4}"/>
    <cellStyle name="Vírgula 5 6 2 4" xfId="2454" xr:uid="{6B7874AB-2311-4055-847A-4F4CB99437D1}"/>
    <cellStyle name="Vírgula 5 6 2 4 2" xfId="4966" xr:uid="{8A1A52D9-881E-4CF8-8C4D-C1558CD56448}"/>
    <cellStyle name="Vírgula 5 6 2 5" xfId="664" xr:uid="{FDEC7BD3-8EE2-4B4C-9988-8B0930A07DEE}"/>
    <cellStyle name="Vírgula 5 6 2 5 2" xfId="6614" xr:uid="{4A868A51-C4F9-42E4-AE5A-925204F08144}"/>
    <cellStyle name="Vírgula 5 6 2 6" xfId="2799" xr:uid="{899D24B2-9D9D-45BA-B2D5-E3D4B1154AB5}"/>
    <cellStyle name="Vírgula 5 6 2 7" xfId="4655" xr:uid="{4C5CF219-4E11-4342-A176-3DD40E28A13A}"/>
    <cellStyle name="Vírgula 5 6 3" xfId="214" xr:uid="{099B8B55-284B-4CDA-A90E-AE38A1591F23}"/>
    <cellStyle name="Vírgula 5 6 3 2" xfId="1011" xr:uid="{91CD1D7D-D9F5-456E-B65C-A20019007CEB}"/>
    <cellStyle name="Vírgula 5 6 3 2 2" xfId="2003" xr:uid="{479251A5-A9E2-46FA-9A98-C73E088F3732}"/>
    <cellStyle name="Vírgula 5 6 3 2 2 2" xfId="4134" xr:uid="{B47E8BC8-5975-4C88-B434-869FD203196B}"/>
    <cellStyle name="Vírgula 5 6 3 2 2 2 2" xfId="7779" xr:uid="{3E1A1C07-1CE3-4D9E-974B-D87795F29CB6}"/>
    <cellStyle name="Vírgula 5 6 3 2 2 3" xfId="6129" xr:uid="{25C3D9C1-CC67-4C4A-8F02-733267CD422C}"/>
    <cellStyle name="Vírgula 5 6 3 2 3" xfId="3142" xr:uid="{4A755603-1B30-446E-9626-281DCA4CBBA1}"/>
    <cellStyle name="Vírgula 5 6 3 2 3 2" xfId="6913" xr:uid="{C0EA525A-26F1-4235-9054-F4F340D59828}"/>
    <cellStyle name="Vírgula 5 6 3 2 4" xfId="5263" xr:uid="{753F0754-51DF-404D-8D09-C0B1C67DEB51}"/>
    <cellStyle name="Vírgula 5 6 3 3" xfId="1557" xr:uid="{F876087A-C823-4E4E-A849-DC41020C9F31}"/>
    <cellStyle name="Vírgula 5 6 3 3 2" xfId="3688" xr:uid="{1B8D906B-FBD5-440C-83EA-63B01C221692}"/>
    <cellStyle name="Vírgula 5 6 3 3 2 2" xfId="7387" xr:uid="{332D4BDD-8467-472B-85B2-2B09751A13FF}"/>
    <cellStyle name="Vírgula 5 6 3 3 3" xfId="5737" xr:uid="{181C5E3C-81BF-4579-99ED-938D4E4CF75C}"/>
    <cellStyle name="Vírgula 5 6 3 4" xfId="561" xr:uid="{BBB967A3-6617-403B-A89F-56B5907EEA32}"/>
    <cellStyle name="Vírgula 5 6 3 4 2" xfId="4873" xr:uid="{6E043061-09B4-466F-9763-81FA3629F83A}"/>
    <cellStyle name="Vírgula 5 6 3 5" xfId="2696" xr:uid="{02DA89E8-E8B0-4B69-BD32-5F88A9AE3940}"/>
    <cellStyle name="Vírgula 5 6 3 5 2" xfId="6521" xr:uid="{B07091A4-DC2C-451C-8EE5-1F325AF12C3B}"/>
    <cellStyle name="Vírgula 5 6 3 6" xfId="4562" xr:uid="{A9EB7CF2-F3AD-4EDC-84DC-F794546ABED0}"/>
    <cellStyle name="Vírgula 5 6 4" xfId="867" xr:uid="{4D6668C4-EC9F-4155-BA05-F8490DC11300}"/>
    <cellStyle name="Vírgula 5 6 4 2" xfId="1859" xr:uid="{B8FFAD28-9B1A-4B4D-A7FF-CA1FB0322366}"/>
    <cellStyle name="Vírgula 5 6 4 2 2" xfId="3990" xr:uid="{A5318F26-33EA-4217-9C28-4E1FA462EAE8}"/>
    <cellStyle name="Vírgula 5 6 4 2 2 2" xfId="7651" xr:uid="{46ED16B8-2F51-4D46-A082-00955879DB94}"/>
    <cellStyle name="Vírgula 5 6 4 2 3" xfId="6001" xr:uid="{1483984D-0618-4304-8432-147BAA18F7D8}"/>
    <cellStyle name="Vírgula 5 6 4 3" xfId="2998" xr:uid="{6C3BFD0D-1585-4199-A874-8067815A23B3}"/>
    <cellStyle name="Vírgula 5 6 4 3 2" xfId="6785" xr:uid="{36BEDD9C-6A57-4D73-8F4A-D0A1F10B0AA8}"/>
    <cellStyle name="Vírgula 5 6 4 4" xfId="5136" xr:uid="{C0542864-87FE-4ADB-9FD9-469745DAC66F}"/>
    <cellStyle name="Vírgula 5 6 5" xfId="1413" xr:uid="{F55EC44F-3284-4A83-8DF5-F351BEEF4E76}"/>
    <cellStyle name="Vírgula 5 6 5 2" xfId="3544" xr:uid="{128D3417-0D98-4C49-9AF0-451E70372365}"/>
    <cellStyle name="Vírgula 5 6 5 2 2" xfId="7259" xr:uid="{43756B0C-D921-4F02-B6F9-F834BFF08CDC}"/>
    <cellStyle name="Vírgula 5 6 5 3" xfId="5609" xr:uid="{CA67D6FB-837C-4502-9E98-85518AD4278B}"/>
    <cellStyle name="Vírgula 5 6 6" xfId="2351" xr:uid="{0526FDEE-2A7B-414D-AB6E-BF0DC0599FC0}"/>
    <cellStyle name="Vírgula 5 6 6 2" xfId="4745" xr:uid="{1FC568AC-2868-4617-9E95-13135058B2A3}"/>
    <cellStyle name="Vírgula 5 6 7" xfId="417" xr:uid="{218DE134-FEBC-4AAC-B622-45C8257A9937}"/>
    <cellStyle name="Vírgula 5 6 7 2" xfId="6393" xr:uid="{2CC323E7-1C12-4512-B8BF-6333D5C4E605}"/>
    <cellStyle name="Vírgula 5 6 8" xfId="2552" xr:uid="{E2E6BB08-8AB3-4C91-B637-8EA7E3AB7BB0}"/>
    <cellStyle name="Vírgula 5 6 9" xfId="4434" xr:uid="{86DC6351-33F4-44EB-AF60-34FFF9A47594}"/>
    <cellStyle name="Vírgula 6" xfId="35" xr:uid="{00000000-0005-0000-0000-000035000000}"/>
    <cellStyle name="Vírgula 6 2" xfId="39" xr:uid="{00000000-0005-0000-0000-000036000000}"/>
    <cellStyle name="Vírgula 6 2 2" xfId="88" xr:uid="{00000000-0005-0000-0000-000036000000}"/>
    <cellStyle name="Vírgula 6 2 2 10" xfId="1438" xr:uid="{192097C8-6346-4D54-AA65-0CEAB12B9EB7}"/>
    <cellStyle name="Vírgula 6 2 2 10 2" xfId="3569" xr:uid="{6D49183C-243A-4D67-BFC3-AEDBA6B4A1F1}"/>
    <cellStyle name="Vírgula 6 2 2 10 2 2" xfId="7283" xr:uid="{C4920E6C-900D-4A3D-AEA1-9F1D23DF42DE}"/>
    <cellStyle name="Vírgula 6 2 2 10 3" xfId="5633" xr:uid="{D4D982D1-24D3-4F4C-9108-32AE1750828E}"/>
    <cellStyle name="Vírgula 6 2 2 11" xfId="2332" xr:uid="{51F61CD2-F8F8-4A66-8023-9C88C145EB94}"/>
    <cellStyle name="Vírgula 6 2 2 11 2" xfId="4769" xr:uid="{B5A38787-4F27-42AA-8B67-7E1E88DFF609}"/>
    <cellStyle name="Vírgula 6 2 2 12" xfId="442" xr:uid="{7C289B7E-48B7-4194-9D9A-9D76F625340E}"/>
    <cellStyle name="Vírgula 6 2 2 12 2" xfId="6417" xr:uid="{6F98F1A5-15C1-4D21-9FBD-666C0FA99D17}"/>
    <cellStyle name="Vírgula 6 2 2 13" xfId="2577" xr:uid="{42F72820-747B-42E8-925F-EA010A2B8648}"/>
    <cellStyle name="Vírgula 6 2 2 14" xfId="4458" xr:uid="{A575174C-12EE-40E3-AA2C-8FFD8E124B7C}"/>
    <cellStyle name="Vírgula 6 2 2 2" xfId="148" xr:uid="{00000000-0005-0000-0000-0000AA000000}"/>
    <cellStyle name="Vírgula 6 2 2 2 10" xfId="2632" xr:uid="{9E858410-FE47-43C0-8A71-1604E499C991}"/>
    <cellStyle name="Vírgula 6 2 2 2 11" xfId="4508" xr:uid="{0A6D37F8-9E29-46F9-90B5-763F0C11797C}"/>
    <cellStyle name="Vírgula 6 2 2 2 2" xfId="398" xr:uid="{ED47C4A3-2843-438D-9D45-168E545C82FB}"/>
    <cellStyle name="Vírgula 6 2 2 2 2 2" xfId="1194" xr:uid="{B2B7DABF-5386-4D2F-8991-A2E28E8B14FD}"/>
    <cellStyle name="Vírgula 6 2 2 2 2 2 2" xfId="2186" xr:uid="{BDDD29A3-BE98-451D-856E-B47486758047}"/>
    <cellStyle name="Vírgula 6 2 2 2 2 2 2 2" xfId="4317" xr:uid="{1DC1C317-2ECF-4ABC-889F-919B86F3596F}"/>
    <cellStyle name="Vírgula 6 2 2 2 2 2 2 2 2" xfId="7946" xr:uid="{F73E52F1-F205-45E2-B855-31BA95AE68A7}"/>
    <cellStyle name="Vírgula 6 2 2 2 2 2 2 3" xfId="6296" xr:uid="{5BFFFABD-A5D0-4107-B135-EE7A31ED83A0}"/>
    <cellStyle name="Vírgula 6 2 2 2 2 2 3" xfId="3325" xr:uid="{83824562-9FD0-449D-863C-1E5AD4AB572A}"/>
    <cellStyle name="Vírgula 6 2 2 2 2 2 3 2" xfId="7080" xr:uid="{CF50603C-2219-40CB-AB64-27F445F2725C}"/>
    <cellStyle name="Vírgula 6 2 2 2 2 2 4" xfId="5430" xr:uid="{6CC08A8F-3B23-4B2C-8A83-18606B7FA794}"/>
    <cellStyle name="Vírgula 6 2 2 2 2 3" xfId="1740" xr:uid="{82734A4E-2919-4EA0-A02D-4A598DE81144}"/>
    <cellStyle name="Vírgula 6 2 2 2 2 3 2" xfId="3871" xr:uid="{2A2D9434-5E8E-4540-98FA-8DCFFF62829B}"/>
    <cellStyle name="Vírgula 6 2 2 2 2 3 2 2" xfId="7554" xr:uid="{1B9982D1-D620-4885-9795-445E0FEA9547}"/>
    <cellStyle name="Vírgula 6 2 2 2 2 3 3" xfId="5904" xr:uid="{70946BC7-B01B-4A50-B8E2-6DB09CE57C86}"/>
    <cellStyle name="Vírgula 6 2 2 2 2 4" xfId="2534" xr:uid="{9A47D9E6-13CF-4271-99F9-C29BC5B754F8}"/>
    <cellStyle name="Vírgula 6 2 2 2 2 4 2" xfId="5040" xr:uid="{CC230BDB-56DC-4D6F-845A-5CF96452B658}"/>
    <cellStyle name="Vírgula 6 2 2 2 2 5" xfId="744" xr:uid="{AE4DA929-EA1B-43FD-977D-68FFE8524DE6}"/>
    <cellStyle name="Vírgula 6 2 2 2 2 5 2" xfId="6688" xr:uid="{3D277F9A-FF85-4665-86B0-93EAC025A8EA}"/>
    <cellStyle name="Vírgula 6 2 2 2 2 6" xfId="2879" xr:uid="{A10BAEAF-30B6-4107-8398-A261DA9AEA6F}"/>
    <cellStyle name="Vírgula 6 2 2 2 2 7" xfId="4729" xr:uid="{6637D7A3-191B-4B74-BCA1-54DFA732C1BE}"/>
    <cellStyle name="Vírgula 6 2 2 2 3" xfId="295" xr:uid="{EC1FAE9A-8201-4B2E-A628-7FFD08431F6B}"/>
    <cellStyle name="Vírgula 6 2 2 2 3 2" xfId="1091" xr:uid="{5A64A682-EA34-4C75-8F22-0E3BFE0B0913}"/>
    <cellStyle name="Vírgula 6 2 2 2 3 2 2" xfId="2083" xr:uid="{08552D11-7373-4AFC-8693-2DABB5F236A3}"/>
    <cellStyle name="Vírgula 6 2 2 2 3 2 2 2" xfId="4214" xr:uid="{635F26B1-AB62-4B1B-9A02-1CE9FC37F676}"/>
    <cellStyle name="Vírgula 6 2 2 2 3 2 2 2 2" xfId="7853" xr:uid="{F74562F4-2396-4790-A599-3DE7E369C32D}"/>
    <cellStyle name="Vírgula 6 2 2 2 3 2 2 3" xfId="6203" xr:uid="{413CC717-9E17-4210-B286-CDE95BC2A202}"/>
    <cellStyle name="Vírgula 6 2 2 2 3 2 3" xfId="3222" xr:uid="{EAA32E44-836B-4DE3-86E6-2CFBB778A256}"/>
    <cellStyle name="Vírgula 6 2 2 2 3 2 3 2" xfId="6987" xr:uid="{4EF45C22-275C-4C92-9D29-E3F0BACD6288}"/>
    <cellStyle name="Vírgula 6 2 2 2 3 2 4" xfId="5337" xr:uid="{5E3DC35D-68AB-4901-AF35-35CCF5486C9F}"/>
    <cellStyle name="Vírgula 6 2 2 2 3 3" xfId="1637" xr:uid="{0536FB88-50F9-45C1-A18E-24763379F32E}"/>
    <cellStyle name="Vírgula 6 2 2 2 3 3 2" xfId="3768" xr:uid="{13FB5365-8695-4B5C-B294-CF8A7FF5678D}"/>
    <cellStyle name="Vírgula 6 2 2 2 3 3 2 2" xfId="7461" xr:uid="{0A256F74-0A99-4F7E-94F5-D79803FD9E89}"/>
    <cellStyle name="Vírgula 6 2 2 2 3 3 3" xfId="5811" xr:uid="{FADE0940-BF03-483E-98E8-858B685A0B5B}"/>
    <cellStyle name="Vírgula 6 2 2 2 3 4" xfId="641" xr:uid="{7D3A5027-5D47-4431-BD92-CEED20268876}"/>
    <cellStyle name="Vírgula 6 2 2 2 3 4 2" xfId="4947" xr:uid="{886F59E1-4703-4E25-A9AD-6780AA50FA60}"/>
    <cellStyle name="Vírgula 6 2 2 2 3 5" xfId="2776" xr:uid="{48376917-75B4-4046-B3D9-B1AF5329CBF0}"/>
    <cellStyle name="Vírgula 6 2 2 2 3 5 2" xfId="6595" xr:uid="{94453415-44EA-422A-AB11-F23F10CDFF8C}"/>
    <cellStyle name="Vírgula 6 2 2 2 3 6" xfId="4636" xr:uid="{FBA3DC06-AC5D-4343-81D5-C82255E6AD81}"/>
    <cellStyle name="Vírgula 6 2 2 2 4" xfId="844" xr:uid="{214D4D61-DA00-4684-8128-59AD83B8CC18}"/>
    <cellStyle name="Vírgula 6 2 2 2 4 2" xfId="1294" xr:uid="{149FCE60-EDE1-451C-ABF2-CEC18BA65391}"/>
    <cellStyle name="Vírgula 6 2 2 2 4 2 2" xfId="2286" xr:uid="{34560324-E149-4941-96F7-882C6ADB9C01}"/>
    <cellStyle name="Vírgula 6 2 2 2 4 2 2 2" xfId="4417" xr:uid="{FDFF0209-FA25-4FAC-86ED-476F0D50B42B}"/>
    <cellStyle name="Vírgula 6 2 2 2 4 2 2 2 2" xfId="8028" xr:uid="{8A2EE5A4-C4B5-45B9-B004-D6445C3F81D2}"/>
    <cellStyle name="Vírgula 6 2 2 2 4 2 2 3" xfId="6378" xr:uid="{670186A1-B185-4E21-9FD5-FC467EB2F005}"/>
    <cellStyle name="Vírgula 6 2 2 2 4 2 3" xfId="3425" xr:uid="{97064A22-EAA9-4B8E-A7B2-92C8F94464A5}"/>
    <cellStyle name="Vírgula 6 2 2 2 4 2 3 2" xfId="7162" xr:uid="{E95AAE6A-E0CA-4CA6-A3F4-592D5F23B7DC}"/>
    <cellStyle name="Vírgula 6 2 2 2 4 2 4" xfId="5512" xr:uid="{98BBCC72-8DDE-43E1-87FB-2A78FB7A3C5B}"/>
    <cellStyle name="Vírgula 6 2 2 2 4 3" xfId="1840" xr:uid="{5EE5F733-9ABB-47E9-B3F4-38E2D601B820}"/>
    <cellStyle name="Vírgula 6 2 2 2 4 3 2" xfId="3971" xr:uid="{1BA830D8-049F-4ECE-9108-F66C0C5F64D1}"/>
    <cellStyle name="Vírgula 6 2 2 2 4 3 2 2" xfId="7636" xr:uid="{FB5C93CA-C898-438B-91CB-DF7F6A428087}"/>
    <cellStyle name="Vírgula 6 2 2 2 4 3 3" xfId="5986" xr:uid="{3D6F1248-0C77-4880-8603-02DA86E9EBCA}"/>
    <cellStyle name="Vírgula 6 2 2 2 4 4" xfId="2979" xr:uid="{217CF5F3-F816-4B80-B3BD-EA8F6095AB05}"/>
    <cellStyle name="Vírgula 6 2 2 2 4 4 2" xfId="6770" xr:uid="{B4FE2A67-B98F-480E-AB51-A8224AD133BC}"/>
    <cellStyle name="Vírgula 6 2 2 2 4 5" xfId="5121" xr:uid="{265D7394-447B-4871-A15E-EFC01C96B3AE}"/>
    <cellStyle name="Vírgula 6 2 2 2 5" xfId="947" xr:uid="{16400503-A46F-4631-92C5-C27019D34620}"/>
    <cellStyle name="Vírgula 6 2 2 2 5 2" xfId="1939" xr:uid="{ED43838F-C60B-4EA7-8967-89F8C58F2ADA}"/>
    <cellStyle name="Vírgula 6 2 2 2 5 2 2" xfId="4070" xr:uid="{574E6B6D-8F91-4587-B214-4791E75D8606}"/>
    <cellStyle name="Vírgula 6 2 2 2 5 2 2 2" xfId="7725" xr:uid="{E2AFD00B-A31E-4898-A599-B6C8F5BFFC35}"/>
    <cellStyle name="Vírgula 6 2 2 2 5 2 3" xfId="6075" xr:uid="{4A473A77-44F1-42C7-BB08-54CBBDD13DF7}"/>
    <cellStyle name="Vírgula 6 2 2 2 5 3" xfId="3078" xr:uid="{B42074E8-FBE2-4306-AA6F-388E0F683E38}"/>
    <cellStyle name="Vírgula 6 2 2 2 5 3 2" xfId="6859" xr:uid="{C7E55BE5-7C03-4A9D-930B-327A5BA5A429}"/>
    <cellStyle name="Vírgula 6 2 2 2 5 4" xfId="5210" xr:uid="{5DBB48A3-E42C-4612-A7FD-8873DCF32CBE}"/>
    <cellStyle name="Vírgula 6 2 2 2 6" xfId="1394" xr:uid="{35404D54-C3E0-4707-A035-BF968FD68D9D}"/>
    <cellStyle name="Vírgula 6 2 2 2 6 2" xfId="3525" xr:uid="{A98A1F61-C129-4DA8-9878-9749CA02563E}"/>
    <cellStyle name="Vírgula 6 2 2 2 6 2 2" xfId="7244" xr:uid="{8409E01B-E436-4619-982E-77CF885E76D3}"/>
    <cellStyle name="Vírgula 6 2 2 2 6 3" xfId="5594" xr:uid="{F1D36A0A-6F31-4E2B-A48F-8B9B589F332A}"/>
    <cellStyle name="Vírgula 6 2 2 2 7" xfId="1493" xr:uid="{C7E9AD0A-1C94-450F-BA98-136249165511}"/>
    <cellStyle name="Vírgula 6 2 2 2 7 2" xfId="3624" xr:uid="{CAAEAFCC-FB0C-4458-97D5-86AE773D7DA9}"/>
    <cellStyle name="Vírgula 6 2 2 2 7 2 2" xfId="7333" xr:uid="{CBF94FF0-EB6A-45F1-8E22-D87D5A5B8E24}"/>
    <cellStyle name="Vírgula 6 2 2 2 7 3" xfId="5683" xr:uid="{4ED53800-88D9-45F4-87DB-34BC2ACF8AA4}"/>
    <cellStyle name="Vírgula 6 2 2 2 8" xfId="2431" xr:uid="{602BEBF1-1B3A-4D57-A25C-A55AB7E13804}"/>
    <cellStyle name="Vírgula 6 2 2 2 8 2" xfId="4820" xr:uid="{942B6B52-FA14-433F-A62C-FB6CB586ED1B}"/>
    <cellStyle name="Vírgula 6 2 2 2 9" xfId="497" xr:uid="{D28B0EE1-5F4D-4D0B-91B3-9F652FE41942}"/>
    <cellStyle name="Vírgula 6 2 2 2 9 2" xfId="6467" xr:uid="{D9D9AB33-B730-47C9-A83E-FB748AC31EE6}"/>
    <cellStyle name="Vírgula 6 2 2 3" xfId="147" xr:uid="{00000000-0005-0000-0000-0000A9000000}"/>
    <cellStyle name="Vírgula 6 2 2 3 2" xfId="397" xr:uid="{C65D802F-FC4D-466F-A8AB-FF498E65CEFE}"/>
    <cellStyle name="Vírgula 6 2 2 3 2 2" xfId="1193" xr:uid="{134546ED-A4B7-49A3-A19C-3F085DAF4AF6}"/>
    <cellStyle name="Vírgula 6 2 2 3 2 2 2" xfId="2185" xr:uid="{E47DE1F1-28C5-4B12-B4BB-F456E20B0BEE}"/>
    <cellStyle name="Vírgula 6 2 2 3 2 2 2 2" xfId="4316" xr:uid="{E381F2DD-8DFD-41BB-BE6E-799C04D2E32B}"/>
    <cellStyle name="Vírgula 6 2 2 3 2 2 2 2 2" xfId="7945" xr:uid="{91EA8D86-ACF8-451F-A36C-6CB2D7320F3B}"/>
    <cellStyle name="Vírgula 6 2 2 3 2 2 2 3" xfId="6295" xr:uid="{6C856542-C8EA-45D9-AB9F-8E3018B3B3DF}"/>
    <cellStyle name="Vírgula 6 2 2 3 2 2 3" xfId="3324" xr:uid="{7659F76F-11F1-430A-978E-EE482E08021A}"/>
    <cellStyle name="Vírgula 6 2 2 3 2 2 3 2" xfId="7079" xr:uid="{0BE8C3A3-DDCD-4BCF-941E-8367D8124DE8}"/>
    <cellStyle name="Vírgula 6 2 2 3 2 2 4" xfId="5429" xr:uid="{8D0873E0-B78E-4D7B-A0E4-9AB3964778A2}"/>
    <cellStyle name="Vírgula 6 2 2 3 2 3" xfId="1739" xr:uid="{507CBB92-DF6F-4988-BC64-9F29127C6A2E}"/>
    <cellStyle name="Vírgula 6 2 2 3 2 3 2" xfId="3870" xr:uid="{05DEC4B5-6E7E-46EA-9425-A51672072C95}"/>
    <cellStyle name="Vírgula 6 2 2 3 2 3 2 2" xfId="7553" xr:uid="{A455B6BA-4159-4DFE-8B2F-404027D6A905}"/>
    <cellStyle name="Vírgula 6 2 2 3 2 3 3" xfId="5903" xr:uid="{40126CCC-B8CE-4786-93A2-9E43356C612D}"/>
    <cellStyle name="Vírgula 6 2 2 3 2 4" xfId="2533" xr:uid="{EC95D093-41C1-405F-A6C1-2AB136C38719}"/>
    <cellStyle name="Vírgula 6 2 2 3 2 4 2" xfId="5039" xr:uid="{A62353F2-2517-4072-950E-279209AEC771}"/>
    <cellStyle name="Vírgula 6 2 2 3 2 5" xfId="743" xr:uid="{E23DE99F-51FC-445C-9D66-6CC8E4E816C9}"/>
    <cellStyle name="Vírgula 6 2 2 3 2 5 2" xfId="6687" xr:uid="{0EBB30E2-3117-48C5-9AC2-F6CAE7195248}"/>
    <cellStyle name="Vírgula 6 2 2 3 2 6" xfId="2878" xr:uid="{A261CAD3-39E7-4F67-8178-87465809B06D}"/>
    <cellStyle name="Vírgula 6 2 2 3 2 7" xfId="4728" xr:uid="{37AD331D-3FE4-432C-91C1-C54AE7409F29}"/>
    <cellStyle name="Vírgula 6 2 2 3 3" xfId="294" xr:uid="{6DEE6DD0-CC2C-4DB0-922B-1901486BBAA5}"/>
    <cellStyle name="Vírgula 6 2 2 3 3 2" xfId="1090" xr:uid="{F5DA3484-19B5-451C-8FDD-8404463EA7B0}"/>
    <cellStyle name="Vírgula 6 2 2 3 3 2 2" xfId="2082" xr:uid="{DCA29DA5-7FC0-447A-B431-07BF9DF26E05}"/>
    <cellStyle name="Vírgula 6 2 2 3 3 2 2 2" xfId="4213" xr:uid="{1CD0D3A0-DC52-4F69-A735-217619E3D610}"/>
    <cellStyle name="Vírgula 6 2 2 3 3 2 2 2 2" xfId="7852" xr:uid="{66DA8C9D-5BEB-49D0-B93B-96996F4A8CD2}"/>
    <cellStyle name="Vírgula 6 2 2 3 3 2 2 3" xfId="6202" xr:uid="{CAD6028B-E8C8-47FD-A449-B6A0462D6A49}"/>
    <cellStyle name="Vírgula 6 2 2 3 3 2 3" xfId="3221" xr:uid="{7F61724D-6A30-45DA-B417-92FA63564365}"/>
    <cellStyle name="Vírgula 6 2 2 3 3 2 3 2" xfId="6986" xr:uid="{D75E1490-700B-45C5-8BEC-7A8385531F2F}"/>
    <cellStyle name="Vírgula 6 2 2 3 3 2 4" xfId="5336" xr:uid="{55A5EE31-91F2-42E2-9FC6-7308D42705A8}"/>
    <cellStyle name="Vírgula 6 2 2 3 3 3" xfId="1636" xr:uid="{954890AA-0CDC-41DA-9402-708C82C3F4BD}"/>
    <cellStyle name="Vírgula 6 2 2 3 3 3 2" xfId="3767" xr:uid="{B4C2EE14-7DD9-4F8C-9926-4347C4A698E1}"/>
    <cellStyle name="Vírgula 6 2 2 3 3 3 2 2" xfId="7460" xr:uid="{BCDED930-395A-4355-92BE-EAC5D4E3F840}"/>
    <cellStyle name="Vírgula 6 2 2 3 3 3 3" xfId="5810" xr:uid="{DB356202-296C-4CE6-8353-7AB37A09F304}"/>
    <cellStyle name="Vírgula 6 2 2 3 3 4" xfId="640" xr:uid="{D2362172-4790-4139-84F7-A80B02376227}"/>
    <cellStyle name="Vírgula 6 2 2 3 3 4 2" xfId="4946" xr:uid="{A7029BE8-1ADC-4C78-8870-66CF5D8D33A6}"/>
    <cellStyle name="Vírgula 6 2 2 3 3 5" xfId="2775" xr:uid="{B632E6E3-5F4E-4A9D-8271-31601B5FDBF0}"/>
    <cellStyle name="Vírgula 6 2 2 3 3 5 2" xfId="6594" xr:uid="{E56E8E39-0B49-4274-BB96-B8E04AE6AC29}"/>
    <cellStyle name="Vírgula 6 2 2 3 3 6" xfId="4635" xr:uid="{F381FF12-2C5D-4EE1-8A04-1A942CEED2C3}"/>
    <cellStyle name="Vírgula 6 2 2 3 4" xfId="946" xr:uid="{B6F99271-E327-40FE-87D6-C8BE02B6A700}"/>
    <cellStyle name="Vírgula 6 2 2 3 4 2" xfId="1938" xr:uid="{217FE678-7AAB-45D9-A9DB-3839CAC4945A}"/>
    <cellStyle name="Vírgula 6 2 2 3 4 2 2" xfId="4069" xr:uid="{0D78BCED-6C28-49A6-A5BE-F74721358826}"/>
    <cellStyle name="Vírgula 6 2 2 3 4 2 2 2" xfId="7724" xr:uid="{CE48B054-AF16-4A6A-A7E3-485920922FC5}"/>
    <cellStyle name="Vírgula 6 2 2 3 4 2 3" xfId="6074" xr:uid="{B15A825A-F271-4F8E-805F-67A45803D662}"/>
    <cellStyle name="Vírgula 6 2 2 3 4 3" xfId="3077" xr:uid="{973703B9-B9FD-4221-AB1B-BD09C81D69CD}"/>
    <cellStyle name="Vírgula 6 2 2 3 4 3 2" xfId="6858" xr:uid="{89148B57-E5B2-4A3E-9BC0-2261EFC96A4E}"/>
    <cellStyle name="Vírgula 6 2 2 3 4 4" xfId="5209" xr:uid="{61509F7C-FF27-456B-9CA1-A16BBC5F9E29}"/>
    <cellStyle name="Vírgula 6 2 2 3 5" xfId="1492" xr:uid="{8A2C7A58-7AD2-4216-B7E8-E8A48E8017DB}"/>
    <cellStyle name="Vírgula 6 2 2 3 5 2" xfId="3623" xr:uid="{F331C642-3388-4AFF-A0D8-BB98765E1EF7}"/>
    <cellStyle name="Vírgula 6 2 2 3 5 2 2" xfId="7332" xr:uid="{21C53E26-4274-4859-8B66-B1C76A61D4E0}"/>
    <cellStyle name="Vírgula 6 2 2 3 5 3" xfId="5682" xr:uid="{7C7A89DE-B41B-45EE-82E3-8012AAB0069A}"/>
    <cellStyle name="Vírgula 6 2 2 3 6" xfId="2430" xr:uid="{87E160F3-0BBF-4AF8-97DF-E60D2EBE3D69}"/>
    <cellStyle name="Vírgula 6 2 2 3 6 2" xfId="4819" xr:uid="{5A95D3D0-9508-452D-BA33-617CE7810967}"/>
    <cellStyle name="Vírgula 6 2 2 3 7" xfId="496" xr:uid="{EFE87BBB-7100-4F9A-A507-7AD487F0FA38}"/>
    <cellStyle name="Vírgula 6 2 2 3 7 2" xfId="6466" xr:uid="{61363C84-48C0-4B77-95BB-67E3C2DD557C}"/>
    <cellStyle name="Vírgula 6 2 2 3 8" xfId="2631" xr:uid="{974C30EE-85EC-4D2A-940B-0677AFC641C3}"/>
    <cellStyle name="Vírgula 6 2 2 3 9" xfId="4507" xr:uid="{623C5209-65C6-43EC-AE82-24FB816A864C}"/>
    <cellStyle name="Vírgula 6 2 2 4" xfId="343" xr:uid="{0295C9F5-9B1F-47AC-ABF7-BE83425A020C}"/>
    <cellStyle name="Vírgula 6 2 2 4 2" xfId="1139" xr:uid="{0DF6BC3C-A8F5-41EB-BDD6-B7E3421AE4C2}"/>
    <cellStyle name="Vírgula 6 2 2 4 2 2" xfId="2131" xr:uid="{FC065240-4E1D-4F78-AA4F-01E220E21987}"/>
    <cellStyle name="Vírgula 6 2 2 4 2 2 2" xfId="4262" xr:uid="{879521B1-3265-4FC3-8A13-150286224DDC}"/>
    <cellStyle name="Vírgula 6 2 2 4 2 2 2 2" xfId="7896" xr:uid="{07E4B9B0-58CF-4096-AB7A-113425D06790}"/>
    <cellStyle name="Vírgula 6 2 2 4 2 2 3" xfId="6246" xr:uid="{D397F897-7941-43AA-80AE-B54CC005DEB0}"/>
    <cellStyle name="Vírgula 6 2 2 4 2 3" xfId="3270" xr:uid="{5B16C70E-7C28-4C46-B2CF-E00BF5775575}"/>
    <cellStyle name="Vírgula 6 2 2 4 2 3 2" xfId="7030" xr:uid="{ABBE7F61-8936-4B3D-8D96-8D74620965F0}"/>
    <cellStyle name="Vírgula 6 2 2 4 2 4" xfId="5380" xr:uid="{38331D26-8E35-4E6D-BA01-35D793EE2F15}"/>
    <cellStyle name="Vírgula 6 2 2 4 3" xfId="1685" xr:uid="{DDBC637B-E782-44B4-AAE6-D0FB866B10C4}"/>
    <cellStyle name="Vírgula 6 2 2 4 3 2" xfId="3816" xr:uid="{CF22F0D7-A87B-495B-AC65-EED8700C2649}"/>
    <cellStyle name="Vírgula 6 2 2 4 3 2 2" xfId="7504" xr:uid="{A0D544CF-A72B-46FF-A5C3-5B0EE7A10779}"/>
    <cellStyle name="Vírgula 6 2 2 4 3 3" xfId="5854" xr:uid="{B77E41C9-5B30-4E08-8F2E-A505E14E3DAE}"/>
    <cellStyle name="Vírgula 6 2 2 4 4" xfId="2479" xr:uid="{4A4BE9CD-01BC-42A4-90A0-B1DFCD7C4C7B}"/>
    <cellStyle name="Vírgula 6 2 2 4 4 2" xfId="4990" xr:uid="{7150A84C-1483-4866-8BCE-D7092B975657}"/>
    <cellStyle name="Vírgula 6 2 2 4 5" xfId="689" xr:uid="{F1D0A04C-AAA4-460C-8F72-F94A5ACAFF65}"/>
    <cellStyle name="Vírgula 6 2 2 4 5 2" xfId="6638" xr:uid="{A133EA62-16EA-41C8-846D-A2CB4CA7DC61}"/>
    <cellStyle name="Vírgula 6 2 2 4 6" xfId="2824" xr:uid="{F7BA7CDD-3C0A-47F5-859D-7F3685FFBF0D}"/>
    <cellStyle name="Vírgula 6 2 2 4 7" xfId="4679" xr:uid="{67A641BB-793B-4034-8270-95BB1E417490}"/>
    <cellStyle name="Vírgula 6 2 2 5" xfId="239" xr:uid="{89F64300-2E73-41E2-B81A-DB267D95E97E}"/>
    <cellStyle name="Vírgula 6 2 2 5 2" xfId="1036" xr:uid="{C9F4690D-17C3-431C-8824-96F917F3A4FF}"/>
    <cellStyle name="Vírgula 6 2 2 5 2 2" xfId="2028" xr:uid="{2C95658B-F882-4368-ADD1-B7F6D2DF626F}"/>
    <cellStyle name="Vírgula 6 2 2 5 2 2 2" xfId="4159" xr:uid="{190C6134-ACD2-4AA8-9045-49081C5CF34A}"/>
    <cellStyle name="Vírgula 6 2 2 5 2 2 2 2" xfId="7803" xr:uid="{DF6AF120-781E-4E7A-AF6F-E69F71AF7374}"/>
    <cellStyle name="Vírgula 6 2 2 5 2 2 3" xfId="6153" xr:uid="{10FB7312-6979-4CD5-A4C5-A18F78BF9B6B}"/>
    <cellStyle name="Vírgula 6 2 2 5 2 3" xfId="3167" xr:uid="{A93E3814-6BEA-4A9D-B89F-DB8630F39F0E}"/>
    <cellStyle name="Vírgula 6 2 2 5 2 3 2" xfId="6937" xr:uid="{35E0A312-A5F4-4A6E-94F2-3AAA08A70F81}"/>
    <cellStyle name="Vírgula 6 2 2 5 2 4" xfId="5287" xr:uid="{089456E7-4277-4AD6-873D-03FC55E20BD1}"/>
    <cellStyle name="Vírgula 6 2 2 5 3" xfId="1582" xr:uid="{3E128BE8-A0FE-4A8B-A97D-D9E03BDBD088}"/>
    <cellStyle name="Vírgula 6 2 2 5 3 2" xfId="3713" xr:uid="{339BFF8E-09D1-4E43-9EC5-2D48F90874D5}"/>
    <cellStyle name="Vírgula 6 2 2 5 3 2 2" xfId="7411" xr:uid="{B1DD2FE2-DD82-49F2-BCA2-ABA3B7347186}"/>
    <cellStyle name="Vírgula 6 2 2 5 3 3" xfId="5761" xr:uid="{1C51A496-E182-4696-873F-4D43E0E5781A}"/>
    <cellStyle name="Vírgula 6 2 2 5 4" xfId="2376" xr:uid="{7F8A361D-B968-4466-AF4B-729B1AB5A3A9}"/>
    <cellStyle name="Vírgula 6 2 2 5 4 2" xfId="4897" xr:uid="{3769FAFE-143F-4800-BB87-B7B0FC0F39F3}"/>
    <cellStyle name="Vírgula 6 2 2 5 5" xfId="586" xr:uid="{FFA51CE2-E1FE-4318-9B77-21D63AADBF25}"/>
    <cellStyle name="Vírgula 6 2 2 5 5 2" xfId="6545" xr:uid="{11EE2E63-0CD6-4C70-BB27-9F3153FCAB55}"/>
    <cellStyle name="Vírgula 6 2 2 5 6" xfId="2721" xr:uid="{B899E169-6946-4433-9982-CFA7B393CAC6}"/>
    <cellStyle name="Vírgula 6 2 2 5 7" xfId="4586" xr:uid="{282EC7C7-CF69-4D75-8A59-8F76787AC220}"/>
    <cellStyle name="Vírgula 6 2 2 6" xfId="193" xr:uid="{2E4B1EBF-EA60-440A-BA0E-FD1C915E49D6}"/>
    <cellStyle name="Vírgula 6 2 2 6 2" xfId="992" xr:uid="{694E4C9E-B5F9-4BE1-9D24-799A3BC1FD3B}"/>
    <cellStyle name="Vírgula 6 2 2 6 2 2" xfId="1984" xr:uid="{7B0C939F-CB9A-4888-B359-2814B06EA85A}"/>
    <cellStyle name="Vírgula 6 2 2 6 2 2 2" xfId="4115" xr:uid="{DA6E0AE4-C20E-4BBD-9446-45AE7132AB71}"/>
    <cellStyle name="Vírgula 6 2 2 6 2 2 2 2" xfId="7764" xr:uid="{7B6F4FCC-FA98-4545-9A8B-A8B6C419FA20}"/>
    <cellStyle name="Vírgula 6 2 2 6 2 2 3" xfId="6114" xr:uid="{E559572B-426B-4C71-8F31-0CC4F9A023E8}"/>
    <cellStyle name="Vírgula 6 2 2 6 2 3" xfId="3123" xr:uid="{DEB7BB3B-9D67-42E0-8A11-8B818EF8C0A5}"/>
    <cellStyle name="Vírgula 6 2 2 6 2 3 2" xfId="6898" xr:uid="{0F8097DC-1971-44CC-9C2F-4525FCAAF4B0}"/>
    <cellStyle name="Vírgula 6 2 2 6 2 4" xfId="5248" xr:uid="{1693872D-C9A9-4696-81E4-1748DEDF496F}"/>
    <cellStyle name="Vírgula 6 2 2 6 3" xfId="1538" xr:uid="{7D5DAB5D-E612-44B4-A7B9-EE3A37A54F17}"/>
    <cellStyle name="Vírgula 6 2 2 6 3 2" xfId="3669" xr:uid="{27E83DFF-DF84-4809-B796-55A1708DBDE5}"/>
    <cellStyle name="Vírgula 6 2 2 6 3 2 2" xfId="7372" xr:uid="{8CC9EA79-D083-4FEB-B9B9-C2C133A48A30}"/>
    <cellStyle name="Vírgula 6 2 2 6 3 3" xfId="5722" xr:uid="{491263C8-520E-4DE3-998D-95342C9B936B}"/>
    <cellStyle name="Vírgula 6 2 2 6 4" xfId="542" xr:uid="{D8C1C1C2-E583-4F64-89F1-1A495ECD4DA0}"/>
    <cellStyle name="Vírgula 6 2 2 6 4 2" xfId="4858" xr:uid="{434FA978-B078-4944-B0B6-03140210D095}"/>
    <cellStyle name="Vírgula 6 2 2 6 5" xfId="2677" xr:uid="{7C05F79E-C0E3-430A-B087-F0B10D9BA0FE}"/>
    <cellStyle name="Vírgula 6 2 2 6 5 2" xfId="6506" xr:uid="{3335459E-26A4-4B65-B5CC-397B11142747}"/>
    <cellStyle name="Vírgula 6 2 2 6 6" xfId="4547" xr:uid="{D03F8A2E-6C19-4384-AB4F-3059CDCB58AB}"/>
    <cellStyle name="Vírgula 6 2 2 7" xfId="790" xr:uid="{C5A22771-665D-46D0-98D1-E652F216EC38}"/>
    <cellStyle name="Vírgula 6 2 2 7 2" xfId="1240" xr:uid="{2C9D9ACB-B9D3-49BA-8A05-DB8B08E7BC6C}"/>
    <cellStyle name="Vírgula 6 2 2 7 2 2" xfId="2232" xr:uid="{BCC1CDA1-1186-459C-B491-9D6EA9B4AD71}"/>
    <cellStyle name="Vírgula 6 2 2 7 2 2 2" xfId="4363" xr:uid="{8213BFE6-3822-4023-9B47-F2F930AAF7CF}"/>
    <cellStyle name="Vírgula 6 2 2 7 2 2 2 2" xfId="7985" xr:uid="{F9F99D05-FACC-4795-A160-34332229474A}"/>
    <cellStyle name="Vírgula 6 2 2 7 2 2 3" xfId="6335" xr:uid="{091D8571-665E-4F12-BC7C-C70C6FDD1D4D}"/>
    <cellStyle name="Vírgula 6 2 2 7 2 3" xfId="3371" xr:uid="{5AAEAB03-0E7C-49A2-A1AE-D81A9ABF36C1}"/>
    <cellStyle name="Vírgula 6 2 2 7 2 3 2" xfId="7119" xr:uid="{EEE1BF46-299C-4CB8-92CD-114784D741ED}"/>
    <cellStyle name="Vírgula 6 2 2 7 2 4" xfId="5469" xr:uid="{DE292193-69E4-44BC-A1CC-E0B5CA2F4828}"/>
    <cellStyle name="Vírgula 6 2 2 7 3" xfId="1786" xr:uid="{5240C540-71DC-42B5-8ED1-1CD03E683187}"/>
    <cellStyle name="Vírgula 6 2 2 7 3 2" xfId="3917" xr:uid="{BA07AB3D-1BC1-4E5B-8D9D-D8D32D2C24F5}"/>
    <cellStyle name="Vírgula 6 2 2 7 3 2 2" xfId="7593" xr:uid="{39532291-A378-466D-94CE-25DA387E9E02}"/>
    <cellStyle name="Vírgula 6 2 2 7 3 3" xfId="5943" xr:uid="{E26A44D0-6BBB-4A74-AA8A-8008C4BBFBEC}"/>
    <cellStyle name="Vírgula 6 2 2 7 4" xfId="2925" xr:uid="{8990D7FC-9DEB-4D5D-8B02-05B78F8776A7}"/>
    <cellStyle name="Vírgula 6 2 2 7 4 2" xfId="6727" xr:uid="{01D79C8F-CEDE-4847-AFA6-97B9844F20B9}"/>
    <cellStyle name="Vírgula 6 2 2 7 5" xfId="5078" xr:uid="{B050BF9F-42D1-4DC5-A1F6-CA6C0C0AADDD}"/>
    <cellStyle name="Vírgula 6 2 2 8" xfId="892" xr:uid="{516F649E-4D01-4E5F-9CBA-023AF954CB40}"/>
    <cellStyle name="Vírgula 6 2 2 8 2" xfId="1884" xr:uid="{2D7DC631-E869-41F3-AC50-0B71C5BB2B28}"/>
    <cellStyle name="Vírgula 6 2 2 8 2 2" xfId="4015" xr:uid="{6DFA1C1C-046C-4D42-934E-4EF9ED51D6C0}"/>
    <cellStyle name="Vírgula 6 2 2 8 2 2 2" xfId="7675" xr:uid="{277C800F-E9B8-40CD-B218-ED9A5B41E9F8}"/>
    <cellStyle name="Vírgula 6 2 2 8 2 3" xfId="6025" xr:uid="{E85E8BED-F8FA-46CC-B885-A57F043BDFDA}"/>
    <cellStyle name="Vírgula 6 2 2 8 3" xfId="3023" xr:uid="{505CA7C2-A41B-4ECB-BFB7-D67E0E69EE45}"/>
    <cellStyle name="Vírgula 6 2 2 8 3 2" xfId="6809" xr:uid="{AA736DB7-406E-45A6-8C43-5E4C325112D5}"/>
    <cellStyle name="Vírgula 6 2 2 8 4" xfId="5160" xr:uid="{AC92DEDB-B022-4F10-BDAA-52FCF824F477}"/>
    <cellStyle name="Vírgula 6 2 2 9" xfId="1340" xr:uid="{4D4F189D-2EED-4C7F-89E9-917482519D46}"/>
    <cellStyle name="Vírgula 6 2 2 9 2" xfId="3471" xr:uid="{8861233B-D5BC-49F9-84CE-2CCFF9775448}"/>
    <cellStyle name="Vírgula 6 2 2 9 2 2" xfId="7201" xr:uid="{82D87D49-1E3E-407D-A279-69638C6131F1}"/>
    <cellStyle name="Vírgula 6 2 2 9 3" xfId="5551" xr:uid="{507D45EB-7F4C-416C-B3E7-4188EEEBFD55}"/>
    <cellStyle name="Vírgula 6 2 3" xfId="146" xr:uid="{00000000-0005-0000-0000-0000A8000000}"/>
    <cellStyle name="Vírgula 6 2 3 10" xfId="495" xr:uid="{6CE1C364-E7ED-40F1-A450-2F9E76F5521F}"/>
    <cellStyle name="Vírgula 6 2 3 10 2" xfId="6465" xr:uid="{38CE3D5A-6662-4AD6-9534-0EB41B6F53DB}"/>
    <cellStyle name="Vírgula 6 2 3 11" xfId="2630" xr:uid="{CFE8C888-B003-4B4A-84E7-EA3DCAEF9018}"/>
    <cellStyle name="Vírgula 6 2 3 12" xfId="4506" xr:uid="{4C10E4A9-F71B-4EDE-9B26-DAC8A23E6363}"/>
    <cellStyle name="Vírgula 6 2 3 2" xfId="396" xr:uid="{EB40C709-C5BD-4C7C-B000-8C7B9B64A90E}"/>
    <cellStyle name="Vírgula 6 2 3 2 2" xfId="826" xr:uid="{B7883249-93DB-442B-8FD7-D408049C1D0B}"/>
    <cellStyle name="Vírgula 6 2 3 2 2 2" xfId="1276" xr:uid="{F01033EF-1F85-4F79-B14E-4B9CBE6F5E77}"/>
    <cellStyle name="Vírgula 6 2 3 2 2 2 2" xfId="2268" xr:uid="{FD3DD222-34A4-4A0E-8A66-10FF37F5FD99}"/>
    <cellStyle name="Vírgula 6 2 3 2 2 2 2 2" xfId="4399" xr:uid="{6596B5BF-FB8F-4BC9-BE5E-DCE50F223011}"/>
    <cellStyle name="Vírgula 6 2 3 2 2 2 2 2 2" xfId="8011" xr:uid="{E2074C9E-68E5-4B9A-844F-A631E7BBBB4A}"/>
    <cellStyle name="Vírgula 6 2 3 2 2 2 2 3" xfId="6361" xr:uid="{8DAD636F-7E51-4AA9-93D0-8FCBDBEE65AA}"/>
    <cellStyle name="Vírgula 6 2 3 2 2 2 3" xfId="3407" xr:uid="{29B88785-B7E4-4CD0-967D-5CA8D1A55C7C}"/>
    <cellStyle name="Vírgula 6 2 3 2 2 2 3 2" xfId="7145" xr:uid="{E949D046-A815-44D9-ADC1-8F0FE4C0B12D}"/>
    <cellStyle name="Vírgula 6 2 3 2 2 2 4" xfId="5495" xr:uid="{2D3B8CBD-A950-4A65-95B4-746EE96CDEA5}"/>
    <cellStyle name="Vírgula 6 2 3 2 2 3" xfId="1822" xr:uid="{5E27E4C2-30F8-4343-B764-BF7D88F7C58C}"/>
    <cellStyle name="Vírgula 6 2 3 2 2 3 2" xfId="3953" xr:uid="{6C7491A1-6D0B-4CCE-823E-C3FEC9B1CDC9}"/>
    <cellStyle name="Vírgula 6 2 3 2 2 3 2 2" xfId="7619" xr:uid="{28BE26C9-E8BB-4EE1-978A-22C1BB25CF01}"/>
    <cellStyle name="Vírgula 6 2 3 2 2 3 3" xfId="5969" xr:uid="{887820D4-660D-487E-B42A-A674D5C3A16F}"/>
    <cellStyle name="Vírgula 6 2 3 2 2 4" xfId="2961" xr:uid="{D80383D3-595C-424D-AC00-A065C5AF8B69}"/>
    <cellStyle name="Vírgula 6 2 3 2 2 4 2" xfId="6753" xr:uid="{65426E78-DBF6-4674-9102-F9CA395C7CCE}"/>
    <cellStyle name="Vírgula 6 2 3 2 2 5" xfId="5104" xr:uid="{B78AAFC0-BBFA-4B60-8933-2B39876F49A0}"/>
    <cellStyle name="Vírgula 6 2 3 2 3" xfId="1192" xr:uid="{EE1F4830-F776-4257-AFDC-072BABEEA1EC}"/>
    <cellStyle name="Vírgula 6 2 3 2 3 2" xfId="2184" xr:uid="{A973784A-233A-4041-9D55-A597AFB88694}"/>
    <cellStyle name="Vírgula 6 2 3 2 3 2 2" xfId="4315" xr:uid="{3FC7BD11-1C72-494E-B515-CFF3351E584A}"/>
    <cellStyle name="Vírgula 6 2 3 2 3 2 2 2" xfId="7944" xr:uid="{8E1252AB-5952-4D1F-B8C9-C9FFB35644FA}"/>
    <cellStyle name="Vírgula 6 2 3 2 3 2 3" xfId="6294" xr:uid="{883226CD-6D3D-454A-BE18-571595258F38}"/>
    <cellStyle name="Vírgula 6 2 3 2 3 3" xfId="3323" xr:uid="{A4122F25-F848-4EAF-911B-98453E7DA6CC}"/>
    <cellStyle name="Vírgula 6 2 3 2 3 3 2" xfId="7078" xr:uid="{3A017F79-9FEC-4332-839E-3F9CDB263A63}"/>
    <cellStyle name="Vírgula 6 2 3 2 3 4" xfId="5428" xr:uid="{50450DF3-7FE5-4F4C-9091-42C26DBE1DBB}"/>
    <cellStyle name="Vírgula 6 2 3 2 4" xfId="1376" xr:uid="{202C6522-4F56-4861-97F5-600EC66AF74B}"/>
    <cellStyle name="Vírgula 6 2 3 2 4 2" xfId="3507" xr:uid="{38D257BC-F2EB-41B3-A4BF-357E12BC277E}"/>
    <cellStyle name="Vírgula 6 2 3 2 4 2 2" xfId="7227" xr:uid="{7B90C4DA-D179-42D5-93E2-105DB2E1B890}"/>
    <cellStyle name="Vírgula 6 2 3 2 4 3" xfId="5577" xr:uid="{353C114F-E2EE-49F6-8A51-50E78DAF03E5}"/>
    <cellStyle name="Vírgula 6 2 3 2 5" xfId="1738" xr:uid="{37EAAC39-464C-48DD-8BF4-BBC52B982FCF}"/>
    <cellStyle name="Vírgula 6 2 3 2 5 2" xfId="3869" xr:uid="{932B0824-5A5A-4130-8AA1-2673E41CDD50}"/>
    <cellStyle name="Vírgula 6 2 3 2 5 2 2" xfId="7552" xr:uid="{738DC4A5-7439-450F-9AED-1BFEC45F08A4}"/>
    <cellStyle name="Vírgula 6 2 3 2 5 3" xfId="5902" xr:uid="{6E01C02E-9F61-498E-92E6-D34F21C6039F}"/>
    <cellStyle name="Vírgula 6 2 3 2 6" xfId="2532" xr:uid="{B86B88D0-C1BD-4886-9C59-EDCD38A2CF4F}"/>
    <cellStyle name="Vírgula 6 2 3 2 6 2" xfId="5038" xr:uid="{C2841EBC-939D-439B-8281-3921D6EB71DA}"/>
    <cellStyle name="Vírgula 6 2 3 2 7" xfId="742" xr:uid="{7A513D05-911E-446F-B6C5-A4AADC49F974}"/>
    <cellStyle name="Vírgula 6 2 3 2 7 2" xfId="6686" xr:uid="{A33FF7FB-CD9F-4C35-8B9D-EE75D976EC25}"/>
    <cellStyle name="Vírgula 6 2 3 2 8" xfId="2877" xr:uid="{8DBB73E4-F58B-4437-82D5-8BE5F65CF30C}"/>
    <cellStyle name="Vírgula 6 2 3 2 9" xfId="4727" xr:uid="{D43D4887-FC6A-476C-A96F-E7237AEF3CF6}"/>
    <cellStyle name="Vírgula 6 2 3 3" xfId="293" xr:uid="{92F008A9-6F52-4DDD-9573-4FBB5E7C23EA}"/>
    <cellStyle name="Vírgula 6 2 3 3 2" xfId="1089" xr:uid="{E47C71B4-3EC8-4118-AF53-76646342760A}"/>
    <cellStyle name="Vírgula 6 2 3 3 2 2" xfId="2081" xr:uid="{21775F8E-CF04-47E8-9D9D-C6EDBF011830}"/>
    <cellStyle name="Vírgula 6 2 3 3 2 2 2" xfId="4212" xr:uid="{585A4EF6-D22E-4879-971C-A8F544464422}"/>
    <cellStyle name="Vírgula 6 2 3 3 2 2 2 2" xfId="7851" xr:uid="{1C6A2581-E778-4625-B37C-19D0A1D993DF}"/>
    <cellStyle name="Vírgula 6 2 3 3 2 2 3" xfId="6201" xr:uid="{3C8FF345-3F74-4CEB-A1F6-073F1734FAF2}"/>
    <cellStyle name="Vírgula 6 2 3 3 2 3" xfId="3220" xr:uid="{AB3DFA72-F397-428C-8CF1-CA4997FC4D91}"/>
    <cellStyle name="Vírgula 6 2 3 3 2 3 2" xfId="6985" xr:uid="{D8B8B887-9E1E-45A5-97D1-7092551224B7}"/>
    <cellStyle name="Vírgula 6 2 3 3 2 4" xfId="5335" xr:uid="{03C436F7-9A7E-48BD-B2C8-9BC7BCD34C0C}"/>
    <cellStyle name="Vírgula 6 2 3 3 3" xfId="1635" xr:uid="{9903DB4E-EC39-41D6-9A62-BC0AECB53FC6}"/>
    <cellStyle name="Vírgula 6 2 3 3 3 2" xfId="3766" xr:uid="{D39AC5CD-2A70-4956-A8FB-9487E87D492C}"/>
    <cellStyle name="Vírgula 6 2 3 3 3 2 2" xfId="7459" xr:uid="{BD573C7E-97A1-4628-A0F5-A8DD1E7049C2}"/>
    <cellStyle name="Vírgula 6 2 3 3 3 3" xfId="5809" xr:uid="{CB00991A-481B-403E-8A1A-502F58B2F303}"/>
    <cellStyle name="Vírgula 6 2 3 3 4" xfId="2429" xr:uid="{A3BA5741-074D-4ECD-8CC4-8D338017A81F}"/>
    <cellStyle name="Vírgula 6 2 3 3 4 2" xfId="4945" xr:uid="{470229D7-D562-45D3-A0C5-8437CCD6E706}"/>
    <cellStyle name="Vírgula 6 2 3 3 5" xfId="639" xr:uid="{9AFDB84C-4493-4D64-ABD2-A9E311D1E308}"/>
    <cellStyle name="Vírgula 6 2 3 3 5 2" xfId="6593" xr:uid="{4D8F9C10-D8A9-443F-BD6D-5B94AFBCAC41}"/>
    <cellStyle name="Vírgula 6 2 3 3 6" xfId="2774" xr:uid="{F5881A83-FFE2-4324-A499-46ABA38AC360}"/>
    <cellStyle name="Vírgula 6 2 3 3 7" xfId="4634" xr:uid="{51EACD14-DFAA-4844-B74B-C3C44436FC73}"/>
    <cellStyle name="Vírgula 6 2 3 4" xfId="175" xr:uid="{BA6180F8-3339-44CB-962C-101502CD7425}"/>
    <cellStyle name="Vírgula 6 2 3 4 2" xfId="974" xr:uid="{B693CF1F-C235-41DA-9FE4-6E6A9D89E7B8}"/>
    <cellStyle name="Vírgula 6 2 3 4 2 2" xfId="1966" xr:uid="{2A5930C2-5745-469C-AED7-85BC862076DE}"/>
    <cellStyle name="Vírgula 6 2 3 4 2 2 2" xfId="4097" xr:uid="{C6453B3B-5A06-4794-9D12-1A8FF5B3DE9F}"/>
    <cellStyle name="Vírgula 6 2 3 4 2 2 2 2" xfId="7747" xr:uid="{CDC4310E-7D84-4493-AE63-0D098FC51B0D}"/>
    <cellStyle name="Vírgula 6 2 3 4 2 2 3" xfId="6097" xr:uid="{9F40400F-F1DC-449E-9ECF-DEF165495599}"/>
    <cellStyle name="Vírgula 6 2 3 4 2 3" xfId="3105" xr:uid="{92EEDFA5-0F05-4C1A-B6F5-7C478B4CF79E}"/>
    <cellStyle name="Vírgula 6 2 3 4 2 3 2" xfId="6881" xr:uid="{4F37C1AC-BB88-4268-9D78-1BC55070E41E}"/>
    <cellStyle name="Vírgula 6 2 3 4 2 4" xfId="5231" xr:uid="{16CFFA5D-B2BE-4A5D-BF7B-71305FFA9C7A}"/>
    <cellStyle name="Vírgula 6 2 3 4 3" xfId="1520" xr:uid="{3757BD3C-4E46-42B0-8FFB-43E91514E80D}"/>
    <cellStyle name="Vírgula 6 2 3 4 3 2" xfId="3651" xr:uid="{7A39B253-9451-47F8-B287-88A7F5854751}"/>
    <cellStyle name="Vírgula 6 2 3 4 3 2 2" xfId="7355" xr:uid="{27A30906-E263-4A52-B442-E1E7E439D0B0}"/>
    <cellStyle name="Vírgula 6 2 3 4 3 3" xfId="5705" xr:uid="{2451ADA4-2389-4B8A-B9DF-AFD3B07652ED}"/>
    <cellStyle name="Vírgula 6 2 3 4 4" xfId="524" xr:uid="{CB6B0F91-9A2C-43B5-9742-A928ED8E3681}"/>
    <cellStyle name="Vírgula 6 2 3 4 4 2" xfId="4841" xr:uid="{E09ACBE1-0FAA-4340-A4DC-13ED26D83120}"/>
    <cellStyle name="Vírgula 6 2 3 4 5" xfId="2659" xr:uid="{FA091CB0-8255-4506-B067-D274771138D2}"/>
    <cellStyle name="Vírgula 6 2 3 4 5 2" xfId="6489" xr:uid="{B8663A14-C6AD-4851-B1D0-C8A8D6F2D117}"/>
    <cellStyle name="Vírgula 6 2 3 4 6" xfId="4530" xr:uid="{DBECDDCD-0BAE-4391-B375-0B1526B13818}"/>
    <cellStyle name="Vírgula 6 2 3 5" xfId="772" xr:uid="{AA0280D7-DF42-45E7-A1CA-D64B1FEE8E3D}"/>
    <cellStyle name="Vírgula 6 2 3 5 2" xfId="1222" xr:uid="{AB7E3E79-88C1-4B01-ACDB-7DB65B0FD2EF}"/>
    <cellStyle name="Vírgula 6 2 3 5 2 2" xfId="2214" xr:uid="{86325634-279F-4EBD-A2BF-25FBA13ABE2E}"/>
    <cellStyle name="Vírgula 6 2 3 5 2 2 2" xfId="4345" xr:uid="{8F0C1519-AE95-4BAB-9282-40046CFC3AE5}"/>
    <cellStyle name="Vírgula 6 2 3 5 2 2 2 2" xfId="7968" xr:uid="{F57FE5FF-284F-4DED-BC95-574293854BC9}"/>
    <cellStyle name="Vírgula 6 2 3 5 2 2 3" xfId="6318" xr:uid="{FC1615AE-1049-4E6C-B8A0-4BF8A58375FA}"/>
    <cellStyle name="Vírgula 6 2 3 5 2 3" xfId="3353" xr:uid="{1559C883-0A71-40E3-ABAB-2395D3E80E3C}"/>
    <cellStyle name="Vírgula 6 2 3 5 2 3 2" xfId="7102" xr:uid="{DB8BD616-395A-4176-9BC6-3291CAAFF14E}"/>
    <cellStyle name="Vírgula 6 2 3 5 2 4" xfId="5452" xr:uid="{F1D492C1-1474-40C2-8CC9-4A19F2AA0D95}"/>
    <cellStyle name="Vírgula 6 2 3 5 3" xfId="1768" xr:uid="{05CED716-690D-4D46-92E0-7738C321AB48}"/>
    <cellStyle name="Vírgula 6 2 3 5 3 2" xfId="3899" xr:uid="{786D0B09-09C6-49B2-9FD7-8F3DF9762FAF}"/>
    <cellStyle name="Vírgula 6 2 3 5 3 2 2" xfId="7576" xr:uid="{34DDA486-EA87-4C12-8EFC-D9D848F42A9A}"/>
    <cellStyle name="Vírgula 6 2 3 5 3 3" xfId="5926" xr:uid="{0BA8505F-39BE-48D2-94D6-568C20192A34}"/>
    <cellStyle name="Vírgula 6 2 3 5 4" xfId="2907" xr:uid="{A14ACB73-E0D1-4071-9B4B-DA7C694BDC9E}"/>
    <cellStyle name="Vírgula 6 2 3 5 4 2" xfId="6710" xr:uid="{19F55FCB-D340-4D82-B97B-2A47862B45F7}"/>
    <cellStyle name="Vírgula 6 2 3 5 5" xfId="5061" xr:uid="{1D97623C-8AE9-4F61-B914-CD8F8B983CA1}"/>
    <cellStyle name="Vírgula 6 2 3 6" xfId="945" xr:uid="{BDB2019D-7BB5-4828-9762-E7BD0FDE9207}"/>
    <cellStyle name="Vírgula 6 2 3 6 2" xfId="1937" xr:uid="{336E8FF6-FD47-4D6A-BD7F-E91AC4959193}"/>
    <cellStyle name="Vírgula 6 2 3 6 2 2" xfId="4068" xr:uid="{DEA0C98A-59F2-4872-B406-D11490DC01AC}"/>
    <cellStyle name="Vírgula 6 2 3 6 2 2 2" xfId="7723" xr:uid="{68E68648-9B98-4A6F-B64D-CBA106A7FE43}"/>
    <cellStyle name="Vírgula 6 2 3 6 2 3" xfId="6073" xr:uid="{11485575-A00B-4772-ADCA-5C7DA38E76E4}"/>
    <cellStyle name="Vírgula 6 2 3 6 3" xfId="3076" xr:uid="{DFFEE315-9971-4878-951D-8558007B7A26}"/>
    <cellStyle name="Vírgula 6 2 3 6 3 2" xfId="6857" xr:uid="{96C71868-BD4B-4D14-AB8E-F9AD5B83A7AE}"/>
    <cellStyle name="Vírgula 6 2 3 6 4" xfId="5208" xr:uid="{616D1C7A-15B2-4E68-B4ED-BE147B97B68C}"/>
    <cellStyle name="Vírgula 6 2 3 7" xfId="1322" xr:uid="{CC8CC480-0DDD-44E4-A6DD-77297EC993CB}"/>
    <cellStyle name="Vírgula 6 2 3 7 2" xfId="3453" xr:uid="{93F127A7-5E34-4CBE-BCCD-4AC87DE8FFA7}"/>
    <cellStyle name="Vírgula 6 2 3 7 2 2" xfId="7184" xr:uid="{D8BA2650-6D05-459A-8261-C616102586B0}"/>
    <cellStyle name="Vírgula 6 2 3 7 3" xfId="5534" xr:uid="{5C457635-3E92-4A8B-8EF5-57D3148E7AF0}"/>
    <cellStyle name="Vírgula 6 2 3 8" xfId="1491" xr:uid="{559A23A9-1C72-4D87-85C1-B3349413978C}"/>
    <cellStyle name="Vírgula 6 2 3 8 2" xfId="3622" xr:uid="{3C7B4716-700B-468B-A308-73FADBF0AA97}"/>
    <cellStyle name="Vírgula 6 2 3 8 2 2" xfId="7331" xr:uid="{97E0EA87-FEB6-4E47-976D-22C57969AB82}"/>
    <cellStyle name="Vírgula 6 2 3 8 3" xfId="5681" xr:uid="{03578396-D5C3-4B85-8391-5EA4A44B55CB}"/>
    <cellStyle name="Vírgula 6 2 3 9" xfId="2314" xr:uid="{7787BC26-EF13-485F-80C7-7AF9260682AB}"/>
    <cellStyle name="Vírgula 6 2 3 9 2" xfId="4818" xr:uid="{C6EAC345-988E-4853-90CE-BAF406589EF5}"/>
    <cellStyle name="Vírgula 6 2 4" xfId="66" xr:uid="{00000000-0005-0000-0000-000036000000}"/>
    <cellStyle name="Vírgula 6 2 4 2" xfId="325" xr:uid="{2ACB0F58-3D57-4C29-BAAA-25C0E85C3C95}"/>
    <cellStyle name="Vírgula 6 2 4 2 2" xfId="1121" xr:uid="{4ACF4DBA-3FD0-429F-A92B-7ECD4297228F}"/>
    <cellStyle name="Vírgula 6 2 4 2 2 2" xfId="2113" xr:uid="{CA0F391D-004F-4D7B-9262-1F0840CC5B9D}"/>
    <cellStyle name="Vírgula 6 2 4 2 2 2 2" xfId="4244" xr:uid="{F355E753-1DBB-4930-8667-114BA09741A9}"/>
    <cellStyle name="Vírgula 6 2 4 2 2 2 2 2" xfId="7879" xr:uid="{90C7A460-3542-4B32-87CF-3CCA1E52ADE5}"/>
    <cellStyle name="Vírgula 6 2 4 2 2 2 3" xfId="6229" xr:uid="{8ACDFE9C-6645-42CC-BD67-1FE7A97D4F90}"/>
    <cellStyle name="Vírgula 6 2 4 2 2 3" xfId="3252" xr:uid="{8BFD24DA-6EEA-40C8-9F31-2D2A4B677851}"/>
    <cellStyle name="Vírgula 6 2 4 2 2 3 2" xfId="7013" xr:uid="{445BB8A3-41B4-4821-AE43-3C8CDDCA0A93}"/>
    <cellStyle name="Vírgula 6 2 4 2 2 4" xfId="5363" xr:uid="{2D472E54-E7AE-4699-BE46-51F1ABDD6198}"/>
    <cellStyle name="Vírgula 6 2 4 2 3" xfId="1667" xr:uid="{144BED6D-25E5-4D8D-9FBE-626ADE3C2818}"/>
    <cellStyle name="Vírgula 6 2 4 2 3 2" xfId="3798" xr:uid="{AC38C237-4B2F-4039-AA98-23CEE33D87BB}"/>
    <cellStyle name="Vírgula 6 2 4 2 3 2 2" xfId="7487" xr:uid="{A6827B78-4511-4454-AF5A-9D34A5BE0264}"/>
    <cellStyle name="Vírgula 6 2 4 2 3 3" xfId="5837" xr:uid="{3E952A5E-58C3-42B5-B05E-0E81B63174B3}"/>
    <cellStyle name="Vírgula 6 2 4 2 4" xfId="2461" xr:uid="{5052B115-0173-4F93-A43A-72FBFF6A6A4A}"/>
    <cellStyle name="Vírgula 6 2 4 2 4 2" xfId="4973" xr:uid="{1007F54B-21F4-4292-8377-17F57045BCBA}"/>
    <cellStyle name="Vírgula 6 2 4 2 5" xfId="671" xr:uid="{B851384F-F873-446B-B397-C3EE1B22A12F}"/>
    <cellStyle name="Vírgula 6 2 4 2 5 2" xfId="6621" xr:uid="{CCB0D411-2C74-46FD-880E-41D1EF683865}"/>
    <cellStyle name="Vírgula 6 2 4 2 6" xfId="2806" xr:uid="{41DC360A-6945-4BE2-8007-C914FCCE3680}"/>
    <cellStyle name="Vírgula 6 2 4 2 7" xfId="4662" xr:uid="{D3CA62E3-E7DE-456F-9750-23CFBC0113B0}"/>
    <cellStyle name="Vírgula 6 2 4 3" xfId="221" xr:uid="{DF6BA641-9CE0-4F74-BCA1-8E86E89CEE09}"/>
    <cellStyle name="Vírgula 6 2 4 3 2" xfId="1018" xr:uid="{61784650-4F10-46D9-9D7A-E51B4BF513DC}"/>
    <cellStyle name="Vírgula 6 2 4 3 2 2" xfId="2010" xr:uid="{7EB4BC66-20C6-46C8-AEC4-C73B72D9B666}"/>
    <cellStyle name="Vírgula 6 2 4 3 2 2 2" xfId="4141" xr:uid="{312945DC-C5D6-44D0-ADAB-69EBF0EE47AA}"/>
    <cellStyle name="Vírgula 6 2 4 3 2 2 2 2" xfId="7786" xr:uid="{DF12E762-97F8-4759-B36E-5446E0555040}"/>
    <cellStyle name="Vírgula 6 2 4 3 2 2 3" xfId="6136" xr:uid="{56C5C89D-1709-4A62-9463-1589A6D60C14}"/>
    <cellStyle name="Vírgula 6 2 4 3 2 3" xfId="3149" xr:uid="{003D1D68-BA3F-46F4-B297-6EC8AD440C79}"/>
    <cellStyle name="Vírgula 6 2 4 3 2 3 2" xfId="6920" xr:uid="{1DC2FEFC-D2E9-4F4D-AB8F-A7E1FE3FE33B}"/>
    <cellStyle name="Vírgula 6 2 4 3 2 4" xfId="5270" xr:uid="{53F1EA9C-D3CA-41BE-98E8-D49C2F6B3787}"/>
    <cellStyle name="Vírgula 6 2 4 3 3" xfId="1564" xr:uid="{682D2000-E0B8-43BA-858F-81AFCF25562C}"/>
    <cellStyle name="Vírgula 6 2 4 3 3 2" xfId="3695" xr:uid="{B6A7ADF7-82BA-45C6-88C0-4CAD0F9E3506}"/>
    <cellStyle name="Vírgula 6 2 4 3 3 2 2" xfId="7394" xr:uid="{4D461052-A52B-4EFF-9E07-71CABBDC1242}"/>
    <cellStyle name="Vírgula 6 2 4 3 3 3" xfId="5744" xr:uid="{A0E4583A-1BA5-43A8-94A0-597DAC0C1E2B}"/>
    <cellStyle name="Vírgula 6 2 4 3 4" xfId="568" xr:uid="{B473A60A-E3DC-4954-92FD-C45E4C5E701B}"/>
    <cellStyle name="Vírgula 6 2 4 3 4 2" xfId="4880" xr:uid="{88467AAC-F159-4295-AFF9-2A94214EB90D}"/>
    <cellStyle name="Vírgula 6 2 4 3 5" xfId="2703" xr:uid="{8429DB76-972C-42C8-9176-3E0532311B7C}"/>
    <cellStyle name="Vírgula 6 2 4 3 5 2" xfId="6528" xr:uid="{B89BB07A-DC80-4D75-A3CC-C13E96D5271E}"/>
    <cellStyle name="Vírgula 6 2 4 3 6" xfId="4569" xr:uid="{6E7F61A4-9277-49ED-BCDF-6DBADAC2FA25}"/>
    <cellStyle name="Vírgula 6 2 4 4" xfId="874" xr:uid="{E27CA6A9-6CC6-4FB5-BB00-B6351C6AF9AD}"/>
    <cellStyle name="Vírgula 6 2 4 4 2" xfId="1866" xr:uid="{0BD67908-2EAA-47EA-84CB-BCE8E59ACB18}"/>
    <cellStyle name="Vírgula 6 2 4 4 2 2" xfId="3997" xr:uid="{798EE8AC-2A8C-458F-B2D0-1B55AF98F118}"/>
    <cellStyle name="Vírgula 6 2 4 4 2 2 2" xfId="7658" xr:uid="{F8ED064F-94A8-4356-AA69-0E422A975345}"/>
    <cellStyle name="Vírgula 6 2 4 4 2 3" xfId="6008" xr:uid="{DE6EA040-E1F9-4E69-9537-844A00088549}"/>
    <cellStyle name="Vírgula 6 2 4 4 3" xfId="3005" xr:uid="{9F6DEE25-4DE2-4B61-A31B-16F6BED8DCC2}"/>
    <cellStyle name="Vírgula 6 2 4 4 3 2" xfId="6792" xr:uid="{D2F62437-42AF-4AB4-BEB1-08E41DB4E93A}"/>
    <cellStyle name="Vírgula 6 2 4 4 4" xfId="5143" xr:uid="{B18153D5-4A0B-4065-A67C-F58584C9E235}"/>
    <cellStyle name="Vírgula 6 2 4 5" xfId="1420" xr:uid="{2D1119DE-2E8D-40A7-BD45-309F94E995B5}"/>
    <cellStyle name="Vírgula 6 2 4 5 2" xfId="3551" xr:uid="{4D173065-0071-4A51-858C-92123319AB09}"/>
    <cellStyle name="Vírgula 6 2 4 5 2 2" xfId="7266" xr:uid="{3E0E3B03-AAA9-441A-8775-B5E26E989FAE}"/>
    <cellStyle name="Vírgula 6 2 4 5 3" xfId="5616" xr:uid="{DD552D90-7909-4C99-BDA8-694C8944D225}"/>
    <cellStyle name="Vírgula 6 2 4 6" xfId="2358" xr:uid="{18934819-F9FB-4046-8CC5-8B98C69D26F6}"/>
    <cellStyle name="Vírgula 6 2 4 6 2" xfId="4752" xr:uid="{CE67D40A-7BB4-46C1-B74C-4FE05DF8FC96}"/>
    <cellStyle name="Vírgula 6 2 4 7" xfId="424" xr:uid="{C0D3D1CD-187D-4059-9B18-E524C30A1C56}"/>
    <cellStyle name="Vírgula 6 2 4 7 2" xfId="6400" xr:uid="{CDD7DAB1-4CEE-4E00-A412-43E14A4112CA}"/>
    <cellStyle name="Vírgula 6 2 4 8" xfId="2559" xr:uid="{583A3183-B5ED-45C2-ADAF-466C60979F21}"/>
    <cellStyle name="Vírgula 6 2 4 9" xfId="4441" xr:uid="{E8F1DD1E-6A79-465A-804B-17A43E6E75BC}"/>
    <cellStyle name="Vírgula 6 3" xfId="87" xr:uid="{00000000-0005-0000-0000-000035000000}"/>
    <cellStyle name="Vírgula 6 3 10" xfId="1437" xr:uid="{4B0E6069-C34F-40EE-9351-91CE6690A488}"/>
    <cellStyle name="Vírgula 6 3 10 2" xfId="3568" xr:uid="{CCD78E5B-2276-4FF0-A927-6E05CD55DF2B}"/>
    <cellStyle name="Vírgula 6 3 10 2 2" xfId="7282" xr:uid="{890E7485-8D1E-42ED-8C33-1F4FD681EC57}"/>
    <cellStyle name="Vírgula 6 3 10 3" xfId="5632" xr:uid="{DCC4A01B-AB50-4F4E-B310-8BDA3B982434}"/>
    <cellStyle name="Vírgula 6 3 11" xfId="2331" xr:uid="{FB513D73-16DC-42EF-AF59-624B84B31EB2}"/>
    <cellStyle name="Vírgula 6 3 11 2" xfId="4768" xr:uid="{7FE33594-568C-4DB8-AC92-BE99A3651260}"/>
    <cellStyle name="Vírgula 6 3 12" xfId="441" xr:uid="{F5A559A7-B968-408A-9029-CD64D69FB2BF}"/>
    <cellStyle name="Vírgula 6 3 12 2" xfId="6416" xr:uid="{BA90D05B-596C-490E-9AE2-0CE7D6492121}"/>
    <cellStyle name="Vírgula 6 3 13" xfId="2576" xr:uid="{3C550797-B9D1-40BE-B0C0-98F1E2745AD6}"/>
    <cellStyle name="Vírgula 6 3 14" xfId="4457" xr:uid="{EA444C23-5EED-4CA0-A1F1-D5965D013E10}"/>
    <cellStyle name="Vírgula 6 3 2" xfId="150" xr:uid="{00000000-0005-0000-0000-0000AC000000}"/>
    <cellStyle name="Vírgula 6 3 2 10" xfId="2634" xr:uid="{619A6DD0-9127-48C1-A4F7-B874544E12B4}"/>
    <cellStyle name="Vírgula 6 3 2 11" xfId="4510" xr:uid="{4C5EC4BA-D4A5-4224-B26B-C92138948AE0}"/>
    <cellStyle name="Vírgula 6 3 2 2" xfId="400" xr:uid="{23BAF18D-C3A4-49EC-AAE5-2B1291C373E3}"/>
    <cellStyle name="Vírgula 6 3 2 2 2" xfId="1196" xr:uid="{6154CC87-0997-481B-834B-6220439CD274}"/>
    <cellStyle name="Vírgula 6 3 2 2 2 2" xfId="2188" xr:uid="{81859B18-DF74-47BA-BEA8-98370360F3C9}"/>
    <cellStyle name="Vírgula 6 3 2 2 2 2 2" xfId="4319" xr:uid="{DCB5A519-18BB-4EDB-90DC-9285D27F0E11}"/>
    <cellStyle name="Vírgula 6 3 2 2 2 2 2 2" xfId="7948" xr:uid="{E3AA34A9-08EC-499D-B922-45A19ADA8B2A}"/>
    <cellStyle name="Vírgula 6 3 2 2 2 2 3" xfId="6298" xr:uid="{66D3BCD3-8BF8-4230-8FD0-95456CB7E65D}"/>
    <cellStyle name="Vírgula 6 3 2 2 2 3" xfId="3327" xr:uid="{7CA29C90-EEBC-46C7-A6A7-B0711F6E73C1}"/>
    <cellStyle name="Vírgula 6 3 2 2 2 3 2" xfId="7082" xr:uid="{04556F75-9EE5-4285-95DA-D535A3C23BE4}"/>
    <cellStyle name="Vírgula 6 3 2 2 2 4" xfId="5432" xr:uid="{4EE2217C-030E-4CB5-9760-480F43B00985}"/>
    <cellStyle name="Vírgula 6 3 2 2 3" xfId="1742" xr:uid="{3F5367C1-1809-494E-B2CB-84362D999807}"/>
    <cellStyle name="Vírgula 6 3 2 2 3 2" xfId="3873" xr:uid="{A1DFD5F1-37E6-4C54-85D7-BCEC13E9730D}"/>
    <cellStyle name="Vírgula 6 3 2 2 3 2 2" xfId="7556" xr:uid="{9E366FE6-D417-415B-99DF-50F251D8A792}"/>
    <cellStyle name="Vírgula 6 3 2 2 3 3" xfId="5906" xr:uid="{7D426667-37F2-42DB-857B-A2FFE58E9D69}"/>
    <cellStyle name="Vírgula 6 3 2 2 4" xfId="2536" xr:uid="{81161D34-58EB-48F2-A7BE-128FF7DC7F4C}"/>
    <cellStyle name="Vírgula 6 3 2 2 4 2" xfId="5042" xr:uid="{0B1E2B73-F8B5-47D4-8A2B-A77436DA39D5}"/>
    <cellStyle name="Vírgula 6 3 2 2 5" xfId="746" xr:uid="{E3998400-6D89-46E1-871B-7E915456AC42}"/>
    <cellStyle name="Vírgula 6 3 2 2 5 2" xfId="6690" xr:uid="{77A3B71F-59DD-458C-A7A3-B5325ED30615}"/>
    <cellStyle name="Vírgula 6 3 2 2 6" xfId="2881" xr:uid="{23C5A863-AE78-4006-9973-F078CCC11F04}"/>
    <cellStyle name="Vírgula 6 3 2 2 7" xfId="4731" xr:uid="{572FEBAA-BD57-48F6-8A67-4A960F909819}"/>
    <cellStyle name="Vírgula 6 3 2 3" xfId="297" xr:uid="{7F6001B3-14BA-4E6E-A989-295B349DAF76}"/>
    <cellStyle name="Vírgula 6 3 2 3 2" xfId="1093" xr:uid="{514C8F97-2F11-44B0-817F-4C2EAEF7F445}"/>
    <cellStyle name="Vírgula 6 3 2 3 2 2" xfId="2085" xr:uid="{F1C83E1E-28D8-4F75-915A-31D5B0B6D4F1}"/>
    <cellStyle name="Vírgula 6 3 2 3 2 2 2" xfId="4216" xr:uid="{BEF660E9-9E8A-4326-AF8A-8096990088A0}"/>
    <cellStyle name="Vírgula 6 3 2 3 2 2 2 2" xfId="7855" xr:uid="{2BB9B135-D1AC-4D1F-A5F9-58046CF7388C}"/>
    <cellStyle name="Vírgula 6 3 2 3 2 2 3" xfId="6205" xr:uid="{682187F1-C4D0-4CCC-BBEA-6ADE46515780}"/>
    <cellStyle name="Vírgula 6 3 2 3 2 3" xfId="3224" xr:uid="{814A856D-E7CB-4DD8-9E94-1C01FA45D4DC}"/>
    <cellStyle name="Vírgula 6 3 2 3 2 3 2" xfId="6989" xr:uid="{CE029C3D-45F5-415D-8C74-E4239E9A3670}"/>
    <cellStyle name="Vírgula 6 3 2 3 2 4" xfId="5339" xr:uid="{AD4AFE8C-4B56-496E-BC25-DFC6E1397964}"/>
    <cellStyle name="Vírgula 6 3 2 3 3" xfId="1639" xr:uid="{F48D110A-435B-49F9-A378-0D1229F921AE}"/>
    <cellStyle name="Vírgula 6 3 2 3 3 2" xfId="3770" xr:uid="{765D3ED2-B37E-49A7-B632-FDD95883BBF9}"/>
    <cellStyle name="Vírgula 6 3 2 3 3 2 2" xfId="7463" xr:uid="{9E308BAA-EF42-402C-A362-2E04718E1C9B}"/>
    <cellStyle name="Vírgula 6 3 2 3 3 3" xfId="5813" xr:uid="{C57A55A1-0C4F-4AA5-B509-F3D67F414696}"/>
    <cellStyle name="Vírgula 6 3 2 3 4" xfId="643" xr:uid="{762EB184-AC44-483F-A886-7846D652E347}"/>
    <cellStyle name="Vírgula 6 3 2 3 4 2" xfId="4949" xr:uid="{A504C386-2C69-4334-BA75-F443E47F386A}"/>
    <cellStyle name="Vírgula 6 3 2 3 5" xfId="2778" xr:uid="{DC3C29F7-BF7F-4790-9286-D739D4ADBDDE}"/>
    <cellStyle name="Vírgula 6 3 2 3 5 2" xfId="6597" xr:uid="{38D21C53-98E2-4BBF-8CF9-91C6BDD740BC}"/>
    <cellStyle name="Vírgula 6 3 2 3 6" xfId="4638" xr:uid="{A90BDEB9-148C-4079-9AF2-62F84515F20A}"/>
    <cellStyle name="Vírgula 6 3 2 4" xfId="843" xr:uid="{8FF4288B-C99F-4102-AFDF-7ACB342A652F}"/>
    <cellStyle name="Vírgula 6 3 2 4 2" xfId="1293" xr:uid="{8AD6AE08-0625-45D4-AD6A-2612898F5D72}"/>
    <cellStyle name="Vírgula 6 3 2 4 2 2" xfId="2285" xr:uid="{8CCE4AF2-862D-4E60-8924-A96C5F9A0B37}"/>
    <cellStyle name="Vírgula 6 3 2 4 2 2 2" xfId="4416" xr:uid="{EAB01381-0834-49DF-AD86-66E7501BEF21}"/>
    <cellStyle name="Vírgula 6 3 2 4 2 2 2 2" xfId="8027" xr:uid="{AFA96215-89B5-4CAC-BAC1-683DC2D1B5E7}"/>
    <cellStyle name="Vírgula 6 3 2 4 2 2 3" xfId="6377" xr:uid="{5A180BC1-B5AA-4F91-AEED-7E71774B17F6}"/>
    <cellStyle name="Vírgula 6 3 2 4 2 3" xfId="3424" xr:uid="{3B8939FC-40BA-4BA6-9C32-5FB71F834C0A}"/>
    <cellStyle name="Vírgula 6 3 2 4 2 3 2" xfId="7161" xr:uid="{28192587-29DE-4522-87E4-C4A17A88F110}"/>
    <cellStyle name="Vírgula 6 3 2 4 2 4" xfId="5511" xr:uid="{70C1A32B-3D4F-4825-A9B4-357C58737E4E}"/>
    <cellStyle name="Vírgula 6 3 2 4 3" xfId="1839" xr:uid="{0B2491CE-97C7-4BE1-8A90-CA457BE3B904}"/>
    <cellStyle name="Vírgula 6 3 2 4 3 2" xfId="3970" xr:uid="{FD6ED71C-FE88-47FE-871D-BB3E9F945FF4}"/>
    <cellStyle name="Vírgula 6 3 2 4 3 2 2" xfId="7635" xr:uid="{66D461D1-9686-452D-A299-01850E5DC90C}"/>
    <cellStyle name="Vírgula 6 3 2 4 3 3" xfId="5985" xr:uid="{C1A0D440-211C-4EC5-8A89-C6806649400A}"/>
    <cellStyle name="Vírgula 6 3 2 4 4" xfId="2978" xr:uid="{7E7F420C-3B3F-4771-A95B-482E8BAD7578}"/>
    <cellStyle name="Vírgula 6 3 2 4 4 2" xfId="6769" xr:uid="{238625B7-ED75-4D13-88F8-9062A96C53F9}"/>
    <cellStyle name="Vírgula 6 3 2 4 5" xfId="5120" xr:uid="{83292B57-FCDE-42BA-9009-9C218761143B}"/>
    <cellStyle name="Vírgula 6 3 2 5" xfId="949" xr:uid="{F3629C3E-35F7-4533-8610-140FB15E40EB}"/>
    <cellStyle name="Vírgula 6 3 2 5 2" xfId="1941" xr:uid="{87244E99-F69F-4FF6-9462-10B3150FE331}"/>
    <cellStyle name="Vírgula 6 3 2 5 2 2" xfId="4072" xr:uid="{435617C2-C2A6-462C-A884-152B61B7AF11}"/>
    <cellStyle name="Vírgula 6 3 2 5 2 2 2" xfId="7727" xr:uid="{DB3AB97D-E9C7-41FC-8F7B-7D71F4B1561F}"/>
    <cellStyle name="Vírgula 6 3 2 5 2 3" xfId="6077" xr:uid="{6C40786A-7702-4141-9D42-A6E986C847AE}"/>
    <cellStyle name="Vírgula 6 3 2 5 3" xfId="3080" xr:uid="{410C8BB6-3581-4252-9B22-9FA1B282B826}"/>
    <cellStyle name="Vírgula 6 3 2 5 3 2" xfId="6861" xr:uid="{DC879F1C-0B2D-4A9A-A525-FBE249734738}"/>
    <cellStyle name="Vírgula 6 3 2 5 4" xfId="5212" xr:uid="{99950BE7-733C-48C6-86DC-8E0E01D45BFC}"/>
    <cellStyle name="Vírgula 6 3 2 6" xfId="1393" xr:uid="{67634F82-B545-4F36-A03A-12C2084CC3B1}"/>
    <cellStyle name="Vírgula 6 3 2 6 2" xfId="3524" xr:uid="{2769A9A6-9D7D-4765-966F-2D2A4744F1BD}"/>
    <cellStyle name="Vírgula 6 3 2 6 2 2" xfId="7243" xr:uid="{5C48796A-0ADD-442D-AAB6-00A23B0A03F8}"/>
    <cellStyle name="Vírgula 6 3 2 6 3" xfId="5593" xr:uid="{2EA452DF-AD38-46B8-80B8-34A8B5EA26D8}"/>
    <cellStyle name="Vírgula 6 3 2 7" xfId="1495" xr:uid="{5B48DDDE-4EA3-4126-8CDF-0CEE96C4B795}"/>
    <cellStyle name="Vírgula 6 3 2 7 2" xfId="3626" xr:uid="{D1674404-1437-42D8-A80A-4F1EDE8163D4}"/>
    <cellStyle name="Vírgula 6 3 2 7 2 2" xfId="7335" xr:uid="{AE462691-1CB9-421E-AFB4-CA8AF9908E30}"/>
    <cellStyle name="Vírgula 6 3 2 7 3" xfId="5685" xr:uid="{E1E98002-252B-4913-A650-84EF4C83BE59}"/>
    <cellStyle name="Vírgula 6 3 2 8" xfId="2433" xr:uid="{2D698387-DD03-4E4D-A5D1-F5494729B3E2}"/>
    <cellStyle name="Vírgula 6 3 2 8 2" xfId="4822" xr:uid="{10D03288-22AF-42BF-A65A-7FC294E17C26}"/>
    <cellStyle name="Vírgula 6 3 2 9" xfId="499" xr:uid="{37A83F49-807D-4C45-BBC4-3F5CEC25FB5E}"/>
    <cellStyle name="Vírgula 6 3 2 9 2" xfId="6469" xr:uid="{B6194451-D52F-4984-BB13-BE6A04F7FDB1}"/>
    <cellStyle name="Vírgula 6 3 3" xfId="149" xr:uid="{00000000-0005-0000-0000-0000AB000000}"/>
    <cellStyle name="Vírgula 6 3 3 2" xfId="399" xr:uid="{068738D6-8980-4B07-8519-EDA084C5DA9D}"/>
    <cellStyle name="Vírgula 6 3 3 2 2" xfId="1195" xr:uid="{83C13B06-2501-4423-8533-18E693C55C7F}"/>
    <cellStyle name="Vírgula 6 3 3 2 2 2" xfId="2187" xr:uid="{06772E21-4CF8-494D-802F-5FAFE38A22D6}"/>
    <cellStyle name="Vírgula 6 3 3 2 2 2 2" xfId="4318" xr:uid="{5A63489D-58AC-496E-ABE9-6287834ABF7F}"/>
    <cellStyle name="Vírgula 6 3 3 2 2 2 2 2" xfId="7947" xr:uid="{4753CE06-A103-4B39-8082-D04854484733}"/>
    <cellStyle name="Vírgula 6 3 3 2 2 2 3" xfId="6297" xr:uid="{2BEFAB03-1796-4810-8E8C-A5AA7873322F}"/>
    <cellStyle name="Vírgula 6 3 3 2 2 3" xfId="3326" xr:uid="{F400F2DE-7EC6-4595-AEA1-872DE397B7E1}"/>
    <cellStyle name="Vírgula 6 3 3 2 2 3 2" xfId="7081" xr:uid="{EB688D80-649F-4F1A-B81C-C87AA533D661}"/>
    <cellStyle name="Vírgula 6 3 3 2 2 4" xfId="5431" xr:uid="{A0ACF33C-9B95-4E27-BA0A-5B4FDDA4C8E6}"/>
    <cellStyle name="Vírgula 6 3 3 2 3" xfId="1741" xr:uid="{AABC301C-11B3-4638-8E83-C7505EC86456}"/>
    <cellStyle name="Vírgula 6 3 3 2 3 2" xfId="3872" xr:uid="{C0094133-D055-4DBC-BFB9-46992ACBC67F}"/>
    <cellStyle name="Vírgula 6 3 3 2 3 2 2" xfId="7555" xr:uid="{3821239F-848C-4B67-86B2-996DAB0CD3C9}"/>
    <cellStyle name="Vírgula 6 3 3 2 3 3" xfId="5905" xr:uid="{1B642461-E468-40AE-B09B-8B7A9C6D3D24}"/>
    <cellStyle name="Vírgula 6 3 3 2 4" xfId="2535" xr:uid="{0AC9271F-CF1D-4312-B722-3C4D9A07E16D}"/>
    <cellStyle name="Vírgula 6 3 3 2 4 2" xfId="5041" xr:uid="{B5DC6854-02C2-48B1-89C9-DD1B116A2798}"/>
    <cellStyle name="Vírgula 6 3 3 2 5" xfId="745" xr:uid="{71F0E056-5F86-4946-B4A8-7AFD6FC91CD8}"/>
    <cellStyle name="Vírgula 6 3 3 2 5 2" xfId="6689" xr:uid="{FBF97A06-B618-441C-AF6C-306BFC8A81AF}"/>
    <cellStyle name="Vírgula 6 3 3 2 6" xfId="2880" xr:uid="{40919EC0-812D-41D6-8A76-85E0B83DAF3A}"/>
    <cellStyle name="Vírgula 6 3 3 2 7" xfId="4730" xr:uid="{FC8008DC-1775-475A-9850-7581991E8291}"/>
    <cellStyle name="Vírgula 6 3 3 3" xfId="296" xr:uid="{56A81088-15F9-4D62-BD13-2E35D382E15F}"/>
    <cellStyle name="Vírgula 6 3 3 3 2" xfId="1092" xr:uid="{3FAD1CA9-19CE-47A0-B061-F86836666637}"/>
    <cellStyle name="Vírgula 6 3 3 3 2 2" xfId="2084" xr:uid="{9B174006-AE36-418D-88A9-43E45A1DDABF}"/>
    <cellStyle name="Vírgula 6 3 3 3 2 2 2" xfId="4215" xr:uid="{CAE6A475-C32D-4B49-B67E-E7853251B261}"/>
    <cellStyle name="Vírgula 6 3 3 3 2 2 2 2" xfId="7854" xr:uid="{53274A83-C1EC-4A53-83B0-6BE582B88DB7}"/>
    <cellStyle name="Vírgula 6 3 3 3 2 2 3" xfId="6204" xr:uid="{18D9F405-32C0-41D1-9917-E1837A730A1C}"/>
    <cellStyle name="Vírgula 6 3 3 3 2 3" xfId="3223" xr:uid="{6352EB21-1B06-4F9F-AAD5-A4088DEDAEE2}"/>
    <cellStyle name="Vírgula 6 3 3 3 2 3 2" xfId="6988" xr:uid="{07F49E5C-CD23-4B7C-A34F-A98DFD6FB663}"/>
    <cellStyle name="Vírgula 6 3 3 3 2 4" xfId="5338" xr:uid="{2C141B58-9263-40D8-978D-2D526001E3BD}"/>
    <cellStyle name="Vírgula 6 3 3 3 3" xfId="1638" xr:uid="{E8EE0226-16FB-4817-84D0-B222BA8610AF}"/>
    <cellStyle name="Vírgula 6 3 3 3 3 2" xfId="3769" xr:uid="{2F8ACF7D-E661-4B1D-8CFD-67AB8D145B1D}"/>
    <cellStyle name="Vírgula 6 3 3 3 3 2 2" xfId="7462" xr:uid="{4909D78B-5A6F-4683-8BDE-8812B37731B7}"/>
    <cellStyle name="Vírgula 6 3 3 3 3 3" xfId="5812" xr:uid="{154DB718-BFD6-44AC-9C4E-95FD4022DB11}"/>
    <cellStyle name="Vírgula 6 3 3 3 4" xfId="642" xr:uid="{35E93114-5601-46A7-9163-AA92F25A0CDC}"/>
    <cellStyle name="Vírgula 6 3 3 3 4 2" xfId="4948" xr:uid="{612046CC-5F57-4F9B-976F-3FFD5A284E44}"/>
    <cellStyle name="Vírgula 6 3 3 3 5" xfId="2777" xr:uid="{BF41C391-81F4-43D9-88A8-088EB50ED312}"/>
    <cellStyle name="Vírgula 6 3 3 3 5 2" xfId="6596" xr:uid="{DA0AD631-CF74-4BEA-9B39-402BE9C875F4}"/>
    <cellStyle name="Vírgula 6 3 3 3 6" xfId="4637" xr:uid="{18922E68-3DF2-4FCD-B5A8-0AE10A6DDD58}"/>
    <cellStyle name="Vírgula 6 3 3 4" xfId="948" xr:uid="{6A6062D8-E87B-48EC-9EFF-84E1307F501C}"/>
    <cellStyle name="Vírgula 6 3 3 4 2" xfId="1940" xr:uid="{23622056-BE75-4047-94AE-882DC6D25C4C}"/>
    <cellStyle name="Vírgula 6 3 3 4 2 2" xfId="4071" xr:uid="{463E2FB3-C3F1-4B79-9283-9870903046E2}"/>
    <cellStyle name="Vírgula 6 3 3 4 2 2 2" xfId="7726" xr:uid="{74580ABE-EA71-440C-8C18-2F4534886199}"/>
    <cellStyle name="Vírgula 6 3 3 4 2 3" xfId="6076" xr:uid="{610D6765-7DFA-4A2A-9A7D-A3B4A7B034C5}"/>
    <cellStyle name="Vírgula 6 3 3 4 3" xfId="3079" xr:uid="{33440A51-0BF0-4C89-B8CC-66B64870BA37}"/>
    <cellStyle name="Vírgula 6 3 3 4 3 2" xfId="6860" xr:uid="{6120E423-609B-4522-A44E-4D7EBDA22B7C}"/>
    <cellStyle name="Vírgula 6 3 3 4 4" xfId="5211" xr:uid="{11A4DCC1-D3F0-4E73-ABEA-1C3A1C64AB6A}"/>
    <cellStyle name="Vírgula 6 3 3 5" xfId="1494" xr:uid="{7AE0D363-C19E-457D-930C-BBBD740560E8}"/>
    <cellStyle name="Vírgula 6 3 3 5 2" xfId="3625" xr:uid="{4D069966-627F-430C-9B2E-26F85376FEB4}"/>
    <cellStyle name="Vírgula 6 3 3 5 2 2" xfId="7334" xr:uid="{9CBED2CA-66F9-464B-A11E-93A527FCE512}"/>
    <cellStyle name="Vírgula 6 3 3 5 3" xfId="5684" xr:uid="{55272682-A0FC-4388-9B5E-BF2DBE9CA46D}"/>
    <cellStyle name="Vírgula 6 3 3 6" xfId="2432" xr:uid="{973F3915-605F-4A9C-A981-00F2EAC5E2FE}"/>
    <cellStyle name="Vírgula 6 3 3 6 2" xfId="4821" xr:uid="{8DAE4F69-8067-46F7-B667-A75511A53FF1}"/>
    <cellStyle name="Vírgula 6 3 3 7" xfId="498" xr:uid="{333D462C-8CCB-4619-B39E-33E56AFEF3D4}"/>
    <cellStyle name="Vírgula 6 3 3 7 2" xfId="6468" xr:uid="{D197255E-35F4-4124-9028-231C7928A663}"/>
    <cellStyle name="Vírgula 6 3 3 8" xfId="2633" xr:uid="{71C07D23-88E6-4390-94EB-61D1341DC7B3}"/>
    <cellStyle name="Vírgula 6 3 3 9" xfId="4509" xr:uid="{FDD51D84-47A4-46F0-830F-3B562A9C729B}"/>
    <cellStyle name="Vírgula 6 3 4" xfId="342" xr:uid="{F2AE11AB-9AC9-4087-A03C-60D65D1F09C6}"/>
    <cellStyle name="Vírgula 6 3 4 2" xfId="1138" xr:uid="{346DF8DF-AFEA-4EA6-A2B7-4E6077487E5A}"/>
    <cellStyle name="Vírgula 6 3 4 2 2" xfId="2130" xr:uid="{1150A403-6430-4CE8-A35A-4BAFEEEA8E93}"/>
    <cellStyle name="Vírgula 6 3 4 2 2 2" xfId="4261" xr:uid="{10E3EC82-2EED-48DF-91ED-8EC5496C7E5D}"/>
    <cellStyle name="Vírgula 6 3 4 2 2 2 2" xfId="7895" xr:uid="{8885A86D-2CFF-4210-AEAE-42F32C4CD2AB}"/>
    <cellStyle name="Vírgula 6 3 4 2 2 3" xfId="6245" xr:uid="{CC9E83A0-1A17-4788-AD44-F3604FCE4B7C}"/>
    <cellStyle name="Vírgula 6 3 4 2 3" xfId="3269" xr:uid="{CD1573EF-9420-414C-A336-E9C2345A17A1}"/>
    <cellStyle name="Vírgula 6 3 4 2 3 2" xfId="7029" xr:uid="{DF6AD6B9-260D-4AD6-ACD1-2C0A9C8FC563}"/>
    <cellStyle name="Vírgula 6 3 4 2 4" xfId="5379" xr:uid="{DA950F52-2C11-4656-ACFE-A407A665543B}"/>
    <cellStyle name="Vírgula 6 3 4 3" xfId="1684" xr:uid="{FC9B7C16-4C21-41C2-9232-9D8356A5A7E9}"/>
    <cellStyle name="Vírgula 6 3 4 3 2" xfId="3815" xr:uid="{D461E460-B55F-4E93-83F0-E9939CF6EF74}"/>
    <cellStyle name="Vírgula 6 3 4 3 2 2" xfId="7503" xr:uid="{4E1FF4C3-3EF5-47F4-A61A-FBB92DD2B9E4}"/>
    <cellStyle name="Vírgula 6 3 4 3 3" xfId="5853" xr:uid="{B024DC69-07BB-4C6E-9AEE-664B3E2C7F85}"/>
    <cellStyle name="Vírgula 6 3 4 4" xfId="2478" xr:uid="{615D891F-0E1C-4D61-9A82-0FC7BE020942}"/>
    <cellStyle name="Vírgula 6 3 4 4 2" xfId="4989" xr:uid="{B515B8B4-997E-4BAD-994F-2C12F711FBA2}"/>
    <cellStyle name="Vírgula 6 3 4 5" xfId="688" xr:uid="{9CDFFE34-968C-4D14-BFE5-F14BE64ABD77}"/>
    <cellStyle name="Vírgula 6 3 4 5 2" xfId="6637" xr:uid="{A23F0AE3-EA62-410E-8CB1-4AE3159AB1F2}"/>
    <cellStyle name="Vírgula 6 3 4 6" xfId="2823" xr:uid="{85262614-F563-4F4D-96D1-66C28967A53D}"/>
    <cellStyle name="Vírgula 6 3 4 7" xfId="4678" xr:uid="{371A75E6-09EF-46CE-BD6D-20C975929B91}"/>
    <cellStyle name="Vírgula 6 3 5" xfId="238" xr:uid="{37C854DD-A3C9-4DBC-B5D0-C2029C569BA2}"/>
    <cellStyle name="Vírgula 6 3 5 2" xfId="1035" xr:uid="{B74E0C58-7626-4121-BE21-794EE55B31C1}"/>
    <cellStyle name="Vírgula 6 3 5 2 2" xfId="2027" xr:uid="{87FDF913-669E-4107-8372-3A4AB41B3808}"/>
    <cellStyle name="Vírgula 6 3 5 2 2 2" xfId="4158" xr:uid="{CAE78783-AAD8-423B-94D1-3A80126F4E6E}"/>
    <cellStyle name="Vírgula 6 3 5 2 2 2 2" xfId="7802" xr:uid="{EB7527FD-7461-4D5A-A9F9-6A79910D444A}"/>
    <cellStyle name="Vírgula 6 3 5 2 2 3" xfId="6152" xr:uid="{3EFEA70E-471C-48DE-A5B5-79D8ED40C477}"/>
    <cellStyle name="Vírgula 6 3 5 2 3" xfId="3166" xr:uid="{FB2D7420-3232-4EC5-B408-1166D0E8CE77}"/>
    <cellStyle name="Vírgula 6 3 5 2 3 2" xfId="6936" xr:uid="{3F747ABF-6BFD-4C84-A511-E4A41C8E74FB}"/>
    <cellStyle name="Vírgula 6 3 5 2 4" xfId="5286" xr:uid="{F46FF9B7-3CA1-4480-B089-5F289D2C9DC6}"/>
    <cellStyle name="Vírgula 6 3 5 3" xfId="1581" xr:uid="{B8E0BEEB-734E-4345-9D1B-F9EF7E8E9E46}"/>
    <cellStyle name="Vírgula 6 3 5 3 2" xfId="3712" xr:uid="{46D38302-317F-4EF3-86A3-98D38F9BE23F}"/>
    <cellStyle name="Vírgula 6 3 5 3 2 2" xfId="7410" xr:uid="{87F689D2-8098-4050-8D26-FE378EEB19D8}"/>
    <cellStyle name="Vírgula 6 3 5 3 3" xfId="5760" xr:uid="{75866239-1531-4E4D-9FB7-5A54E98D8B74}"/>
    <cellStyle name="Vírgula 6 3 5 4" xfId="2375" xr:uid="{E4D7C141-E6B2-497B-B2FB-2BF72D040D3A}"/>
    <cellStyle name="Vírgula 6 3 5 4 2" xfId="4896" xr:uid="{31CAA35D-8F6D-4130-BD51-72E46C16E6BB}"/>
    <cellStyle name="Vírgula 6 3 5 5" xfId="585" xr:uid="{E1AD4304-C4ED-465B-BECB-A8C7703BE071}"/>
    <cellStyle name="Vírgula 6 3 5 5 2" xfId="6544" xr:uid="{35A43C19-BEBB-43BF-AEA7-DD8C2D4BEECA}"/>
    <cellStyle name="Vírgula 6 3 5 6" xfId="2720" xr:uid="{5B4836FD-38DC-4EEB-AC06-71A94993872E}"/>
    <cellStyle name="Vírgula 6 3 5 7" xfId="4585" xr:uid="{129BBAA4-8E05-4C8E-8F27-B6870F0FFCA9}"/>
    <cellStyle name="Vírgula 6 3 6" xfId="192" xr:uid="{150860A5-EF5E-4A76-BBB2-D6EB9421747C}"/>
    <cellStyle name="Vírgula 6 3 6 2" xfId="991" xr:uid="{3243C9B0-8393-409D-90B0-17E1C9CD5035}"/>
    <cellStyle name="Vírgula 6 3 6 2 2" xfId="1983" xr:uid="{81D44675-2E59-4909-8344-4A683BA4C0CB}"/>
    <cellStyle name="Vírgula 6 3 6 2 2 2" xfId="4114" xr:uid="{58681DA5-89F9-4F6B-9824-BBFCE734B9E0}"/>
    <cellStyle name="Vírgula 6 3 6 2 2 2 2" xfId="7763" xr:uid="{1794D4AE-E2B6-477A-A9C2-DDA8BAA6CC81}"/>
    <cellStyle name="Vírgula 6 3 6 2 2 3" xfId="6113" xr:uid="{8AC7B8E4-DB5A-40E1-A7D3-C6B2F2C08562}"/>
    <cellStyle name="Vírgula 6 3 6 2 3" xfId="3122" xr:uid="{FA4910DF-57C0-4BDA-968C-8C79F3D06AE0}"/>
    <cellStyle name="Vírgula 6 3 6 2 3 2" xfId="6897" xr:uid="{0AB8CFD3-45D0-4C0E-8193-69960EE4BACC}"/>
    <cellStyle name="Vírgula 6 3 6 2 4" xfId="5247" xr:uid="{82FE35C1-6A4B-4902-90A9-577E3690C195}"/>
    <cellStyle name="Vírgula 6 3 6 3" xfId="1537" xr:uid="{0FE23572-30D7-4E13-A4D1-866F9D255B10}"/>
    <cellStyle name="Vírgula 6 3 6 3 2" xfId="3668" xr:uid="{3CB79469-8A1E-4EB5-AEDC-4AB0D72DD00B}"/>
    <cellStyle name="Vírgula 6 3 6 3 2 2" xfId="7371" xr:uid="{89061CB2-E9AE-4EE4-86F1-EFE5A3668555}"/>
    <cellStyle name="Vírgula 6 3 6 3 3" xfId="5721" xr:uid="{5360196F-1A85-4BB7-9110-BE1521856388}"/>
    <cellStyle name="Vírgula 6 3 6 4" xfId="541" xr:uid="{D8814C07-0A61-410A-BF8F-0B9570A9EBCA}"/>
    <cellStyle name="Vírgula 6 3 6 4 2" xfId="4857" xr:uid="{0773F2B5-5AF6-4706-944F-367650607E64}"/>
    <cellStyle name="Vírgula 6 3 6 5" xfId="2676" xr:uid="{AC3DA798-4E12-4591-BD07-B2E8630E69D9}"/>
    <cellStyle name="Vírgula 6 3 6 5 2" xfId="6505" xr:uid="{03DF1CC2-6633-44F3-BA7F-3801C91DDA84}"/>
    <cellStyle name="Vírgula 6 3 6 6" xfId="4546" xr:uid="{98C541D4-8137-42E5-BBB7-DA1AB66243B0}"/>
    <cellStyle name="Vírgula 6 3 7" xfId="789" xr:uid="{43014D63-FCCB-4B42-B2F5-C6A485C98D93}"/>
    <cellStyle name="Vírgula 6 3 7 2" xfId="1239" xr:uid="{6D65BB1A-4E12-461C-9F10-4FF223AEA1CA}"/>
    <cellStyle name="Vírgula 6 3 7 2 2" xfId="2231" xr:uid="{7D2B9D78-D095-4478-865F-E1E52E213233}"/>
    <cellStyle name="Vírgula 6 3 7 2 2 2" xfId="4362" xr:uid="{1639361E-EEEC-46AC-8C4D-86D9332D691F}"/>
    <cellStyle name="Vírgula 6 3 7 2 2 2 2" xfId="7984" xr:uid="{6C95404B-5941-4866-B676-B3C53639C593}"/>
    <cellStyle name="Vírgula 6 3 7 2 2 3" xfId="6334" xr:uid="{5E111A12-9ADA-4B10-96E8-8209E5AEB75A}"/>
    <cellStyle name="Vírgula 6 3 7 2 3" xfId="3370" xr:uid="{3011ADF5-756C-485E-B2EC-2A52DD38831C}"/>
    <cellStyle name="Vírgula 6 3 7 2 3 2" xfId="7118" xr:uid="{0E34D1FE-4AC6-454B-8982-8191F769F4E2}"/>
    <cellStyle name="Vírgula 6 3 7 2 4" xfId="5468" xr:uid="{D0145C6E-7505-4ADF-9977-078AD4280E66}"/>
    <cellStyle name="Vírgula 6 3 7 3" xfId="1785" xr:uid="{4DA18249-83CB-4907-9FD6-8F9721C7738F}"/>
    <cellStyle name="Vírgula 6 3 7 3 2" xfId="3916" xr:uid="{5591B5C1-E8AF-489E-ADEF-1E695FCF3D17}"/>
    <cellStyle name="Vírgula 6 3 7 3 2 2" xfId="7592" xr:uid="{65875BED-5B7D-40D8-B51B-AD25C035BFC3}"/>
    <cellStyle name="Vírgula 6 3 7 3 3" xfId="5942" xr:uid="{F1E109BA-90D9-43CB-8E8A-9D3322309035}"/>
    <cellStyle name="Vírgula 6 3 7 4" xfId="2924" xr:uid="{837A5A82-9C7A-49BA-ACBA-27941BF9FD14}"/>
    <cellStyle name="Vírgula 6 3 7 4 2" xfId="6726" xr:uid="{9AC6C949-59B2-4F75-9E71-5AE8B694FF64}"/>
    <cellStyle name="Vírgula 6 3 7 5" xfId="5077" xr:uid="{E2690321-C4F7-4D68-B28D-0828916494B4}"/>
    <cellStyle name="Vírgula 6 3 8" xfId="891" xr:uid="{747A1021-FC3C-4A68-B2EF-2E41AD6B7C15}"/>
    <cellStyle name="Vírgula 6 3 8 2" xfId="1883" xr:uid="{92ACC9C8-B158-44BE-B419-37DAE16F7003}"/>
    <cellStyle name="Vírgula 6 3 8 2 2" xfId="4014" xr:uid="{185C2E88-117A-466A-ADED-F552429ADFFF}"/>
    <cellStyle name="Vírgula 6 3 8 2 2 2" xfId="7674" xr:uid="{F5E37B81-5DBB-485F-A7FD-2975F4541638}"/>
    <cellStyle name="Vírgula 6 3 8 2 3" xfId="6024" xr:uid="{FAA12503-3054-40A3-AB70-2591CDE94C9E}"/>
    <cellStyle name="Vírgula 6 3 8 3" xfId="3022" xr:uid="{F6F6CE46-B27A-42BA-9D5E-168814176C6A}"/>
    <cellStyle name="Vírgula 6 3 8 3 2" xfId="6808" xr:uid="{DEDF6BFC-FC8C-4A3C-B9B8-B09DAB05A170}"/>
    <cellStyle name="Vírgula 6 3 8 4" xfId="5159" xr:uid="{D27FB104-49E1-4144-8E68-B8D59C3746EF}"/>
    <cellStyle name="Vírgula 6 3 9" xfId="1339" xr:uid="{85E05363-E491-429D-8E75-AD6CBBA5F871}"/>
    <cellStyle name="Vírgula 6 3 9 2" xfId="3470" xr:uid="{4CBFF1FD-BF6D-4748-A4C3-B6CAB3357904}"/>
    <cellStyle name="Vírgula 6 3 9 2 2" xfId="7200" xr:uid="{4251680E-5EF3-415A-821C-9EFE1FD04F63}"/>
    <cellStyle name="Vírgula 6 3 9 3" xfId="5550" xr:uid="{43925ED4-7CCD-42C2-8580-0F360B0037C8}"/>
    <cellStyle name="Vírgula 6 4" xfId="145" xr:uid="{00000000-0005-0000-0000-0000A7000000}"/>
    <cellStyle name="Vírgula 6 4 10" xfId="494" xr:uid="{4F1420AC-1DBD-4FF5-91E4-CB55EF3776E9}"/>
    <cellStyle name="Vírgula 6 4 10 2" xfId="6464" xr:uid="{21C757B8-6C3C-4CA6-AD39-7955671135D6}"/>
    <cellStyle name="Vírgula 6 4 11" xfId="2629" xr:uid="{5D0D3BA9-F9C9-486C-9DC3-F77548340563}"/>
    <cellStyle name="Vírgula 6 4 12" xfId="4505" xr:uid="{BC13FD35-FB09-4E1C-9099-8CDBCF435FCE}"/>
    <cellStyle name="Vírgula 6 4 2" xfId="395" xr:uid="{D4214215-38F3-4676-9FCC-02AED0A32938}"/>
    <cellStyle name="Vírgula 6 4 2 2" xfId="825" xr:uid="{1BFD86BD-82F8-4B56-B362-234D3392248F}"/>
    <cellStyle name="Vírgula 6 4 2 2 2" xfId="1275" xr:uid="{BC21BC45-0FE1-40EE-A2CB-B89D1B841993}"/>
    <cellStyle name="Vírgula 6 4 2 2 2 2" xfId="2267" xr:uid="{FDF89643-B0DD-431F-84ED-78F3F839CEFE}"/>
    <cellStyle name="Vírgula 6 4 2 2 2 2 2" xfId="4398" xr:uid="{3F752226-9111-45D9-B110-A6D80F544C19}"/>
    <cellStyle name="Vírgula 6 4 2 2 2 2 2 2" xfId="8010" xr:uid="{AE77CEB9-ACF1-4BB5-A173-D32D344AFB9A}"/>
    <cellStyle name="Vírgula 6 4 2 2 2 2 3" xfId="6360" xr:uid="{A0DC524E-B45C-4D6E-A73C-020B5E10A4C8}"/>
    <cellStyle name="Vírgula 6 4 2 2 2 3" xfId="3406" xr:uid="{A1C56541-FF32-4ADA-BD41-D1307FE6C22F}"/>
    <cellStyle name="Vírgula 6 4 2 2 2 3 2" xfId="7144" xr:uid="{D1581302-3071-49CC-804C-CC12C490F403}"/>
    <cellStyle name="Vírgula 6 4 2 2 2 4" xfId="5494" xr:uid="{011210F0-5EDC-41D1-819C-B464D7F9B094}"/>
    <cellStyle name="Vírgula 6 4 2 2 3" xfId="1821" xr:uid="{1F543CF7-4AEC-4ED8-B96A-C670F0DEAE54}"/>
    <cellStyle name="Vírgula 6 4 2 2 3 2" xfId="3952" xr:uid="{E1A7CA33-6440-4636-B952-D342123C7506}"/>
    <cellStyle name="Vírgula 6 4 2 2 3 2 2" xfId="7618" xr:uid="{9B8A691D-9596-4B28-853B-AC069A0F1B81}"/>
    <cellStyle name="Vírgula 6 4 2 2 3 3" xfId="5968" xr:uid="{7BF36845-7B11-450C-A2F9-8400F510567F}"/>
    <cellStyle name="Vírgula 6 4 2 2 4" xfId="2960" xr:uid="{D076B7A3-65A8-48F2-B3C3-4C57DE4F703F}"/>
    <cellStyle name="Vírgula 6 4 2 2 4 2" xfId="6752" xr:uid="{EEEA7B12-4F8D-4F8A-A163-A0AEA5109939}"/>
    <cellStyle name="Vírgula 6 4 2 2 5" xfId="5103" xr:uid="{C90815B8-8130-4A4A-B46F-95E1C1C5D3A7}"/>
    <cellStyle name="Vírgula 6 4 2 3" xfId="1191" xr:uid="{577E86DB-7A53-494E-A64F-4A293039B7BD}"/>
    <cellStyle name="Vírgula 6 4 2 3 2" xfId="2183" xr:uid="{ACEC47EC-B658-42AB-BA63-6A5D23A2C417}"/>
    <cellStyle name="Vírgula 6 4 2 3 2 2" xfId="4314" xr:uid="{C58A4D4F-240A-4582-BEBD-DA115B191BC2}"/>
    <cellStyle name="Vírgula 6 4 2 3 2 2 2" xfId="7943" xr:uid="{A988CED3-5600-471B-AAC6-F2646C504ECB}"/>
    <cellStyle name="Vírgula 6 4 2 3 2 3" xfId="6293" xr:uid="{FA67B32F-C6C7-4197-BB1F-5C82867A43EA}"/>
    <cellStyle name="Vírgula 6 4 2 3 3" xfId="3322" xr:uid="{84655C14-7166-43FC-BAD9-D55AE031DF0E}"/>
    <cellStyle name="Vírgula 6 4 2 3 3 2" xfId="7077" xr:uid="{03BC1132-0C1C-4729-A203-4074675B7031}"/>
    <cellStyle name="Vírgula 6 4 2 3 4" xfId="5427" xr:uid="{65987F64-2C4F-4797-90EE-4C8F5A5056E1}"/>
    <cellStyle name="Vírgula 6 4 2 4" xfId="1375" xr:uid="{F0A854FD-AA47-4CD8-9278-40D491EA8B39}"/>
    <cellStyle name="Vírgula 6 4 2 4 2" xfId="3506" xr:uid="{B50882E4-EF8D-4420-BC8A-509E941A88FA}"/>
    <cellStyle name="Vírgula 6 4 2 4 2 2" xfId="7226" xr:uid="{FCFA8D5C-F774-4E41-A2C2-6E270C6DC055}"/>
    <cellStyle name="Vírgula 6 4 2 4 3" xfId="5576" xr:uid="{FB17F565-6BFA-4300-AB9F-BEE9C539700A}"/>
    <cellStyle name="Vírgula 6 4 2 5" xfId="1737" xr:uid="{C09E0ACB-4C91-450A-BF8F-35E0CBB05131}"/>
    <cellStyle name="Vírgula 6 4 2 5 2" xfId="3868" xr:uid="{A9F0A9DB-A2BA-40C0-ABC8-55EDD0BCC42F}"/>
    <cellStyle name="Vírgula 6 4 2 5 2 2" xfId="7551" xr:uid="{2EA32568-C4B7-4E9C-82F4-07C925C90D91}"/>
    <cellStyle name="Vírgula 6 4 2 5 3" xfId="5901" xr:uid="{061FF56B-8626-4A9A-8F76-9334ADF5B398}"/>
    <cellStyle name="Vírgula 6 4 2 6" xfId="2531" xr:uid="{4DCB13C0-F70A-4E6A-B7A4-4E480B10DCBB}"/>
    <cellStyle name="Vírgula 6 4 2 6 2" xfId="5037" xr:uid="{4BDF7F5D-6607-4433-B192-16963E657663}"/>
    <cellStyle name="Vírgula 6 4 2 7" xfId="741" xr:uid="{421156BA-FC00-4C5D-8EAB-01871F9C7BE5}"/>
    <cellStyle name="Vírgula 6 4 2 7 2" xfId="6685" xr:uid="{E9111987-7C2C-4CC3-A97A-1DB54942061D}"/>
    <cellStyle name="Vírgula 6 4 2 8" xfId="2876" xr:uid="{20327779-A6C3-49D8-AAFD-3DD9C5DD55FC}"/>
    <cellStyle name="Vírgula 6 4 2 9" xfId="4726" xr:uid="{7A732388-850F-4E6D-8A94-9DC8C457EF64}"/>
    <cellStyle name="Vírgula 6 4 3" xfId="292" xr:uid="{B474610F-AC33-4758-91AA-5CC205ED8734}"/>
    <cellStyle name="Vírgula 6 4 3 2" xfId="1088" xr:uid="{763C554F-6E7E-4F71-A75E-D3B073761D32}"/>
    <cellStyle name="Vírgula 6 4 3 2 2" xfId="2080" xr:uid="{F9E3CCA1-2DE3-4E0B-AFFF-C65640CF6F13}"/>
    <cellStyle name="Vírgula 6 4 3 2 2 2" xfId="4211" xr:uid="{5F9D64BE-1433-4541-A9D5-4CE54644FC78}"/>
    <cellStyle name="Vírgula 6 4 3 2 2 2 2" xfId="7850" xr:uid="{9402F222-EAFD-469E-AAD5-37D643D5FF36}"/>
    <cellStyle name="Vírgula 6 4 3 2 2 3" xfId="6200" xr:uid="{4F4E12F4-3763-49EF-BB5B-6C80909B7CF0}"/>
    <cellStyle name="Vírgula 6 4 3 2 3" xfId="3219" xr:uid="{637D6043-F86E-4BBB-94F4-7CB2C3F9F997}"/>
    <cellStyle name="Vírgula 6 4 3 2 3 2" xfId="6984" xr:uid="{A428C0AA-26AD-4E58-99F1-FCA495155787}"/>
    <cellStyle name="Vírgula 6 4 3 2 4" xfId="5334" xr:uid="{EA75E3BF-8C61-45A1-83B2-3C31D72FCEEB}"/>
    <cellStyle name="Vírgula 6 4 3 3" xfId="1634" xr:uid="{FD8AB4E4-A63C-4C39-9E71-B009E73093D9}"/>
    <cellStyle name="Vírgula 6 4 3 3 2" xfId="3765" xr:uid="{D92163B1-1FBB-4E1E-BC4E-D6466EEB0851}"/>
    <cellStyle name="Vírgula 6 4 3 3 2 2" xfId="7458" xr:uid="{35C16910-7ABD-4880-A862-D42EB1F3728A}"/>
    <cellStyle name="Vírgula 6 4 3 3 3" xfId="5808" xr:uid="{E54111D9-411D-47C7-B31F-16B92D593D50}"/>
    <cellStyle name="Vírgula 6 4 3 4" xfId="2428" xr:uid="{C0155C46-E416-4406-9E53-45B3D9E71D0F}"/>
    <cellStyle name="Vírgula 6 4 3 4 2" xfId="4944" xr:uid="{630DB3A4-978D-43B0-AF6B-EA6928920323}"/>
    <cellStyle name="Vírgula 6 4 3 5" xfId="638" xr:uid="{FE6CDBC2-5191-415F-8B13-13B044F19541}"/>
    <cellStyle name="Vírgula 6 4 3 5 2" xfId="6592" xr:uid="{14614E7B-3FF2-4680-9AC5-04225405BA11}"/>
    <cellStyle name="Vírgula 6 4 3 6" xfId="2773" xr:uid="{E7D6D72C-6CF6-48A2-B219-9F7A2B24279D}"/>
    <cellStyle name="Vírgula 6 4 3 7" xfId="4633" xr:uid="{F71B5EB3-ECD1-4720-A27E-E9A6BFBDD7BE}"/>
    <cellStyle name="Vírgula 6 4 4" xfId="174" xr:uid="{0FDB379E-8153-4734-BBDB-483965B88F82}"/>
    <cellStyle name="Vírgula 6 4 4 2" xfId="973" xr:uid="{9798C702-54F0-4FF0-A42E-3553107FACC9}"/>
    <cellStyle name="Vírgula 6 4 4 2 2" xfId="1965" xr:uid="{CDC9D09A-AAEF-4D1E-8CC8-1582105C9A07}"/>
    <cellStyle name="Vírgula 6 4 4 2 2 2" xfId="4096" xr:uid="{7C0832FF-E85F-4F61-BAE1-BBDE73538A30}"/>
    <cellStyle name="Vírgula 6 4 4 2 2 2 2" xfId="7746" xr:uid="{45830856-68F4-4238-AF27-E29A8AB90314}"/>
    <cellStyle name="Vírgula 6 4 4 2 2 3" xfId="6096" xr:uid="{A1E9A246-AA54-4431-828B-C91C8B39D6D6}"/>
    <cellStyle name="Vírgula 6 4 4 2 3" xfId="3104" xr:uid="{D224147D-713B-4D41-A605-687CD87833AD}"/>
    <cellStyle name="Vírgula 6 4 4 2 3 2" xfId="6880" xr:uid="{0521805E-9585-476B-9FD3-76D3762B6E20}"/>
    <cellStyle name="Vírgula 6 4 4 2 4" xfId="5230" xr:uid="{EC7FB5EB-C9CE-431B-82A2-9535BD40FC51}"/>
    <cellStyle name="Vírgula 6 4 4 3" xfId="1519" xr:uid="{06ECE5DE-E1DA-44E6-B01B-2C1A12CC073E}"/>
    <cellStyle name="Vírgula 6 4 4 3 2" xfId="3650" xr:uid="{A2A5ACFA-F457-4821-B931-828EAA5CB434}"/>
    <cellStyle name="Vírgula 6 4 4 3 2 2" xfId="7354" xr:uid="{25E820A4-D8CF-474F-8FBA-1DCB7DB7EC15}"/>
    <cellStyle name="Vírgula 6 4 4 3 3" xfId="5704" xr:uid="{5EECC8CA-F42D-4F46-89B9-7B9D21ECB51D}"/>
    <cellStyle name="Vírgula 6 4 4 4" xfId="523" xr:uid="{4194D9DF-96FF-481A-AD97-846AC5B2A867}"/>
    <cellStyle name="Vírgula 6 4 4 4 2" xfId="4840" xr:uid="{D19C2822-8FB0-464E-A4D5-05C6D1438E84}"/>
    <cellStyle name="Vírgula 6 4 4 5" xfId="2658" xr:uid="{8CB538CA-F607-4F31-B541-D1845A8B7123}"/>
    <cellStyle name="Vírgula 6 4 4 5 2" xfId="6488" xr:uid="{AF38E52F-CF09-4FDA-8D8A-CEFFEA7ED6B2}"/>
    <cellStyle name="Vírgula 6 4 4 6" xfId="4529" xr:uid="{6B51371F-FB29-431A-9623-B74055821FBE}"/>
    <cellStyle name="Vírgula 6 4 5" xfId="771" xr:uid="{8C82E8E4-8FB0-4E1C-8247-0B90A1BA92A7}"/>
    <cellStyle name="Vírgula 6 4 5 2" xfId="1221" xr:uid="{B5CE6B3F-E7F6-47AB-8F6C-2D8E88337E53}"/>
    <cellStyle name="Vírgula 6 4 5 2 2" xfId="2213" xr:uid="{6C04E944-6F41-426E-8ACE-1992BD21A0C1}"/>
    <cellStyle name="Vírgula 6 4 5 2 2 2" xfId="4344" xr:uid="{C170E604-E339-4B11-ABB0-6D13F9C29387}"/>
    <cellStyle name="Vírgula 6 4 5 2 2 2 2" xfId="7967" xr:uid="{72B11FA0-213B-4DE1-9160-46A7A6EC4DB3}"/>
    <cellStyle name="Vírgula 6 4 5 2 2 3" xfId="6317" xr:uid="{0FB7C378-30B4-49A1-913E-7D378FE6D3D1}"/>
    <cellStyle name="Vírgula 6 4 5 2 3" xfId="3352" xr:uid="{3BB9AD7E-B299-4849-8293-72D39E137F01}"/>
    <cellStyle name="Vírgula 6 4 5 2 3 2" xfId="7101" xr:uid="{1480D46F-F19F-4F41-9F9A-DC3F57E14C39}"/>
    <cellStyle name="Vírgula 6 4 5 2 4" xfId="5451" xr:uid="{155303F4-114B-49FB-93AD-9078A53857E8}"/>
    <cellStyle name="Vírgula 6 4 5 3" xfId="1767" xr:uid="{E87FAB69-76BE-4BCA-B9F1-16028FC9D05F}"/>
    <cellStyle name="Vírgula 6 4 5 3 2" xfId="3898" xr:uid="{1057108D-0E4C-45BA-9FD8-A2DCDB2DCFE6}"/>
    <cellStyle name="Vírgula 6 4 5 3 2 2" xfId="7575" xr:uid="{89457664-4AA7-4276-817B-C76B8ECDA507}"/>
    <cellStyle name="Vírgula 6 4 5 3 3" xfId="5925" xr:uid="{2CEC59EE-2083-4130-91F8-B2E41EBCCAC0}"/>
    <cellStyle name="Vírgula 6 4 5 4" xfId="2906" xr:uid="{E30C1ED0-4FAD-4480-9A73-ABC8351E68BA}"/>
    <cellStyle name="Vírgula 6 4 5 4 2" xfId="6709" xr:uid="{D52147E6-DBF6-40FA-A921-423F7D63A6E6}"/>
    <cellStyle name="Vírgula 6 4 5 5" xfId="5060" xr:uid="{40076CC5-9C76-41BF-B613-AB7358DC06AF}"/>
    <cellStyle name="Vírgula 6 4 6" xfId="944" xr:uid="{215F5B69-9CF6-4769-A51B-3E5965FDC566}"/>
    <cellStyle name="Vírgula 6 4 6 2" xfId="1936" xr:uid="{541EB280-41A8-40D3-B784-EFAE85E6B33E}"/>
    <cellStyle name="Vírgula 6 4 6 2 2" xfId="4067" xr:uid="{FFF17E32-183D-42B3-9DB3-E174A223DA21}"/>
    <cellStyle name="Vírgula 6 4 6 2 2 2" xfId="7722" xr:uid="{408BA8F8-F6AE-47BB-A32E-4CEC8ED919CC}"/>
    <cellStyle name="Vírgula 6 4 6 2 3" xfId="6072" xr:uid="{06FD5AB0-F2E1-4FCA-ABA8-9C5AADEC2E9C}"/>
    <cellStyle name="Vírgula 6 4 6 3" xfId="3075" xr:uid="{4282C41E-70B3-4DA1-A4DE-DFD77EF15D8F}"/>
    <cellStyle name="Vírgula 6 4 6 3 2" xfId="6856" xr:uid="{0854AF35-7DF7-4591-9DD7-DBE27848E6E7}"/>
    <cellStyle name="Vírgula 6 4 6 4" xfId="5207" xr:uid="{AA9BDFBC-62F1-4256-A25B-0D8080D9594F}"/>
    <cellStyle name="Vírgula 6 4 7" xfId="1321" xr:uid="{D7CE1F3D-B423-4C65-A387-0561A569BA3A}"/>
    <cellStyle name="Vírgula 6 4 7 2" xfId="3452" xr:uid="{883DFA71-0A76-41F2-B6B4-B414F33FBFBF}"/>
    <cellStyle name="Vírgula 6 4 7 2 2" xfId="7183" xr:uid="{0914DA31-A1AA-4D56-9BDA-AAF8A0A18C8D}"/>
    <cellStyle name="Vírgula 6 4 7 3" xfId="5533" xr:uid="{1FA7ADCE-25C0-410C-B136-0F4F15445922}"/>
    <cellStyle name="Vírgula 6 4 8" xfId="1490" xr:uid="{85FA3D2F-DF07-4BA1-8CA8-D217B07B113B}"/>
    <cellStyle name="Vírgula 6 4 8 2" xfId="3621" xr:uid="{3959F0BB-8F26-407A-8F97-E17D429928D6}"/>
    <cellStyle name="Vírgula 6 4 8 2 2" xfId="7330" xr:uid="{73CE1963-508C-4FF6-A0EF-873A50937249}"/>
    <cellStyle name="Vírgula 6 4 8 3" xfId="5680" xr:uid="{2897E154-0A0D-4D0C-AAFF-C05557FCA18C}"/>
    <cellStyle name="Vírgula 6 4 9" xfId="2313" xr:uid="{B07E0CE4-F63B-4DE1-AED3-2BEF38B46C4E}"/>
    <cellStyle name="Vírgula 6 4 9 2" xfId="4817" xr:uid="{1042EFDD-E0E3-42CE-92DC-4592C1B53001}"/>
    <cellStyle name="Vírgula 6 5" xfId="65" xr:uid="{00000000-0005-0000-0000-000035000000}"/>
    <cellStyle name="Vírgula 6 5 2" xfId="324" xr:uid="{CF7E7339-36A7-47C0-8B8E-4B9DE59EF4C5}"/>
    <cellStyle name="Vírgula 6 5 2 2" xfId="1120" xr:uid="{6C55A869-6668-4EE7-9443-AF11F9597767}"/>
    <cellStyle name="Vírgula 6 5 2 2 2" xfId="2112" xr:uid="{3C634BCB-1D13-4188-816A-4CFB44A2CC15}"/>
    <cellStyle name="Vírgula 6 5 2 2 2 2" xfId="4243" xr:uid="{B8C9E209-E51F-4944-BAE9-62EDBCF3494D}"/>
    <cellStyle name="Vírgula 6 5 2 2 2 2 2" xfId="7878" xr:uid="{135F9CC1-9354-471C-9A4C-5660867F5BF7}"/>
    <cellStyle name="Vírgula 6 5 2 2 2 3" xfId="6228" xr:uid="{951DC2E4-7388-404C-A684-28AE605B9DCC}"/>
    <cellStyle name="Vírgula 6 5 2 2 3" xfId="3251" xr:uid="{2B151C05-591E-4C20-A2AB-7A296148C0D7}"/>
    <cellStyle name="Vírgula 6 5 2 2 3 2" xfId="7012" xr:uid="{CF3848CD-8778-4FEA-BDA1-12B3BD178994}"/>
    <cellStyle name="Vírgula 6 5 2 2 4" xfId="5362" xr:uid="{513EBD22-73D8-46F6-9A71-0E7E4F9A2FE3}"/>
    <cellStyle name="Vírgula 6 5 2 3" xfId="1666" xr:uid="{7CE0EBDB-B4B9-434B-832D-4B3F793F93AC}"/>
    <cellStyle name="Vírgula 6 5 2 3 2" xfId="3797" xr:uid="{550CC9BB-6B94-4FB5-AE40-E13B7A4E1419}"/>
    <cellStyle name="Vírgula 6 5 2 3 2 2" xfId="7486" xr:uid="{58AADEC9-33E3-49A9-8995-6378A4175CB1}"/>
    <cellStyle name="Vírgula 6 5 2 3 3" xfId="5836" xr:uid="{4373C9F4-9FB2-4D8E-A7BA-53156CDBD8A1}"/>
    <cellStyle name="Vírgula 6 5 2 4" xfId="2460" xr:uid="{D89DD673-149E-42EF-82CD-A01DB1609479}"/>
    <cellStyle name="Vírgula 6 5 2 4 2" xfId="4972" xr:uid="{F5168D94-3175-49BA-9C92-789F9594E11C}"/>
    <cellStyle name="Vírgula 6 5 2 5" xfId="670" xr:uid="{0804FC30-7965-4B1B-8315-12E82ED971E9}"/>
    <cellStyle name="Vírgula 6 5 2 5 2" xfId="6620" xr:uid="{021892EC-5932-41A9-85AE-ECD18D9BE75D}"/>
    <cellStyle name="Vírgula 6 5 2 6" xfId="2805" xr:uid="{9164226B-F34F-43CE-8D6A-833EAA711189}"/>
    <cellStyle name="Vírgula 6 5 2 7" xfId="4661" xr:uid="{7C20B61D-953F-4F5A-8C22-7C863E4410BD}"/>
    <cellStyle name="Vírgula 6 5 3" xfId="220" xr:uid="{D35C0656-16C5-4548-9EEA-DF1EEA0C7B68}"/>
    <cellStyle name="Vírgula 6 5 3 2" xfId="1017" xr:uid="{2C221F3D-0FBE-4CA2-B44E-E77F20AA4BFA}"/>
    <cellStyle name="Vírgula 6 5 3 2 2" xfId="2009" xr:uid="{17C45323-DF54-4301-B106-1F9F3484C637}"/>
    <cellStyle name="Vírgula 6 5 3 2 2 2" xfId="4140" xr:uid="{8BD24C78-3308-4008-AAC9-AD42C5B6603A}"/>
    <cellStyle name="Vírgula 6 5 3 2 2 2 2" xfId="7785" xr:uid="{2E560159-B763-4222-B500-AACD80519D99}"/>
    <cellStyle name="Vírgula 6 5 3 2 2 3" xfId="6135" xr:uid="{23AD06FA-806C-477E-9F2C-6AF4F6AD006D}"/>
    <cellStyle name="Vírgula 6 5 3 2 3" xfId="3148" xr:uid="{2B4B607D-4C2C-438B-A6B8-8C650F4F6448}"/>
    <cellStyle name="Vírgula 6 5 3 2 3 2" xfId="6919" xr:uid="{0A80C9BF-25A0-43B3-B2A6-BFF69C0EDC2F}"/>
    <cellStyle name="Vírgula 6 5 3 2 4" xfId="5269" xr:uid="{9FDC0853-58E3-4DC9-871C-9BF913AE45D8}"/>
    <cellStyle name="Vírgula 6 5 3 3" xfId="1563" xr:uid="{F3AD9EB1-0281-44D3-98A3-D330948B982F}"/>
    <cellStyle name="Vírgula 6 5 3 3 2" xfId="3694" xr:uid="{2FDABC37-7A1A-4FD9-9DB6-4894D1409FB1}"/>
    <cellStyle name="Vírgula 6 5 3 3 2 2" xfId="7393" xr:uid="{0573F740-30B7-4389-8B3A-F424DF7B81B9}"/>
    <cellStyle name="Vírgula 6 5 3 3 3" xfId="5743" xr:uid="{EB3299CD-655D-4E20-B342-5E23AC9D5380}"/>
    <cellStyle name="Vírgula 6 5 3 4" xfId="567" xr:uid="{9D6221C8-D63D-45C3-8D49-4FDA57AFECE6}"/>
    <cellStyle name="Vírgula 6 5 3 4 2" xfId="4879" xr:uid="{46D9EE70-28F8-44A1-8E9E-79FFFEA12EE6}"/>
    <cellStyle name="Vírgula 6 5 3 5" xfId="2702" xr:uid="{5D78446D-9469-4EDA-BA3D-64C65B087780}"/>
    <cellStyle name="Vírgula 6 5 3 5 2" xfId="6527" xr:uid="{127F7BC3-5C22-485D-A2D4-54D967786440}"/>
    <cellStyle name="Vírgula 6 5 3 6" xfId="4568" xr:uid="{85BAEC44-AAF6-43AD-BC7D-ACE01D703D9C}"/>
    <cellStyle name="Vírgula 6 5 4" xfId="873" xr:uid="{6E8B3C6A-96D7-4BD8-A9F1-22704780A3F1}"/>
    <cellStyle name="Vírgula 6 5 4 2" xfId="1865" xr:uid="{001DAE5E-F64E-4ADC-A436-6735B0C1DFB5}"/>
    <cellStyle name="Vírgula 6 5 4 2 2" xfId="3996" xr:uid="{3E9041F6-D226-4D07-93C9-99F006DA29B0}"/>
    <cellStyle name="Vírgula 6 5 4 2 2 2" xfId="7657" xr:uid="{71773721-AF74-46EE-98D1-246A78B5B635}"/>
    <cellStyle name="Vírgula 6 5 4 2 3" xfId="6007" xr:uid="{2B3549DE-B64F-467A-82C6-8FBB61D4B4B2}"/>
    <cellStyle name="Vírgula 6 5 4 3" xfId="3004" xr:uid="{7010D154-278E-4CA8-AC41-87FEC249422D}"/>
    <cellStyle name="Vírgula 6 5 4 3 2" xfId="6791" xr:uid="{9C52D621-6CDC-4D3B-84F3-BA9395343C03}"/>
    <cellStyle name="Vírgula 6 5 4 4" xfId="5142" xr:uid="{59C04B83-2427-4A08-8444-6D3DD419D3B3}"/>
    <cellStyle name="Vírgula 6 5 5" xfId="1419" xr:uid="{97B6F1B8-E3CC-4843-B04F-08B0FD2B342F}"/>
    <cellStyle name="Vírgula 6 5 5 2" xfId="3550" xr:uid="{95FD5C13-2567-4154-8EB8-EC2C9C777216}"/>
    <cellStyle name="Vírgula 6 5 5 2 2" xfId="7265" xr:uid="{EE5F89CC-78DC-4335-9476-2000831C72DB}"/>
    <cellStyle name="Vírgula 6 5 5 3" xfId="5615" xr:uid="{FDC2A58E-0C71-4825-A590-5E1C62E952E6}"/>
    <cellStyle name="Vírgula 6 5 6" xfId="2357" xr:uid="{B9EF2BFE-933C-4782-9B8E-E2CE63474E73}"/>
    <cellStyle name="Vírgula 6 5 6 2" xfId="4751" xr:uid="{3414FEA7-1823-4CB6-8BBD-68BC9DC17E81}"/>
    <cellStyle name="Vírgula 6 5 7" xfId="423" xr:uid="{E5C293A3-E144-45C6-BC56-39C0E5A5B343}"/>
    <cellStyle name="Vírgula 6 5 7 2" xfId="6399" xr:uid="{07C8746E-CD18-4F51-89B8-21D3443CBE24}"/>
    <cellStyle name="Vírgula 6 5 8" xfId="2558" xr:uid="{27D665B5-55FB-408F-AFB4-EB6968AD190D}"/>
    <cellStyle name="Vírgula 6 5 9" xfId="4440" xr:uid="{D0A1377A-315F-43BE-B583-7F3706214C9C}"/>
    <cellStyle name="Vírgula 7" xfId="50" xr:uid="{00000000-0005-0000-0000-000037000000}"/>
    <cellStyle name="Vírgula 7 2" xfId="96" xr:uid="{00000000-0005-0000-0000-000037000000}"/>
    <cellStyle name="Vírgula 7 2 10" xfId="1442" xr:uid="{D96AC905-2207-471C-A78C-C8DEF7EED300}"/>
    <cellStyle name="Vírgula 7 2 10 2" xfId="3573" xr:uid="{3B014008-D37B-45F5-A003-1CAC23D3492C}"/>
    <cellStyle name="Vírgula 7 2 10 2 2" xfId="7287" xr:uid="{7ED772A7-390B-4356-9F42-F77E3FADBD9C}"/>
    <cellStyle name="Vírgula 7 2 10 3" xfId="5637" xr:uid="{2C98AE1C-C321-4ADC-81ED-ACFF0F8BBDBC}"/>
    <cellStyle name="Vírgula 7 2 11" xfId="2336" xr:uid="{3E84E465-E732-4313-94DE-F8355291AB49}"/>
    <cellStyle name="Vírgula 7 2 11 2" xfId="4773" xr:uid="{DA180608-7241-4493-84E0-1FC0701DEE17}"/>
    <cellStyle name="Vírgula 7 2 12" xfId="446" xr:uid="{3F9A8079-8C9B-47EF-9DEA-8BE7B6A9A3B1}"/>
    <cellStyle name="Vírgula 7 2 12 2" xfId="6421" xr:uid="{432488CF-45E5-406C-A039-56DA88A51A28}"/>
    <cellStyle name="Vírgula 7 2 13" xfId="2581" xr:uid="{971E5813-5A42-4EC1-B6EE-81E1DD0E61C1}"/>
    <cellStyle name="Vírgula 7 2 14" xfId="4462" xr:uid="{B6AFE92D-AC88-4583-96BD-CF44E1BBFF06}"/>
    <cellStyle name="Vírgula 7 2 2" xfId="153" xr:uid="{00000000-0005-0000-0000-0000AF000000}"/>
    <cellStyle name="Vírgula 7 2 2 10" xfId="2637" xr:uid="{0E902144-B4BB-487A-AD7A-872B8C250F07}"/>
    <cellStyle name="Vírgula 7 2 2 11" xfId="4513" xr:uid="{CAA8F627-7B6A-4935-8722-EE60C82AC568}"/>
    <cellStyle name="Vírgula 7 2 2 2" xfId="403" xr:uid="{58D35EE8-6166-4661-ABC6-8B9E9877CB8F}"/>
    <cellStyle name="Vírgula 7 2 2 2 2" xfId="1199" xr:uid="{BB62E364-4B75-4287-A3EB-F1A02800529C}"/>
    <cellStyle name="Vírgula 7 2 2 2 2 2" xfId="2191" xr:uid="{F48D16DE-C7E5-42C9-BE65-704150A7BA1F}"/>
    <cellStyle name="Vírgula 7 2 2 2 2 2 2" xfId="4322" xr:uid="{698AC090-072F-4EB3-AEAF-5CFCB9E51E5E}"/>
    <cellStyle name="Vírgula 7 2 2 2 2 2 2 2" xfId="7951" xr:uid="{CC355CDC-B9CE-496F-A928-91211D5AF9DE}"/>
    <cellStyle name="Vírgula 7 2 2 2 2 2 3" xfId="6301" xr:uid="{FB51B12A-DAB3-4404-858E-E5FB349740CF}"/>
    <cellStyle name="Vírgula 7 2 2 2 2 3" xfId="3330" xr:uid="{1288514E-FE1B-4BCF-95D6-304D4C598E47}"/>
    <cellStyle name="Vírgula 7 2 2 2 2 3 2" xfId="7085" xr:uid="{547FCB9A-BB3E-400F-B6FB-396013B023FB}"/>
    <cellStyle name="Vírgula 7 2 2 2 2 4" xfId="5435" xr:uid="{70536834-A23C-48F4-B93E-793B2F30CF8D}"/>
    <cellStyle name="Vírgula 7 2 2 2 3" xfId="1745" xr:uid="{85412704-EE6F-4784-97D3-BBA8FDA52B5A}"/>
    <cellStyle name="Vírgula 7 2 2 2 3 2" xfId="3876" xr:uid="{50ABF2B3-207A-4EEA-BC0B-048F47044994}"/>
    <cellStyle name="Vírgula 7 2 2 2 3 2 2" xfId="7559" xr:uid="{734FBAA4-74BB-43BF-AEDF-9E7091F4C6C0}"/>
    <cellStyle name="Vírgula 7 2 2 2 3 3" xfId="5909" xr:uid="{82BEED4B-062C-44B8-BBBB-8386699F312A}"/>
    <cellStyle name="Vírgula 7 2 2 2 4" xfId="2539" xr:uid="{2B8BD966-2C90-4D1B-B679-A166E3D5A64E}"/>
    <cellStyle name="Vírgula 7 2 2 2 4 2" xfId="5045" xr:uid="{D6384C9A-6B61-4078-A8F7-9AD7E172C872}"/>
    <cellStyle name="Vírgula 7 2 2 2 5" xfId="749" xr:uid="{4760DA5D-E821-4805-A70C-FAB4BC316562}"/>
    <cellStyle name="Vírgula 7 2 2 2 5 2" xfId="6693" xr:uid="{38DC4B33-91A8-48CF-A630-93A9F91BE85B}"/>
    <cellStyle name="Vírgula 7 2 2 2 6" xfId="2884" xr:uid="{EE06309A-52E6-4B3A-885D-452B24823808}"/>
    <cellStyle name="Vírgula 7 2 2 2 7" xfId="4734" xr:uid="{F8BD5F73-1B1C-42F1-BC01-E49A6BE3B7A9}"/>
    <cellStyle name="Vírgula 7 2 2 3" xfId="300" xr:uid="{09016DDD-0A72-4A32-B864-FF86DB32BB7B}"/>
    <cellStyle name="Vírgula 7 2 2 3 2" xfId="1096" xr:uid="{0679A81D-D878-411C-953E-78E4EAC7C184}"/>
    <cellStyle name="Vírgula 7 2 2 3 2 2" xfId="2088" xr:uid="{2DA068BC-1E8E-4573-975E-482C5E14B7E9}"/>
    <cellStyle name="Vírgula 7 2 2 3 2 2 2" xfId="4219" xr:uid="{A3EFD2EB-7AE0-4D33-9D7F-FB7676135658}"/>
    <cellStyle name="Vírgula 7 2 2 3 2 2 2 2" xfId="7858" xr:uid="{3E7EB722-FBDA-44F9-ADB1-C6177DE0119F}"/>
    <cellStyle name="Vírgula 7 2 2 3 2 2 3" xfId="6208" xr:uid="{4587F42F-60F0-4B53-BDFA-FAFBBFB8CD71}"/>
    <cellStyle name="Vírgula 7 2 2 3 2 3" xfId="3227" xr:uid="{250031BF-3EA8-442B-B23C-BFFC6FF11396}"/>
    <cellStyle name="Vírgula 7 2 2 3 2 3 2" xfId="6992" xr:uid="{5C7417E3-8C94-4F56-9B78-3D8A1A5B7A3A}"/>
    <cellStyle name="Vírgula 7 2 2 3 2 4" xfId="5342" xr:uid="{03D9851D-5549-4D6D-A682-399290211554}"/>
    <cellStyle name="Vírgula 7 2 2 3 3" xfId="1642" xr:uid="{1028B24E-4939-44BA-B6BB-5E3CDE48E2FF}"/>
    <cellStyle name="Vírgula 7 2 2 3 3 2" xfId="3773" xr:uid="{75821C48-4D0E-4097-94BE-179B6E6B1AEE}"/>
    <cellStyle name="Vírgula 7 2 2 3 3 2 2" xfId="7466" xr:uid="{06B9C2E4-A73B-42A9-9D39-0A3322CE56F4}"/>
    <cellStyle name="Vírgula 7 2 2 3 3 3" xfId="5816" xr:uid="{721EFE8A-5713-445B-89F0-E3945BA4CCF5}"/>
    <cellStyle name="Vírgula 7 2 2 3 4" xfId="646" xr:uid="{48AE5AAC-1236-430B-9A46-A55DF168EA5E}"/>
    <cellStyle name="Vírgula 7 2 2 3 4 2" xfId="4952" xr:uid="{1D516CFB-27E9-4315-8E00-48DCF9303EDE}"/>
    <cellStyle name="Vírgula 7 2 2 3 5" xfId="2781" xr:uid="{A4010200-FB40-4063-B7EB-F78FBA830459}"/>
    <cellStyle name="Vírgula 7 2 2 3 5 2" xfId="6600" xr:uid="{70B27967-4220-49D7-A635-C450A227D2DE}"/>
    <cellStyle name="Vírgula 7 2 2 3 6" xfId="4641" xr:uid="{F6678465-8E7D-4E70-A3E1-902C26CB0996}"/>
    <cellStyle name="Vírgula 7 2 2 4" xfId="848" xr:uid="{5E73E576-F5CF-488E-A168-E451C06BA887}"/>
    <cellStyle name="Vírgula 7 2 2 4 2" xfId="1298" xr:uid="{DB0CE17B-7867-4DCC-9973-62C98B3BEBBB}"/>
    <cellStyle name="Vírgula 7 2 2 4 2 2" xfId="2290" xr:uid="{A6B8FB20-127D-4D7C-9C7C-24541EFCF3E3}"/>
    <cellStyle name="Vírgula 7 2 2 4 2 2 2" xfId="4421" xr:uid="{C970FCF5-0863-425F-B367-A44C3969A07D}"/>
    <cellStyle name="Vírgula 7 2 2 4 2 2 2 2" xfId="8032" xr:uid="{48F3C098-4F6A-4D27-8FB5-174E85891E0D}"/>
    <cellStyle name="Vírgula 7 2 2 4 2 2 3" xfId="6382" xr:uid="{6C8BFC33-CEBA-42AB-8A7E-86373F6E99B8}"/>
    <cellStyle name="Vírgula 7 2 2 4 2 3" xfId="3429" xr:uid="{502123A8-A50A-4441-B73B-E6586E30C871}"/>
    <cellStyle name="Vírgula 7 2 2 4 2 3 2" xfId="7166" xr:uid="{A7CA8D12-23C2-45E4-AD7E-81FEB47F9BF5}"/>
    <cellStyle name="Vírgula 7 2 2 4 2 4" xfId="5516" xr:uid="{EE4A1FCE-6C80-48BB-887F-30936EAFDE83}"/>
    <cellStyle name="Vírgula 7 2 2 4 3" xfId="1844" xr:uid="{481548FA-57A4-459B-9C45-CF51D14B459D}"/>
    <cellStyle name="Vírgula 7 2 2 4 3 2" xfId="3975" xr:uid="{1FC0FC43-F18C-4242-B7BB-E4CC90173717}"/>
    <cellStyle name="Vírgula 7 2 2 4 3 2 2" xfId="7640" xr:uid="{23D28606-4CBA-4FCB-A5C3-37D6684A144C}"/>
    <cellStyle name="Vírgula 7 2 2 4 3 3" xfId="5990" xr:uid="{137BE3C0-4DBF-4D08-A5A4-64AB3B29FF59}"/>
    <cellStyle name="Vírgula 7 2 2 4 4" xfId="2983" xr:uid="{FA02313D-D88E-4F93-9692-4C354057976B}"/>
    <cellStyle name="Vírgula 7 2 2 4 4 2" xfId="6774" xr:uid="{D396D8D0-D22F-4581-94DB-6C50668ABDD6}"/>
    <cellStyle name="Vírgula 7 2 2 4 5" xfId="5125" xr:uid="{C9C89F60-68ED-40E0-88E7-77BDAE3B36F4}"/>
    <cellStyle name="Vírgula 7 2 2 5" xfId="952" xr:uid="{D6D46899-FD78-4DCE-B6EB-FDB46164C40C}"/>
    <cellStyle name="Vírgula 7 2 2 5 2" xfId="1944" xr:uid="{856641B8-8E25-4514-A089-62338CBB4036}"/>
    <cellStyle name="Vírgula 7 2 2 5 2 2" xfId="4075" xr:uid="{7D3A0256-3EE5-4643-9D02-873D00EFD709}"/>
    <cellStyle name="Vírgula 7 2 2 5 2 2 2" xfId="7730" xr:uid="{9B786614-1D9F-4F18-B4F0-684E51941361}"/>
    <cellStyle name="Vírgula 7 2 2 5 2 3" xfId="6080" xr:uid="{04486793-394F-4891-9149-106CCA8EAE57}"/>
    <cellStyle name="Vírgula 7 2 2 5 3" xfId="3083" xr:uid="{C1F64687-BC43-4EE0-BB89-9E3E158E4FAD}"/>
    <cellStyle name="Vírgula 7 2 2 5 3 2" xfId="6864" xr:uid="{F0061369-92AF-43BA-868C-F63F7D81483E}"/>
    <cellStyle name="Vírgula 7 2 2 5 4" xfId="5215" xr:uid="{0F8C5E62-6F26-4B2A-943F-023DD3EC6DD6}"/>
    <cellStyle name="Vírgula 7 2 2 6" xfId="1398" xr:uid="{2DB20AFF-CFC3-449B-B2FC-EE8BE8C45BD5}"/>
    <cellStyle name="Vírgula 7 2 2 6 2" xfId="3529" xr:uid="{CEECB398-C21F-42C3-AF32-78755003101E}"/>
    <cellStyle name="Vírgula 7 2 2 6 2 2" xfId="7248" xr:uid="{C93214DF-CEF7-48AB-92BD-01723552B9AA}"/>
    <cellStyle name="Vírgula 7 2 2 6 3" xfId="5598" xr:uid="{D3F0FDF2-327E-4142-B3C8-D1A189560858}"/>
    <cellStyle name="Vírgula 7 2 2 7" xfId="1498" xr:uid="{9C2850A7-1229-4395-8773-AF00C38396EB}"/>
    <cellStyle name="Vírgula 7 2 2 7 2" xfId="3629" xr:uid="{3268A88E-4680-42AF-AF84-C03A30AD8920}"/>
    <cellStyle name="Vírgula 7 2 2 7 2 2" xfId="7338" xr:uid="{79FC5F7C-705C-4E49-9909-FCD62F826E01}"/>
    <cellStyle name="Vírgula 7 2 2 7 3" xfId="5688" xr:uid="{57935670-1E8D-4E97-9C80-931B07880FC7}"/>
    <cellStyle name="Vírgula 7 2 2 8" xfId="2436" xr:uid="{96E8E190-F009-498E-8A53-7F7BBF84B78F}"/>
    <cellStyle name="Vírgula 7 2 2 8 2" xfId="4825" xr:uid="{2E8B9687-E4E8-478F-A6C9-B1EC42787ED6}"/>
    <cellStyle name="Vírgula 7 2 2 9" xfId="502" xr:uid="{6D34E0A2-823E-44CA-8F20-CF06905DD8AA}"/>
    <cellStyle name="Vírgula 7 2 2 9 2" xfId="6472" xr:uid="{D410BA31-0FAA-4926-84ED-90A339A931AB}"/>
    <cellStyle name="Vírgula 7 2 3" xfId="152" xr:uid="{00000000-0005-0000-0000-0000AE000000}"/>
    <cellStyle name="Vírgula 7 2 3 2" xfId="402" xr:uid="{B78E5DB0-A377-4D25-B3B2-159FD2AD4772}"/>
    <cellStyle name="Vírgula 7 2 3 2 2" xfId="1198" xr:uid="{F9593113-4681-4DA7-BD07-46264DCE3AFA}"/>
    <cellStyle name="Vírgula 7 2 3 2 2 2" xfId="2190" xr:uid="{B9A93F65-EF06-43C1-B44A-D19783C6653A}"/>
    <cellStyle name="Vírgula 7 2 3 2 2 2 2" xfId="4321" xr:uid="{8870F328-1FC8-4C30-996A-6470B635E8D7}"/>
    <cellStyle name="Vírgula 7 2 3 2 2 2 2 2" xfId="7950" xr:uid="{2E4C40F2-E6CD-409F-A779-208745BC32EE}"/>
    <cellStyle name="Vírgula 7 2 3 2 2 2 3" xfId="6300" xr:uid="{F3C90835-033C-4334-969C-A801C8C5C0BD}"/>
    <cellStyle name="Vírgula 7 2 3 2 2 3" xfId="3329" xr:uid="{E06FB736-6BDC-4AD0-923A-E42853A479D6}"/>
    <cellStyle name="Vírgula 7 2 3 2 2 3 2" xfId="7084" xr:uid="{458B4FC4-89E1-4F19-AE69-F0316F0A22A5}"/>
    <cellStyle name="Vírgula 7 2 3 2 2 4" xfId="5434" xr:uid="{F8EB39DF-F822-440B-BC8C-B271F1E485E8}"/>
    <cellStyle name="Vírgula 7 2 3 2 3" xfId="1744" xr:uid="{15AE274F-836F-48FF-A137-5D2C5C580372}"/>
    <cellStyle name="Vírgula 7 2 3 2 3 2" xfId="3875" xr:uid="{22212E09-F645-4E59-88F3-6FD6B973F530}"/>
    <cellStyle name="Vírgula 7 2 3 2 3 2 2" xfId="7558" xr:uid="{F612A3AB-3DFB-41EC-9B09-08BC5041B693}"/>
    <cellStyle name="Vírgula 7 2 3 2 3 3" xfId="5908" xr:uid="{2A60335D-277F-4FE3-9324-51951D843C67}"/>
    <cellStyle name="Vírgula 7 2 3 2 4" xfId="2538" xr:uid="{4B2E31AE-45D6-4A8B-A379-24B051AE1019}"/>
    <cellStyle name="Vírgula 7 2 3 2 4 2" xfId="5044" xr:uid="{9F1EA780-5398-4362-BA12-B4CA601BF5FE}"/>
    <cellStyle name="Vírgula 7 2 3 2 5" xfId="748" xr:uid="{F50FECBD-DF55-4949-9E9D-93DFD20A35CE}"/>
    <cellStyle name="Vírgula 7 2 3 2 5 2" xfId="6692" xr:uid="{1BAF020E-1879-45A1-B8CD-EA6CB8DC9918}"/>
    <cellStyle name="Vírgula 7 2 3 2 6" xfId="2883" xr:uid="{B85AEDC8-6A03-4380-BD9D-1BDE84F8735E}"/>
    <cellStyle name="Vírgula 7 2 3 2 7" xfId="4733" xr:uid="{BB920469-00DC-4251-96F4-7939C056DE4F}"/>
    <cellStyle name="Vírgula 7 2 3 3" xfId="299" xr:uid="{196EB1D6-2417-4DF0-90AE-19E666F49646}"/>
    <cellStyle name="Vírgula 7 2 3 3 2" xfId="1095" xr:uid="{F97481DB-C29F-4D13-A0AF-AD114B9CCA8E}"/>
    <cellStyle name="Vírgula 7 2 3 3 2 2" xfId="2087" xr:uid="{F5ABB7CB-54DB-41BA-866D-D1C1EE2800CF}"/>
    <cellStyle name="Vírgula 7 2 3 3 2 2 2" xfId="4218" xr:uid="{93C0DAEA-14FF-475D-9614-36BB85F69BD7}"/>
    <cellStyle name="Vírgula 7 2 3 3 2 2 2 2" xfId="7857" xr:uid="{CE16C26A-4BDB-4EFF-8B65-2055AF8A7828}"/>
    <cellStyle name="Vírgula 7 2 3 3 2 2 3" xfId="6207" xr:uid="{51513289-626E-48D5-BF9B-D3819FEAADBD}"/>
    <cellStyle name="Vírgula 7 2 3 3 2 3" xfId="3226" xr:uid="{9F7B91DC-A74E-4F4C-B86B-87816512C6EB}"/>
    <cellStyle name="Vírgula 7 2 3 3 2 3 2" xfId="6991" xr:uid="{4412900C-907B-4034-8361-7AF61BF269EC}"/>
    <cellStyle name="Vírgula 7 2 3 3 2 4" xfId="5341" xr:uid="{BF98D053-91C0-4209-A406-4F8BCE497E98}"/>
    <cellStyle name="Vírgula 7 2 3 3 3" xfId="1641" xr:uid="{25FF6FF5-C96A-4910-A578-A2151474776C}"/>
    <cellStyle name="Vírgula 7 2 3 3 3 2" xfId="3772" xr:uid="{4D069DA8-49B2-4770-9224-19A9C58D36D2}"/>
    <cellStyle name="Vírgula 7 2 3 3 3 2 2" xfId="7465" xr:uid="{8822E0E4-B9E5-4E42-AE5F-82F3CBDD82E6}"/>
    <cellStyle name="Vírgula 7 2 3 3 3 3" xfId="5815" xr:uid="{35808BE9-A510-4B64-9470-18F4962A11EC}"/>
    <cellStyle name="Vírgula 7 2 3 3 4" xfId="645" xr:uid="{D0425E59-FF38-4F63-A3F5-FCC4972216A6}"/>
    <cellStyle name="Vírgula 7 2 3 3 4 2" xfId="4951" xr:uid="{5EF8689E-E784-4B6F-90C4-15054B51F01C}"/>
    <cellStyle name="Vírgula 7 2 3 3 5" xfId="2780" xr:uid="{9B82F70F-791E-411B-8921-0FC26589AC22}"/>
    <cellStyle name="Vírgula 7 2 3 3 5 2" xfId="6599" xr:uid="{8287F620-787A-45CA-A7C1-97B89C5957C0}"/>
    <cellStyle name="Vírgula 7 2 3 3 6" xfId="4640" xr:uid="{1EF0C1A8-98CB-412C-9256-0F947BCFEFE4}"/>
    <cellStyle name="Vírgula 7 2 3 4" xfId="951" xr:uid="{F7651F24-632D-452D-8DC8-0D7044661663}"/>
    <cellStyle name="Vírgula 7 2 3 4 2" xfId="1943" xr:uid="{A5904C4E-BE60-4273-BC22-42C9A28F3791}"/>
    <cellStyle name="Vírgula 7 2 3 4 2 2" xfId="4074" xr:uid="{DA096FC0-52AD-407F-AEC1-EFAFB0C7ADE3}"/>
    <cellStyle name="Vírgula 7 2 3 4 2 2 2" xfId="7729" xr:uid="{6EF04130-A20E-40F3-931B-7E4B99CE439F}"/>
    <cellStyle name="Vírgula 7 2 3 4 2 3" xfId="6079" xr:uid="{72D38761-9CED-405A-8813-3E5982CFA7B9}"/>
    <cellStyle name="Vírgula 7 2 3 4 3" xfId="3082" xr:uid="{22F8FFCF-27E3-426E-A6CF-750A92C4E89F}"/>
    <cellStyle name="Vírgula 7 2 3 4 3 2" xfId="6863" xr:uid="{5E740D9A-773A-4193-8F03-74AB4BB65B25}"/>
    <cellStyle name="Vírgula 7 2 3 4 4" xfId="5214" xr:uid="{F5ECD7A5-0172-4C79-A1CB-A90DDBC69E31}"/>
    <cellStyle name="Vírgula 7 2 3 5" xfId="1497" xr:uid="{082E0340-7053-41CF-A720-B408FAB61088}"/>
    <cellStyle name="Vírgula 7 2 3 5 2" xfId="3628" xr:uid="{2254F6AA-302D-4B42-A9CC-F1E19ECF00FA}"/>
    <cellStyle name="Vírgula 7 2 3 5 2 2" xfId="7337" xr:uid="{04748E23-10E6-47CE-A5A2-7F6D834DC8AF}"/>
    <cellStyle name="Vírgula 7 2 3 5 3" xfId="5687" xr:uid="{C6B913CC-2420-4BE0-9B2E-839CBC2D0103}"/>
    <cellStyle name="Vírgula 7 2 3 6" xfId="2435" xr:uid="{E9351183-42EE-4852-AA9A-7AC20F2257FF}"/>
    <cellStyle name="Vírgula 7 2 3 6 2" xfId="4824" xr:uid="{7BB61D9F-B76A-4BE8-9D9E-FFDCE2ACCAD5}"/>
    <cellStyle name="Vírgula 7 2 3 7" xfId="501" xr:uid="{009265C3-9740-448C-8382-5EC8C583029E}"/>
    <cellStyle name="Vírgula 7 2 3 7 2" xfId="6471" xr:uid="{86F5FCFF-C113-4154-B2C9-07A995BECD7C}"/>
    <cellStyle name="Vírgula 7 2 3 8" xfId="2636" xr:uid="{0C527567-19B3-4BD1-8447-6BE96F96663C}"/>
    <cellStyle name="Vírgula 7 2 3 9" xfId="4512" xr:uid="{4952AFF5-CF89-4638-B281-1CEB2E3ECC91}"/>
    <cellStyle name="Vírgula 7 2 4" xfId="347" xr:uid="{8B00A26E-5720-43D4-8DD3-78B4F3DE71C4}"/>
    <cellStyle name="Vírgula 7 2 4 2" xfId="1143" xr:uid="{D8C286A3-EB54-49EF-8F03-659D0F4E26CE}"/>
    <cellStyle name="Vírgula 7 2 4 2 2" xfId="2135" xr:uid="{DD917E30-94BD-4C22-A5DE-9F0B399AF7E5}"/>
    <cellStyle name="Vírgula 7 2 4 2 2 2" xfId="4266" xr:uid="{8CAA4921-E8F8-44C7-8FA2-F2617682F779}"/>
    <cellStyle name="Vírgula 7 2 4 2 2 2 2" xfId="7900" xr:uid="{19B010D5-E844-4E68-AB8D-2E05C751442C}"/>
    <cellStyle name="Vírgula 7 2 4 2 2 3" xfId="6250" xr:uid="{EFA945F2-A197-43A7-8B18-5137E9D3F2DD}"/>
    <cellStyle name="Vírgula 7 2 4 2 3" xfId="3274" xr:uid="{BFF6D613-E2EE-4B9B-9692-4A9EC09617C5}"/>
    <cellStyle name="Vírgula 7 2 4 2 3 2" xfId="7034" xr:uid="{94E3077A-8F17-4D75-A00B-BDE5532E2746}"/>
    <cellStyle name="Vírgula 7 2 4 2 4" xfId="5384" xr:uid="{996DD4A5-E795-425B-B7E9-DDE934B7054C}"/>
    <cellStyle name="Vírgula 7 2 4 3" xfId="1689" xr:uid="{89582CE6-C436-4E19-8A0B-DDB678E245A9}"/>
    <cellStyle name="Vírgula 7 2 4 3 2" xfId="3820" xr:uid="{ACCB29E5-4C96-4A41-84D2-FFED96516C47}"/>
    <cellStyle name="Vírgula 7 2 4 3 2 2" xfId="7508" xr:uid="{04386AA8-3FD1-499C-B396-7AFEBDD95A1C}"/>
    <cellStyle name="Vírgula 7 2 4 3 3" xfId="5858" xr:uid="{0ED2FCF4-198B-4EB3-9C7A-E01F609598FD}"/>
    <cellStyle name="Vírgula 7 2 4 4" xfId="2483" xr:uid="{016BCC26-2910-4765-8883-6A3D18BD9CE1}"/>
    <cellStyle name="Vírgula 7 2 4 4 2" xfId="4994" xr:uid="{207E5413-F8FC-47B4-9C15-A7B452413891}"/>
    <cellStyle name="Vírgula 7 2 4 5" xfId="693" xr:uid="{21AB013B-816D-445A-B084-2C866EFDF3DC}"/>
    <cellStyle name="Vírgula 7 2 4 5 2" xfId="6642" xr:uid="{40F5EBA2-1B30-44FC-B613-37B9E0FA224C}"/>
    <cellStyle name="Vírgula 7 2 4 6" xfId="2828" xr:uid="{FD2D9DDA-735C-4A85-A5EA-6D5DB90AC002}"/>
    <cellStyle name="Vírgula 7 2 4 7" xfId="4683" xr:uid="{AA74E8BD-1ABC-43D9-9F23-0EE466FE3E56}"/>
    <cellStyle name="Vírgula 7 2 5" xfId="243" xr:uid="{9E2ECD6F-51E4-4B60-802F-0C3AAECAE95F}"/>
    <cellStyle name="Vírgula 7 2 5 2" xfId="1040" xr:uid="{24DED3DC-6191-4C84-9C86-2BD90BF7D224}"/>
    <cellStyle name="Vírgula 7 2 5 2 2" xfId="2032" xr:uid="{8663F4B0-D422-4F08-8959-98D7C489B967}"/>
    <cellStyle name="Vírgula 7 2 5 2 2 2" xfId="4163" xr:uid="{7A59D65D-1C5A-44B0-BB2C-5D3710FA9290}"/>
    <cellStyle name="Vírgula 7 2 5 2 2 2 2" xfId="7807" xr:uid="{66442443-E720-4194-ADB5-66C176B950FA}"/>
    <cellStyle name="Vírgula 7 2 5 2 2 3" xfId="6157" xr:uid="{C55DD3F9-54CF-4C09-9AD8-AB33D957345B}"/>
    <cellStyle name="Vírgula 7 2 5 2 3" xfId="3171" xr:uid="{A7348AA8-ECCA-4E82-9722-F7D6038B14F3}"/>
    <cellStyle name="Vírgula 7 2 5 2 3 2" xfId="6941" xr:uid="{0E0756A9-52B2-482D-B6CF-DF41026070D4}"/>
    <cellStyle name="Vírgula 7 2 5 2 4" xfId="5291" xr:uid="{87552B14-8DCF-409C-AB2D-697700B21FB6}"/>
    <cellStyle name="Vírgula 7 2 5 3" xfId="1586" xr:uid="{8994F4DF-E91A-46E7-A481-E8EEDAFBB5D8}"/>
    <cellStyle name="Vírgula 7 2 5 3 2" xfId="3717" xr:uid="{B4DDCF12-58BE-4E4E-85D8-7E37936B66A0}"/>
    <cellStyle name="Vírgula 7 2 5 3 2 2" xfId="7415" xr:uid="{1101DA39-8903-4581-9EE1-52927C790DD3}"/>
    <cellStyle name="Vírgula 7 2 5 3 3" xfId="5765" xr:uid="{56B8A74A-082A-4591-8AF7-4FAF88A0FF80}"/>
    <cellStyle name="Vírgula 7 2 5 4" xfId="2380" xr:uid="{EAFD9870-11DC-4DEF-BD75-49651FCB72A8}"/>
    <cellStyle name="Vírgula 7 2 5 4 2" xfId="4901" xr:uid="{4F3175AB-457B-4959-9B32-C0F2C590BA65}"/>
    <cellStyle name="Vírgula 7 2 5 5" xfId="590" xr:uid="{7CF90875-FBF8-497A-B9B8-77DCFE077A7D}"/>
    <cellStyle name="Vírgula 7 2 5 5 2" xfId="6549" xr:uid="{B09006DE-218C-4AE5-B6D5-C2D89F3F9535}"/>
    <cellStyle name="Vírgula 7 2 5 6" xfId="2725" xr:uid="{2FD29332-4224-46D6-9419-E873849BD756}"/>
    <cellStyle name="Vírgula 7 2 5 7" xfId="4590" xr:uid="{21CBA461-103D-42C5-83C0-1AB853445E09}"/>
    <cellStyle name="Vírgula 7 2 6" xfId="197" xr:uid="{C59BD506-C472-4DB9-9351-09D2D5A22BF1}"/>
    <cellStyle name="Vírgula 7 2 6 2" xfId="996" xr:uid="{A281AE1F-864B-415A-A442-B8DDB21CCF6A}"/>
    <cellStyle name="Vírgula 7 2 6 2 2" xfId="1988" xr:uid="{10DDE5C8-5EAA-457E-AF74-B4D9457575B7}"/>
    <cellStyle name="Vírgula 7 2 6 2 2 2" xfId="4119" xr:uid="{DCB9BB76-40FA-480B-8959-3EB4B105511A}"/>
    <cellStyle name="Vírgula 7 2 6 2 2 2 2" xfId="7768" xr:uid="{691A2E9A-6EE3-4EA5-B23C-C7BE4A28BD4D}"/>
    <cellStyle name="Vírgula 7 2 6 2 2 3" xfId="6118" xr:uid="{01C9F8C1-DB74-4F63-8ABF-565EE799A78D}"/>
    <cellStyle name="Vírgula 7 2 6 2 3" xfId="3127" xr:uid="{82BBC23A-2BCC-4E52-8199-B18BD4A0C550}"/>
    <cellStyle name="Vírgula 7 2 6 2 3 2" xfId="6902" xr:uid="{A8011640-5882-4AB2-B6AA-2EA20891537F}"/>
    <cellStyle name="Vírgula 7 2 6 2 4" xfId="5252" xr:uid="{0530A419-DA2B-40AA-9A8B-ED98A9413E65}"/>
    <cellStyle name="Vírgula 7 2 6 3" xfId="1542" xr:uid="{F94E8156-A91A-406B-80BB-59D761ED5D08}"/>
    <cellStyle name="Vírgula 7 2 6 3 2" xfId="3673" xr:uid="{C59688C6-467B-49DA-BB01-1A488B45C231}"/>
    <cellStyle name="Vírgula 7 2 6 3 2 2" xfId="7376" xr:uid="{EF11AC77-EED6-4254-B780-5131C3393B01}"/>
    <cellStyle name="Vírgula 7 2 6 3 3" xfId="5726" xr:uid="{CEFC18FE-5C67-490E-97EF-61FB85E632C1}"/>
    <cellStyle name="Vírgula 7 2 6 4" xfId="546" xr:uid="{9119A2FF-3A94-4EF3-8B5D-3BE91C21D2AE}"/>
    <cellStyle name="Vírgula 7 2 6 4 2" xfId="4862" xr:uid="{8DD9BB4F-A580-45C4-8C27-2CD7ED313426}"/>
    <cellStyle name="Vírgula 7 2 6 5" xfId="2681" xr:uid="{F84D2753-8D71-4D69-9AC3-F0C5B6D1EA85}"/>
    <cellStyle name="Vírgula 7 2 6 5 2" xfId="6510" xr:uid="{71A776E7-B83A-4EBA-B8E4-3BE2659FD23C}"/>
    <cellStyle name="Vírgula 7 2 6 6" xfId="4551" xr:uid="{05C50A48-AC17-4358-84D3-7B1CB8882327}"/>
    <cellStyle name="Vírgula 7 2 7" xfId="794" xr:uid="{BB3FF69F-BB18-42C5-B3D8-0523C7CA7D5A}"/>
    <cellStyle name="Vírgula 7 2 7 2" xfId="1244" xr:uid="{FBA1F5BB-91B0-45CC-8B36-61D0DFDE9D80}"/>
    <cellStyle name="Vírgula 7 2 7 2 2" xfId="2236" xr:uid="{C613AC43-7460-4F0D-B6D3-79038649D753}"/>
    <cellStyle name="Vírgula 7 2 7 2 2 2" xfId="4367" xr:uid="{81282896-75F6-4F12-95EB-B7F8D0E88BA3}"/>
    <cellStyle name="Vírgula 7 2 7 2 2 2 2" xfId="7989" xr:uid="{AF517D0D-8CAC-4405-BE94-8526D4ECABF5}"/>
    <cellStyle name="Vírgula 7 2 7 2 2 3" xfId="6339" xr:uid="{95FFB13B-8307-4F8E-9731-DDC63EC339C1}"/>
    <cellStyle name="Vírgula 7 2 7 2 3" xfId="3375" xr:uid="{71580705-F1CE-4F6E-BB4E-5E5EF105C6C2}"/>
    <cellStyle name="Vírgula 7 2 7 2 3 2" xfId="7123" xr:uid="{27F93435-364F-438B-84A2-3AF51E464AAE}"/>
    <cellStyle name="Vírgula 7 2 7 2 4" xfId="5473" xr:uid="{19180660-BF85-4CF5-A67C-0A051B666098}"/>
    <cellStyle name="Vírgula 7 2 7 3" xfId="1790" xr:uid="{A21A3A94-4E70-4FA6-82A1-4DFAAB7AB1CF}"/>
    <cellStyle name="Vírgula 7 2 7 3 2" xfId="3921" xr:uid="{4D99322B-CA3D-43EC-8261-487964DEF3F1}"/>
    <cellStyle name="Vírgula 7 2 7 3 2 2" xfId="7597" xr:uid="{825AEF44-CA1C-46E8-88F8-9C62330B6E62}"/>
    <cellStyle name="Vírgula 7 2 7 3 3" xfId="5947" xr:uid="{42575E96-D635-4CE3-A013-620EF98579F5}"/>
    <cellStyle name="Vírgula 7 2 7 4" xfId="2929" xr:uid="{AA0E1B81-79BB-4772-9F89-6F094748B101}"/>
    <cellStyle name="Vírgula 7 2 7 4 2" xfId="6731" xr:uid="{609BEFA7-69BF-44FC-8A90-064FB860A2D6}"/>
    <cellStyle name="Vírgula 7 2 7 5" xfId="5082" xr:uid="{896D76AA-7731-47FC-9873-A7E65CC13A58}"/>
    <cellStyle name="Vírgula 7 2 8" xfId="896" xr:uid="{ABC1E432-9B36-46F1-8655-674A7913E12D}"/>
    <cellStyle name="Vírgula 7 2 8 2" xfId="1888" xr:uid="{99377E4C-A89C-4CDD-9575-4E1A3426A758}"/>
    <cellStyle name="Vírgula 7 2 8 2 2" xfId="4019" xr:uid="{97D64217-3BFB-4CC0-87D5-746C670EC31C}"/>
    <cellStyle name="Vírgula 7 2 8 2 2 2" xfId="7679" xr:uid="{0655E335-C482-4DCA-A5C5-DFEFEA2BDFA9}"/>
    <cellStyle name="Vírgula 7 2 8 2 3" xfId="6029" xr:uid="{77AE2F0A-788E-49AA-9CDF-984798BAAA80}"/>
    <cellStyle name="Vírgula 7 2 8 3" xfId="3027" xr:uid="{0764CC0D-2457-4934-951A-EA2B54545188}"/>
    <cellStyle name="Vírgula 7 2 8 3 2" xfId="6813" xr:uid="{9EC26D7B-B4BC-4769-A2FD-50D77613A10B}"/>
    <cellStyle name="Vírgula 7 2 8 4" xfId="5164" xr:uid="{5780E383-278F-43C1-A848-791CD55F8E08}"/>
    <cellStyle name="Vírgula 7 2 9" xfId="1344" xr:uid="{792EB1E7-34A3-44FD-BEFC-E6E469A6D97A}"/>
    <cellStyle name="Vírgula 7 2 9 2" xfId="3475" xr:uid="{AE692F77-9B16-4D99-94F1-E6EEF1F9F06F}"/>
    <cellStyle name="Vírgula 7 2 9 2 2" xfId="7205" xr:uid="{2F1630DF-9166-400B-ABE9-D544C654C981}"/>
    <cellStyle name="Vírgula 7 2 9 3" xfId="5555" xr:uid="{224A1599-A4D8-4E5F-8AAD-8C2E5A357704}"/>
    <cellStyle name="Vírgula 7 3" xfId="151" xr:uid="{00000000-0005-0000-0000-0000AD000000}"/>
    <cellStyle name="Vírgula 7 3 10" xfId="500" xr:uid="{C18F95C9-9C88-4AAF-A724-E1EC40FE64DE}"/>
    <cellStyle name="Vírgula 7 3 10 2" xfId="6470" xr:uid="{1B1C07C0-8128-47AB-8FEC-846E8936CEF9}"/>
    <cellStyle name="Vírgula 7 3 11" xfId="2635" xr:uid="{926C935C-3033-4CEA-9B82-6B9A26231328}"/>
    <cellStyle name="Vírgula 7 3 12" xfId="4511" xr:uid="{4058A643-6281-40B3-A9C4-71635BADF4D8}"/>
    <cellStyle name="Vírgula 7 3 2" xfId="401" xr:uid="{E7FC4BD6-A38E-40ED-8C89-F724426DB12C}"/>
    <cellStyle name="Vírgula 7 3 2 2" xfId="830" xr:uid="{F27A5624-F6F6-42FA-8F3A-7D2CC5AD20D1}"/>
    <cellStyle name="Vírgula 7 3 2 2 2" xfId="1280" xr:uid="{4BFB119D-4FE2-4418-931E-0B5982CB680A}"/>
    <cellStyle name="Vírgula 7 3 2 2 2 2" xfId="2272" xr:uid="{FA3AC9D2-7AA0-4DDD-A24A-960FC0404BD3}"/>
    <cellStyle name="Vírgula 7 3 2 2 2 2 2" xfId="4403" xr:uid="{CD0102C2-F929-4843-B32C-4E2EFC068776}"/>
    <cellStyle name="Vírgula 7 3 2 2 2 2 2 2" xfId="8015" xr:uid="{5FC26A6F-B548-4406-BA59-BB985717318A}"/>
    <cellStyle name="Vírgula 7 3 2 2 2 2 3" xfId="6365" xr:uid="{D05B8490-37BD-4D2C-BE83-14871745505E}"/>
    <cellStyle name="Vírgula 7 3 2 2 2 3" xfId="3411" xr:uid="{7300E3FB-A596-4013-B578-777CEB12AA27}"/>
    <cellStyle name="Vírgula 7 3 2 2 2 3 2" xfId="7149" xr:uid="{98F53579-36E3-43F1-BB7A-DEC0B66D0183}"/>
    <cellStyle name="Vírgula 7 3 2 2 2 4" xfId="5499" xr:uid="{3F4CF4E4-9EE3-4904-A5B5-3E444BC316DA}"/>
    <cellStyle name="Vírgula 7 3 2 2 3" xfId="1826" xr:uid="{CA10527A-83B3-436B-A890-F0664135C11F}"/>
    <cellStyle name="Vírgula 7 3 2 2 3 2" xfId="3957" xr:uid="{B94A89E7-DEA3-4E96-B086-EEB62FF15C83}"/>
    <cellStyle name="Vírgula 7 3 2 2 3 2 2" xfId="7623" xr:uid="{BE769FF1-06CD-47D6-9637-2DA8C3865475}"/>
    <cellStyle name="Vírgula 7 3 2 2 3 3" xfId="5973" xr:uid="{4159658A-CEEA-45E2-A4DA-326AF01EF235}"/>
    <cellStyle name="Vírgula 7 3 2 2 4" xfId="2965" xr:uid="{1DF24814-2259-419A-95CB-F9BC1088C3AD}"/>
    <cellStyle name="Vírgula 7 3 2 2 4 2" xfId="6757" xr:uid="{9B3BB576-BD84-4269-8149-7EA3492A1C8A}"/>
    <cellStyle name="Vírgula 7 3 2 2 5" xfId="5108" xr:uid="{95BD5FF3-C12C-4DE4-8846-62CABAE9E256}"/>
    <cellStyle name="Vírgula 7 3 2 3" xfId="1197" xr:uid="{B2D192D6-D3FC-40BF-B79C-AE3221D8E789}"/>
    <cellStyle name="Vírgula 7 3 2 3 2" xfId="2189" xr:uid="{B4632DEF-C4AB-4083-B130-C1A74BFADEC4}"/>
    <cellStyle name="Vírgula 7 3 2 3 2 2" xfId="4320" xr:uid="{6B7AFC6D-9557-4911-AAC5-AC44930EBB0A}"/>
    <cellStyle name="Vírgula 7 3 2 3 2 2 2" xfId="7949" xr:uid="{28834AA9-340D-4E43-8013-C38018853CA8}"/>
    <cellStyle name="Vírgula 7 3 2 3 2 3" xfId="6299" xr:uid="{B25B20A7-79D6-4AEA-90EC-34DE545DA4F6}"/>
    <cellStyle name="Vírgula 7 3 2 3 3" xfId="3328" xr:uid="{FF89040C-D7E0-4BBA-ABFB-F713A4E1FA9B}"/>
    <cellStyle name="Vírgula 7 3 2 3 3 2" xfId="7083" xr:uid="{C9C69D43-9B9C-4A14-879E-5CA67AC97F52}"/>
    <cellStyle name="Vírgula 7 3 2 3 4" xfId="5433" xr:uid="{36B82DE7-26C1-4B3E-B065-120C0B2C9989}"/>
    <cellStyle name="Vírgula 7 3 2 4" xfId="1380" xr:uid="{E3A1089A-8873-4191-B61C-7CB9C5C682AF}"/>
    <cellStyle name="Vírgula 7 3 2 4 2" xfId="3511" xr:uid="{BA6279FD-C4DC-4943-B5B3-B8CA59B4A215}"/>
    <cellStyle name="Vírgula 7 3 2 4 2 2" xfId="7231" xr:uid="{CFDC5C0F-B93C-46C1-8FCA-C0722D3F1B32}"/>
    <cellStyle name="Vírgula 7 3 2 4 3" xfId="5581" xr:uid="{77EDBECB-2308-49C8-9EF7-0FC5699AC12E}"/>
    <cellStyle name="Vírgula 7 3 2 5" xfId="1743" xr:uid="{42716C44-485B-46E4-A800-F01796F3C5EF}"/>
    <cellStyle name="Vírgula 7 3 2 5 2" xfId="3874" xr:uid="{6DDD881D-54A8-4721-8A0C-47FFC6968DA7}"/>
    <cellStyle name="Vírgula 7 3 2 5 2 2" xfId="7557" xr:uid="{77D64C28-9F5C-4FBC-944F-98EABD215C42}"/>
    <cellStyle name="Vírgula 7 3 2 5 3" xfId="5907" xr:uid="{9399FED6-A715-4785-BA06-413FDF032921}"/>
    <cellStyle name="Vírgula 7 3 2 6" xfId="2537" xr:uid="{B1703F5F-A2E5-4C23-9170-94461F534E4E}"/>
    <cellStyle name="Vírgula 7 3 2 6 2" xfId="5043" xr:uid="{B68014E6-9560-4081-9FB6-399F84B8F6A3}"/>
    <cellStyle name="Vírgula 7 3 2 7" xfId="747" xr:uid="{C9F7C790-091A-474B-8B87-735B08FC7231}"/>
    <cellStyle name="Vírgula 7 3 2 7 2" xfId="6691" xr:uid="{1D145EB2-8D5A-46C6-AA5E-B572825F93DE}"/>
    <cellStyle name="Vírgula 7 3 2 8" xfId="2882" xr:uid="{70BBB1AD-CC1F-4CA9-AE11-A13948E243CA}"/>
    <cellStyle name="Vírgula 7 3 2 9" xfId="4732" xr:uid="{2726F78E-0D02-485F-B431-58D061DDA724}"/>
    <cellStyle name="Vírgula 7 3 3" xfId="298" xr:uid="{EFAFB572-2EA9-491D-B550-9D18FBCC1350}"/>
    <cellStyle name="Vírgula 7 3 3 2" xfId="1094" xr:uid="{39F5187E-D98A-40FB-81CF-003B5C077C57}"/>
    <cellStyle name="Vírgula 7 3 3 2 2" xfId="2086" xr:uid="{7847D04C-EA9D-4B0B-A529-FB3858CDFF80}"/>
    <cellStyle name="Vírgula 7 3 3 2 2 2" xfId="4217" xr:uid="{D68C0E47-C7F6-42CB-855A-2E600333F9BC}"/>
    <cellStyle name="Vírgula 7 3 3 2 2 2 2" xfId="7856" xr:uid="{6751309E-AD0C-4106-8EE0-F3AD6E09A25D}"/>
    <cellStyle name="Vírgula 7 3 3 2 2 3" xfId="6206" xr:uid="{74288228-0B53-4314-97B8-30A6A179CEDE}"/>
    <cellStyle name="Vírgula 7 3 3 2 3" xfId="3225" xr:uid="{EDBE77C0-C506-4572-A3A4-93092951AAF1}"/>
    <cellStyle name="Vírgula 7 3 3 2 3 2" xfId="6990" xr:uid="{CDDE2C57-F5D6-481B-BEEA-827C247B7711}"/>
    <cellStyle name="Vírgula 7 3 3 2 4" xfId="5340" xr:uid="{86C12419-BF22-4C21-9D77-CB145114A48D}"/>
    <cellStyle name="Vírgula 7 3 3 3" xfId="1640" xr:uid="{9DC27140-1E14-4FA1-82C3-CE952FC5D83E}"/>
    <cellStyle name="Vírgula 7 3 3 3 2" xfId="3771" xr:uid="{91F22584-DB8B-4588-BE7A-74F5E900964A}"/>
    <cellStyle name="Vírgula 7 3 3 3 2 2" xfId="7464" xr:uid="{370E0C82-560C-4495-9F35-07C251649FA5}"/>
    <cellStyle name="Vírgula 7 3 3 3 3" xfId="5814" xr:uid="{A6C9E581-5222-4BEB-95CB-3C81B40A4DA1}"/>
    <cellStyle name="Vírgula 7 3 3 4" xfId="2434" xr:uid="{251A35C7-08D9-4FD1-B0A1-78E40F31893E}"/>
    <cellStyle name="Vírgula 7 3 3 4 2" xfId="4950" xr:uid="{5D9593D2-8F98-4BB7-86BD-94E35B910810}"/>
    <cellStyle name="Vírgula 7 3 3 5" xfId="644" xr:uid="{ACA931F6-9328-4CBA-BE30-99B5C3C2A6C3}"/>
    <cellStyle name="Vírgula 7 3 3 5 2" xfId="6598" xr:uid="{4EA5266E-5DAA-45AD-AEF7-645BA21B7DA1}"/>
    <cellStyle name="Vírgula 7 3 3 6" xfId="2779" xr:uid="{369D6F1C-76A0-4F2A-AE18-679593EFD541}"/>
    <cellStyle name="Vírgula 7 3 3 7" xfId="4639" xr:uid="{4AFD19C2-698B-4363-8931-BD1BAB664F11}"/>
    <cellStyle name="Vírgula 7 3 4" xfId="179" xr:uid="{8A2EE9C8-0B78-4554-9059-B6018653E6CA}"/>
    <cellStyle name="Vírgula 7 3 4 2" xfId="978" xr:uid="{4FC6ED83-68DE-4924-B632-FD2E8B93F3C1}"/>
    <cellStyle name="Vírgula 7 3 4 2 2" xfId="1970" xr:uid="{BC9405D2-E5C3-4EFA-93E2-783E3663AAEB}"/>
    <cellStyle name="Vírgula 7 3 4 2 2 2" xfId="4101" xr:uid="{2DDF06B4-F421-4154-9CB7-D643E149B868}"/>
    <cellStyle name="Vírgula 7 3 4 2 2 2 2" xfId="7751" xr:uid="{A554D053-0E81-47BD-97C4-635FE0AE0CD8}"/>
    <cellStyle name="Vírgula 7 3 4 2 2 3" xfId="6101" xr:uid="{1A48E41C-0B97-45EA-88E1-7A8D47FAF2B2}"/>
    <cellStyle name="Vírgula 7 3 4 2 3" xfId="3109" xr:uid="{BBED833F-9A8A-42E2-B124-BA9313AB6E6C}"/>
    <cellStyle name="Vírgula 7 3 4 2 3 2" xfId="6885" xr:uid="{87164B8E-4E53-4AF0-9C10-7B08AA84B74C}"/>
    <cellStyle name="Vírgula 7 3 4 2 4" xfId="5235" xr:uid="{7EDD69DD-D273-4636-9C14-6918BB95082C}"/>
    <cellStyle name="Vírgula 7 3 4 3" xfId="1524" xr:uid="{9F2D6902-8B16-4AB9-8158-796BFC6A8F65}"/>
    <cellStyle name="Vírgula 7 3 4 3 2" xfId="3655" xr:uid="{21DB8806-C179-491D-A2BD-B038FAAC8E16}"/>
    <cellStyle name="Vírgula 7 3 4 3 2 2" xfId="7359" xr:uid="{4131CA4C-29ED-40F5-8880-FF5F041ABBE5}"/>
    <cellStyle name="Vírgula 7 3 4 3 3" xfId="5709" xr:uid="{63219AD5-3CC6-420F-971D-1B9ED853E841}"/>
    <cellStyle name="Vírgula 7 3 4 4" xfId="528" xr:uid="{4F2A7DB0-AF5F-42CE-ABB3-74E86A71B8A2}"/>
    <cellStyle name="Vírgula 7 3 4 4 2" xfId="4845" xr:uid="{66A6F075-25B5-40EC-BEB5-4B0047358019}"/>
    <cellStyle name="Vírgula 7 3 4 5" xfId="2663" xr:uid="{8501A942-F087-4B37-A6CC-26BF83099A4C}"/>
    <cellStyle name="Vírgula 7 3 4 5 2" xfId="6493" xr:uid="{0AF7DD1E-59E5-4099-A97A-B08D8CFDFF6D}"/>
    <cellStyle name="Vírgula 7 3 4 6" xfId="4534" xr:uid="{5B75B842-29BD-48CC-A7F3-A2BBB5F64469}"/>
    <cellStyle name="Vírgula 7 3 5" xfId="776" xr:uid="{C1F20EE2-F87C-4BA5-889F-E650EF075CF6}"/>
    <cellStyle name="Vírgula 7 3 5 2" xfId="1226" xr:uid="{44788356-6D9D-4C04-AB67-2DE3B227966F}"/>
    <cellStyle name="Vírgula 7 3 5 2 2" xfId="2218" xr:uid="{F83F4462-A1CD-4731-8643-DB0316D2DDE2}"/>
    <cellStyle name="Vírgula 7 3 5 2 2 2" xfId="4349" xr:uid="{973A53F1-41DB-40B8-97D3-C1B55B62635F}"/>
    <cellStyle name="Vírgula 7 3 5 2 2 2 2" xfId="7972" xr:uid="{2D701025-B854-4140-9A3A-8812E64D0991}"/>
    <cellStyle name="Vírgula 7 3 5 2 2 3" xfId="6322" xr:uid="{65C5237F-388B-48DE-9FF0-F025C6257B2C}"/>
    <cellStyle name="Vírgula 7 3 5 2 3" xfId="3357" xr:uid="{E0016496-AC8E-4001-A3E9-A0813C0D812B}"/>
    <cellStyle name="Vírgula 7 3 5 2 3 2" xfId="7106" xr:uid="{4249B2BF-AAAC-4217-B412-CDC02AED4AD7}"/>
    <cellStyle name="Vírgula 7 3 5 2 4" xfId="5456" xr:uid="{6FA9DBD1-450C-41E6-A0CB-A93F11C7791E}"/>
    <cellStyle name="Vírgula 7 3 5 3" xfId="1772" xr:uid="{CD936398-8EFF-4D23-BE0F-10C092CA1193}"/>
    <cellStyle name="Vírgula 7 3 5 3 2" xfId="3903" xr:uid="{ECC70FBB-4729-4EB0-85FB-C1998604DEC4}"/>
    <cellStyle name="Vírgula 7 3 5 3 2 2" xfId="7580" xr:uid="{A4DBE479-E8C7-40B9-BD02-17A0B3C6E498}"/>
    <cellStyle name="Vírgula 7 3 5 3 3" xfId="5930" xr:uid="{AFD3AAA7-5FCF-45DD-BB2F-B6342B2FF312}"/>
    <cellStyle name="Vírgula 7 3 5 4" xfId="2911" xr:uid="{B01443CB-BDA6-4C21-A54E-0BF4B42F2F3D}"/>
    <cellStyle name="Vírgula 7 3 5 4 2" xfId="6714" xr:uid="{41C28CFD-667F-4EA2-8B64-19AD1BFFE24C}"/>
    <cellStyle name="Vírgula 7 3 5 5" xfId="5065" xr:uid="{11C5CF62-D4AA-423B-B428-C39332614800}"/>
    <cellStyle name="Vírgula 7 3 6" xfId="950" xr:uid="{8B3EBA1D-1E63-44C5-B74D-8FDBEF697407}"/>
    <cellStyle name="Vírgula 7 3 6 2" xfId="1942" xr:uid="{7AE3E634-E1E1-49A0-A8BD-5A78C4F57098}"/>
    <cellStyle name="Vírgula 7 3 6 2 2" xfId="4073" xr:uid="{68525FF8-AA5E-49A9-A187-D3DC308C29DD}"/>
    <cellStyle name="Vírgula 7 3 6 2 2 2" xfId="7728" xr:uid="{D8D4B928-A03B-4657-AF44-FAAAD0E638F5}"/>
    <cellStyle name="Vírgula 7 3 6 2 3" xfId="6078" xr:uid="{B6845BEB-D7F5-481A-B54A-86A7CEDBC884}"/>
    <cellStyle name="Vírgula 7 3 6 3" xfId="3081" xr:uid="{221A0BBD-A279-4EFF-AC14-E1A5A96F7ADC}"/>
    <cellStyle name="Vírgula 7 3 6 3 2" xfId="6862" xr:uid="{6D4B08A6-28A1-4659-AA57-E85CB21572C9}"/>
    <cellStyle name="Vírgula 7 3 6 4" xfId="5213" xr:uid="{A94E676B-8CB0-46EE-B537-6A155554729B}"/>
    <cellStyle name="Vírgula 7 3 7" xfId="1326" xr:uid="{FEB52DE6-D6E9-4F3A-B704-7EB626E79F49}"/>
    <cellStyle name="Vírgula 7 3 7 2" xfId="3457" xr:uid="{324E43EA-7D60-4167-9E35-80FBEFC0E22F}"/>
    <cellStyle name="Vírgula 7 3 7 2 2" xfId="7188" xr:uid="{10DBF30A-96DC-4CA7-B16F-642564593CCB}"/>
    <cellStyle name="Vírgula 7 3 7 3" xfId="5538" xr:uid="{243D978A-6718-4E61-AB1E-4F56945BE3A3}"/>
    <cellStyle name="Vírgula 7 3 8" xfId="1496" xr:uid="{9C65CAE7-29CC-4581-8227-E36963391300}"/>
    <cellStyle name="Vírgula 7 3 8 2" xfId="3627" xr:uid="{7969D102-613D-49B5-9BA7-E351959EC47E}"/>
    <cellStyle name="Vírgula 7 3 8 2 2" xfId="7336" xr:uid="{F93B9B0A-5CA3-4CF6-A689-CED031E63282}"/>
    <cellStyle name="Vírgula 7 3 8 3" xfId="5686" xr:uid="{A6D0F938-2D3B-4CC1-B886-6BAF53E64184}"/>
    <cellStyle name="Vírgula 7 3 9" xfId="2318" xr:uid="{AA8757BB-157B-4F86-A9DA-C9329CAE6BB9}"/>
    <cellStyle name="Vírgula 7 3 9 2" xfId="4823" xr:uid="{D89F38D9-FA41-4BF6-A618-41B4C1567896}"/>
    <cellStyle name="Vírgula 7 4" xfId="74" xr:uid="{00000000-0005-0000-0000-000037000000}"/>
    <cellStyle name="Vírgula 7 4 2" xfId="329" xr:uid="{8D30F4D8-B075-4110-AC7C-BC91AC914C75}"/>
    <cellStyle name="Vírgula 7 4 2 2" xfId="1125" xr:uid="{699C65FB-00DC-4094-98E0-E4766657FC3C}"/>
    <cellStyle name="Vírgula 7 4 2 2 2" xfId="2117" xr:uid="{6EDD81DD-CFAC-42D3-AFAB-8291B18C2465}"/>
    <cellStyle name="Vírgula 7 4 2 2 2 2" xfId="4248" xr:uid="{7EA5AE9E-6577-4E3C-B338-09609F246C88}"/>
    <cellStyle name="Vírgula 7 4 2 2 2 2 2" xfId="7883" xr:uid="{4FA57BA3-74FB-4C04-8A65-9FBCEE44856C}"/>
    <cellStyle name="Vírgula 7 4 2 2 2 3" xfId="6233" xr:uid="{DB22F86F-386E-48B9-A5AA-F4CEE08D3658}"/>
    <cellStyle name="Vírgula 7 4 2 2 3" xfId="3256" xr:uid="{A2B40205-D5B7-4828-9ED6-024B5A08B34B}"/>
    <cellStyle name="Vírgula 7 4 2 2 3 2" xfId="7017" xr:uid="{174C4EE5-17A2-4AED-97CA-A559DBADCB23}"/>
    <cellStyle name="Vírgula 7 4 2 2 4" xfId="5367" xr:uid="{9EE48601-95C1-40EF-B969-774C97B53D64}"/>
    <cellStyle name="Vírgula 7 4 2 3" xfId="1671" xr:uid="{9D3F2528-787C-4580-A603-BC6141338691}"/>
    <cellStyle name="Vírgula 7 4 2 3 2" xfId="3802" xr:uid="{0DF47EC2-4359-44E9-8C86-05E1ACEAB927}"/>
    <cellStyle name="Vírgula 7 4 2 3 2 2" xfId="7491" xr:uid="{25557908-0604-4804-8E56-8290385BC0E7}"/>
    <cellStyle name="Vírgula 7 4 2 3 3" xfId="5841" xr:uid="{92AE5CB2-091E-4924-939D-4007E3D34349}"/>
    <cellStyle name="Vírgula 7 4 2 4" xfId="2465" xr:uid="{AE14F09D-ABC9-4DF9-9370-6747328B7028}"/>
    <cellStyle name="Vírgula 7 4 2 4 2" xfId="4977" xr:uid="{D1759347-027B-4DC4-91CF-B01641E7D26C}"/>
    <cellStyle name="Vírgula 7 4 2 5" xfId="675" xr:uid="{081B13DB-32AD-47FD-BCC4-D76E9594EFDD}"/>
    <cellStyle name="Vírgula 7 4 2 5 2" xfId="6625" xr:uid="{FE833BD1-0BD0-412E-B8BA-7D944A570C61}"/>
    <cellStyle name="Vírgula 7 4 2 6" xfId="2810" xr:uid="{DFD6F481-A2C0-4F80-8B9B-7E977808F795}"/>
    <cellStyle name="Vírgula 7 4 2 7" xfId="4666" xr:uid="{309A6251-83EA-4A05-94C9-B3B904E37487}"/>
    <cellStyle name="Vírgula 7 4 3" xfId="225" xr:uid="{1F215075-D1BD-4475-B55A-0117FB13BED6}"/>
    <cellStyle name="Vírgula 7 4 3 2" xfId="1022" xr:uid="{065AC157-2BD8-460F-809E-1079DA0F9FC3}"/>
    <cellStyle name="Vírgula 7 4 3 2 2" xfId="2014" xr:uid="{D06404E8-28CE-4112-A1C3-8FDB25DC5CB6}"/>
    <cellStyle name="Vírgula 7 4 3 2 2 2" xfId="4145" xr:uid="{98C19905-B02B-40A1-AA63-C1FB71F57003}"/>
    <cellStyle name="Vírgula 7 4 3 2 2 2 2" xfId="7790" xr:uid="{4A9CB9BF-5197-4203-BA4F-25B1ECA4E5DC}"/>
    <cellStyle name="Vírgula 7 4 3 2 2 3" xfId="6140" xr:uid="{3B9C8FB6-6647-4890-B881-EC9FF304EDAB}"/>
    <cellStyle name="Vírgula 7 4 3 2 3" xfId="3153" xr:uid="{715B722C-4987-4C22-A45C-4B2C2321E7B5}"/>
    <cellStyle name="Vírgula 7 4 3 2 3 2" xfId="6924" xr:uid="{08B9D1BC-1CBB-43DD-BFF8-97B6AA341B4D}"/>
    <cellStyle name="Vírgula 7 4 3 2 4" xfId="5274" xr:uid="{95C21208-7120-449E-B5BE-FA658B912995}"/>
    <cellStyle name="Vírgula 7 4 3 3" xfId="1568" xr:uid="{D946AC13-188F-47B9-B528-87C6D7F4BDBD}"/>
    <cellStyle name="Vírgula 7 4 3 3 2" xfId="3699" xr:uid="{0F5B4BDE-0620-46A1-B31F-D15AFF055847}"/>
    <cellStyle name="Vírgula 7 4 3 3 2 2" xfId="7398" xr:uid="{CF5A54FF-7FED-4EE8-B7AB-78AAB9C76E58}"/>
    <cellStyle name="Vírgula 7 4 3 3 3" xfId="5748" xr:uid="{F532A31B-E7AE-4746-B371-635EAD2CC857}"/>
    <cellStyle name="Vírgula 7 4 3 4" xfId="572" xr:uid="{096C20CB-0910-463A-9365-4ECD143960BD}"/>
    <cellStyle name="Vírgula 7 4 3 4 2" xfId="4884" xr:uid="{59D09338-2698-476F-91A2-1B5BAA69D593}"/>
    <cellStyle name="Vírgula 7 4 3 5" xfId="2707" xr:uid="{7E8CAD41-0242-4565-91F7-0AC89026A49C}"/>
    <cellStyle name="Vírgula 7 4 3 5 2" xfId="6532" xr:uid="{C7224FF9-888F-4CCF-8C40-8535A65BA288}"/>
    <cellStyle name="Vírgula 7 4 3 6" xfId="4573" xr:uid="{740069D5-07F0-4465-A524-E9C1482D027D}"/>
    <cellStyle name="Vírgula 7 4 4" xfId="878" xr:uid="{428186C0-5D35-4AFC-BA68-56CA64799A7F}"/>
    <cellStyle name="Vírgula 7 4 4 2" xfId="1870" xr:uid="{DB514F77-0DAD-4C37-B34E-FB78C194D6CD}"/>
    <cellStyle name="Vírgula 7 4 4 2 2" xfId="4001" xr:uid="{EFCA0270-36CD-42AE-8BAA-C213F8638B14}"/>
    <cellStyle name="Vírgula 7 4 4 2 2 2" xfId="7662" xr:uid="{680FD0B7-4762-4A3F-9FBD-4C57B4EFEB13}"/>
    <cellStyle name="Vírgula 7 4 4 2 3" xfId="6012" xr:uid="{9B0E6EF4-0DB2-4EA5-9091-5EEC0999ADE9}"/>
    <cellStyle name="Vírgula 7 4 4 3" xfId="3009" xr:uid="{C068ABFD-A8AA-40C3-8A2B-6CA7C3B9C8A4}"/>
    <cellStyle name="Vírgula 7 4 4 3 2" xfId="6796" xr:uid="{A80FE835-E18F-4ADA-8708-FB3B9D72EB14}"/>
    <cellStyle name="Vírgula 7 4 4 4" xfId="5147" xr:uid="{F39D9D69-09AD-4858-B6EC-9AAF7997DC42}"/>
    <cellStyle name="Vírgula 7 4 5" xfId="1424" xr:uid="{5CCEE57A-DA35-42CA-B606-80927940E674}"/>
    <cellStyle name="Vírgula 7 4 5 2" xfId="3555" xr:uid="{4591C619-1C92-4CB6-B12B-573210CDEBC3}"/>
    <cellStyle name="Vírgula 7 4 5 2 2" xfId="7270" xr:uid="{61684D1D-ABFE-4219-947C-E5BB5B4F3632}"/>
    <cellStyle name="Vírgula 7 4 5 3" xfId="5620" xr:uid="{6A558904-F86A-41DC-8AEE-B2BB9C57804F}"/>
    <cellStyle name="Vírgula 7 4 6" xfId="2362" xr:uid="{115CDECA-9E1F-47C9-AC30-DB180F73985D}"/>
    <cellStyle name="Vírgula 7 4 6 2" xfId="4756" xr:uid="{A3314527-CE46-4B4F-A9B7-53E683172E1D}"/>
    <cellStyle name="Vírgula 7 4 7" xfId="428" xr:uid="{B2260261-2361-480A-A395-8EC1D3D483FD}"/>
    <cellStyle name="Vírgula 7 4 7 2" xfId="6404" xr:uid="{38537F0F-4DFC-4C2E-8ECF-9DB04981882B}"/>
    <cellStyle name="Vírgula 7 4 8" xfId="2563" xr:uid="{9DD0C1A3-47BD-4C9B-AB86-2D3A1C40BC25}"/>
    <cellStyle name="Vírgula 7 4 9" xfId="4445" xr:uid="{91F05F2B-82DC-479A-B2A0-CCA1BCB89771}"/>
    <cellStyle name="Vírgula 8" xfId="97" xr:uid="{00000000-0005-0000-0000-00006D000000}"/>
    <cellStyle name="Vírgula 8 10" xfId="1345" xr:uid="{CEA44DB3-514C-4ED8-84D9-1019E5F32F82}"/>
    <cellStyle name="Vírgula 8 10 2" xfId="3476" xr:uid="{03237366-0254-4AE0-9160-17CE35FD37C8}"/>
    <cellStyle name="Vírgula 8 10 2 2" xfId="7206" xr:uid="{F284BA55-3A1B-49AA-A83C-5374BA0B4A60}"/>
    <cellStyle name="Vírgula 8 10 3" xfId="5556" xr:uid="{B6267C27-5829-4230-90A5-370506DAABB7}"/>
    <cellStyle name="Vírgula 8 11" xfId="1443" xr:uid="{5FDB624C-E800-4F12-8C67-CB1005654C5C}"/>
    <cellStyle name="Vírgula 8 11 2" xfId="3574" xr:uid="{20715C25-59B5-4447-B762-A364F76A887E}"/>
    <cellStyle name="Vírgula 8 11 2 2" xfId="7288" xr:uid="{0C796FAB-9CA5-4163-8908-7633307C0E96}"/>
    <cellStyle name="Vírgula 8 11 3" xfId="5638" xr:uid="{AF4C7544-F3F1-483F-B0AC-D9510C9019C2}"/>
    <cellStyle name="Vírgula 8 12" xfId="2337" xr:uid="{292198C9-4814-4311-8C42-0717EC245FEA}"/>
    <cellStyle name="Vírgula 8 12 2" xfId="4774" xr:uid="{0AD5EE7C-8B75-4F50-B35C-42655F15850A}"/>
    <cellStyle name="Vírgula 8 13" xfId="447" xr:uid="{92202CAF-21B5-4AD2-A629-F52DC7EB7FD2}"/>
    <cellStyle name="Vírgula 8 13 2" xfId="6422" xr:uid="{F5C3352F-8B4D-410F-ABDC-BDC6387461AF}"/>
    <cellStyle name="Vírgula 8 14" xfId="2582" xr:uid="{4D423D94-399D-4B40-A0BA-B877C661C8D7}"/>
    <cellStyle name="Vírgula 8 15" xfId="4463" xr:uid="{3D14FE0E-47A8-4ECB-95DE-D4A85240FBE8}"/>
    <cellStyle name="Vírgula 8 2" xfId="155" xr:uid="{00000000-0005-0000-0000-0000B1000000}"/>
    <cellStyle name="Vírgula 8 2 10" xfId="504" xr:uid="{2427C616-4EEE-4486-8F53-C55A2A529D99}"/>
    <cellStyle name="Vírgula 8 2 10 2" xfId="6474" xr:uid="{0698F69E-665C-4FC6-AF47-DE5FF5ECAE42}"/>
    <cellStyle name="Vírgula 8 2 11" xfId="2639" xr:uid="{C2204D1C-ECCD-4A15-A7B4-A9B27F11E351}"/>
    <cellStyle name="Vírgula 8 2 12" xfId="4515" xr:uid="{2A120463-3CCB-4106-BBAC-2D92936DD841}"/>
    <cellStyle name="Vírgula 8 2 2" xfId="405" xr:uid="{8A7CE6FB-A60D-47B4-88D3-981CFE83F4C3}"/>
    <cellStyle name="Vírgula 8 2 2 2" xfId="854" xr:uid="{4D22F239-73EE-4C68-B11A-FC32D5032D9B}"/>
    <cellStyle name="Vírgula 8 2 2 2 2" xfId="1304" xr:uid="{3D5A1A9A-81F4-4631-AED3-BD37E8A87366}"/>
    <cellStyle name="Vírgula 8 2 2 2 2 2" xfId="2296" xr:uid="{DF139B18-A506-4784-8E2A-350FCF751F83}"/>
    <cellStyle name="Vírgula 8 2 2 2 2 2 2" xfId="4427" xr:uid="{0D4885E5-C33D-4E1B-83B8-FBC7C0BE79BF}"/>
    <cellStyle name="Vírgula 8 2 2 2 2 2 2 2" xfId="8036" xr:uid="{58AD69D5-D861-4A97-9CB8-EFC1E1F8CC3B}"/>
    <cellStyle name="Vírgula 8 2 2 2 2 2 3" xfId="6386" xr:uid="{AE48FE67-07CE-46F3-AA58-EFF6E5BD79D7}"/>
    <cellStyle name="Vírgula 8 2 2 2 2 3" xfId="3435" xr:uid="{5B51C19C-E86B-457C-A650-88C98141B7EB}"/>
    <cellStyle name="Vírgula 8 2 2 2 2 3 2" xfId="7170" xr:uid="{211D7AE6-9F85-4672-834D-82C12C752824}"/>
    <cellStyle name="Vírgula 8 2 2 2 2 4" xfId="5520" xr:uid="{256D341D-14BC-4C87-A2CF-A1EB35A3A42C}"/>
    <cellStyle name="Vírgula 8 2 2 2 3" xfId="1850" xr:uid="{CFD5CD07-7DE2-4043-9609-F73AC28F33B2}"/>
    <cellStyle name="Vírgula 8 2 2 2 3 2" xfId="3981" xr:uid="{F0C6BF90-6693-4436-B384-AF486BC5FA0E}"/>
    <cellStyle name="Vírgula 8 2 2 2 3 2 2" xfId="7644" xr:uid="{708A538A-8F4B-4B2C-8C87-871FB8A5774B}"/>
    <cellStyle name="Vírgula 8 2 2 2 3 3" xfId="5994" xr:uid="{6881787F-CD80-4FBF-AD6C-10932AAA545F}"/>
    <cellStyle name="Vírgula 8 2 2 2 4" xfId="2989" xr:uid="{2EFEFD7E-10DA-480D-A678-4E4D531D2F3E}"/>
    <cellStyle name="Vírgula 8 2 2 2 4 2" xfId="6778" xr:uid="{709C9FE8-D3A0-4D4E-BB6F-8CCB545E9C38}"/>
    <cellStyle name="Vírgula 8 2 2 2 5" xfId="5129" xr:uid="{71F35005-F579-4B40-9D73-0EA4F51D4A21}"/>
    <cellStyle name="Vírgula 8 2 2 3" xfId="1201" xr:uid="{C052CF13-3BC0-4B27-BCE2-590B055457B5}"/>
    <cellStyle name="Vírgula 8 2 2 3 2" xfId="2193" xr:uid="{8E4C5FF2-F67E-4E30-8B08-78B9F64B2EAE}"/>
    <cellStyle name="Vírgula 8 2 2 3 2 2" xfId="4324" xr:uid="{B12C6430-A583-40B3-BE61-5A740C2FA729}"/>
    <cellStyle name="Vírgula 8 2 2 3 2 2 2" xfId="7953" xr:uid="{C26AC0EB-5E83-4287-9366-FA73B5922D04}"/>
    <cellStyle name="Vírgula 8 2 2 3 2 3" xfId="6303" xr:uid="{04599F81-22F3-4652-91B2-A6534542F81A}"/>
    <cellStyle name="Vírgula 8 2 2 3 3" xfId="3332" xr:uid="{5B67DD61-C559-43AF-8D55-3068BBB47634}"/>
    <cellStyle name="Vírgula 8 2 2 3 3 2" xfId="7087" xr:uid="{871A85FA-4826-4406-9D43-7E8D39716E66}"/>
    <cellStyle name="Vírgula 8 2 2 3 4" xfId="5437" xr:uid="{196D7872-CF4E-4EA3-AC65-4D90FC5699A0}"/>
    <cellStyle name="Vírgula 8 2 2 4" xfId="1404" xr:uid="{79E5585C-9CCB-4EEF-B88C-FBA35A207245}"/>
    <cellStyle name="Vírgula 8 2 2 4 2" xfId="3535" xr:uid="{BE6B1B24-38CD-417E-95A3-41885019A990}"/>
    <cellStyle name="Vírgula 8 2 2 4 2 2" xfId="7252" xr:uid="{E02B9A87-81F2-43AC-AE66-EA3DCF110BB6}"/>
    <cellStyle name="Vírgula 8 2 2 4 3" xfId="5602" xr:uid="{6D3F56FE-E733-4B2C-8443-872A1DBF44AB}"/>
    <cellStyle name="Vírgula 8 2 2 5" xfId="1747" xr:uid="{F6AB0BA1-BB68-4450-BA40-BB293F399755}"/>
    <cellStyle name="Vírgula 8 2 2 5 2" xfId="3878" xr:uid="{2DB125E3-1048-41DC-8053-6DA815FD68C9}"/>
    <cellStyle name="Vírgula 8 2 2 5 2 2" xfId="7561" xr:uid="{6ACF9465-F516-444F-B15E-0BD7AF818D37}"/>
    <cellStyle name="Vírgula 8 2 2 5 3" xfId="5911" xr:uid="{0D051E0E-CD7F-442B-B822-BC7A2DF852DE}"/>
    <cellStyle name="Vírgula 8 2 2 6" xfId="2541" xr:uid="{BD35A7EF-8747-4E44-944E-618360927DA9}"/>
    <cellStyle name="Vírgula 8 2 2 6 2" xfId="5047" xr:uid="{08275DBC-8017-463A-97AA-AB03831818FA}"/>
    <cellStyle name="Vírgula 8 2 2 7" xfId="751" xr:uid="{FF6CCEB9-E4F2-4F7F-800F-4AAC75A44A74}"/>
    <cellStyle name="Vírgula 8 2 2 7 2" xfId="6695" xr:uid="{163EFA3D-705E-4AE1-91D5-625B5A6E1F07}"/>
    <cellStyle name="Vírgula 8 2 2 8" xfId="2886" xr:uid="{77B7AF84-33E5-4E45-B565-3B74C37A407E}"/>
    <cellStyle name="Vírgula 8 2 2 9" xfId="4736" xr:uid="{BACB8FFA-7E50-4470-8A80-6A3AC8F9F43F}"/>
    <cellStyle name="Vírgula 8 2 3" xfId="302" xr:uid="{BFE35646-A3E2-4D2B-B04D-4C0DE1C375E9}"/>
    <cellStyle name="Vírgula 8 2 3 2" xfId="1098" xr:uid="{47843810-17F8-43C2-A138-569AFF07C24E}"/>
    <cellStyle name="Vírgula 8 2 3 2 2" xfId="2090" xr:uid="{4B21607A-3C0E-4805-B0A7-52D41B6C6654}"/>
    <cellStyle name="Vírgula 8 2 3 2 2 2" xfId="4221" xr:uid="{5D5E9716-C7AA-4CD6-961D-31568971A22C}"/>
    <cellStyle name="Vírgula 8 2 3 2 2 2 2" xfId="7860" xr:uid="{08111E67-9E5E-4469-8901-F303933C0A66}"/>
    <cellStyle name="Vírgula 8 2 3 2 2 3" xfId="6210" xr:uid="{C4D5D7CE-D6B0-4356-B88B-758FAE56E94D}"/>
    <cellStyle name="Vírgula 8 2 3 2 3" xfId="3229" xr:uid="{CF3E5838-AE3C-473A-A215-1076FE95ACFD}"/>
    <cellStyle name="Vírgula 8 2 3 2 3 2" xfId="6994" xr:uid="{3DBBE7B4-EB06-49B6-BCB6-E1EEE0911943}"/>
    <cellStyle name="Vírgula 8 2 3 2 4" xfId="5344" xr:uid="{C72BB3A0-9E6A-4ABD-973D-3D5DC886387B}"/>
    <cellStyle name="Vírgula 8 2 3 3" xfId="1644" xr:uid="{75F894BD-FA19-4F2D-B6D2-9213CEA662C2}"/>
    <cellStyle name="Vírgula 8 2 3 3 2" xfId="3775" xr:uid="{392C8A96-91F1-4183-B85D-179F14C463A8}"/>
    <cellStyle name="Vírgula 8 2 3 3 2 2" xfId="7468" xr:uid="{2E78CE44-9B95-4BEF-A5EF-4A9485987929}"/>
    <cellStyle name="Vírgula 8 2 3 3 3" xfId="5818" xr:uid="{4E81D9EF-DCA8-4492-BF4A-95C195E2EEF3}"/>
    <cellStyle name="Vírgula 8 2 3 4" xfId="2438" xr:uid="{4DBF1151-6295-4E30-B2D0-1ABFFE13ECD2}"/>
    <cellStyle name="Vírgula 8 2 3 4 2" xfId="4954" xr:uid="{174BB3EB-0395-4A60-9857-5A3EFC7B3DEF}"/>
    <cellStyle name="Vírgula 8 2 3 5" xfId="648" xr:uid="{CB4EC412-5D3D-44CC-8971-A15F0FFB7F2C}"/>
    <cellStyle name="Vírgula 8 2 3 5 2" xfId="6602" xr:uid="{B908E91F-D529-4C85-AE9C-1E33CE4C0CE0}"/>
    <cellStyle name="Vírgula 8 2 3 6" xfId="2783" xr:uid="{CD1CA5BF-E63F-404F-8A07-9289DDA6798D}"/>
    <cellStyle name="Vírgula 8 2 3 7" xfId="4643" xr:uid="{B5C38F55-FA8A-4A58-BD3A-A200457F86B7}"/>
    <cellStyle name="Vírgula 8 2 4" xfId="204" xr:uid="{9E9E1992-7488-447A-AB93-B688F91DD811}"/>
    <cellStyle name="Vírgula 8 2 4 2" xfId="1002" xr:uid="{69D5AF6E-9030-4D3B-A23A-14B966DE2B43}"/>
    <cellStyle name="Vírgula 8 2 4 2 2" xfId="1994" xr:uid="{9C5B5B90-6403-4D06-81E3-54064588AFD3}"/>
    <cellStyle name="Vírgula 8 2 4 2 2 2" xfId="4125" xr:uid="{29A646DA-E49A-4183-903D-0CEC338F399F}"/>
    <cellStyle name="Vírgula 8 2 4 2 2 2 2" xfId="7772" xr:uid="{977BFE02-2849-43E0-9E0A-1FBB3E13291B}"/>
    <cellStyle name="Vírgula 8 2 4 2 2 3" xfId="6122" xr:uid="{0C4D709B-392A-4A37-88DC-AAC6795864A9}"/>
    <cellStyle name="Vírgula 8 2 4 2 3" xfId="3133" xr:uid="{65CF2826-5A64-462E-B5D6-444EFF01F7AD}"/>
    <cellStyle name="Vírgula 8 2 4 2 3 2" xfId="6906" xr:uid="{CA5AF2D2-611B-4D53-B742-E430F249B0D7}"/>
    <cellStyle name="Vírgula 8 2 4 2 4" xfId="5256" xr:uid="{003D6081-9089-4D6F-B8EA-D06F3D7CC003}"/>
    <cellStyle name="Vírgula 8 2 4 3" xfId="1548" xr:uid="{DB29BEF0-7506-4E9C-8D63-26EA5634DEC8}"/>
    <cellStyle name="Vírgula 8 2 4 3 2" xfId="3679" xr:uid="{72C2AB1C-5D4B-4F11-BB80-2BF06A822D49}"/>
    <cellStyle name="Vírgula 8 2 4 3 2 2" xfId="7380" xr:uid="{F819799F-451E-41C6-B4EB-9E1FA85B61B2}"/>
    <cellStyle name="Vírgula 8 2 4 3 3" xfId="5730" xr:uid="{233656E0-EB91-4AC9-A608-D16A39B47FE7}"/>
    <cellStyle name="Vírgula 8 2 4 4" xfId="552" xr:uid="{83FF94A2-F812-4EB3-BA02-266EC6D58192}"/>
    <cellStyle name="Vírgula 8 2 4 4 2" xfId="4866" xr:uid="{35AD7B4C-B42A-4291-92B9-177EBCE20635}"/>
    <cellStyle name="Vírgula 8 2 4 5" xfId="2687" xr:uid="{713DC2B3-EA1F-4AF1-B090-52A38F8203A1}"/>
    <cellStyle name="Vírgula 8 2 4 5 2" xfId="6514" xr:uid="{57104C77-E9F0-44BD-BD9C-C97C8C573641}"/>
    <cellStyle name="Vírgula 8 2 4 6" xfId="4555" xr:uid="{5B674FE1-C5E3-4ACE-8C0E-D4802EE93393}"/>
    <cellStyle name="Vírgula 8 2 5" xfId="800" xr:uid="{8FAD9275-59A4-4125-AE53-0AC3FF3195B3}"/>
    <cellStyle name="Vírgula 8 2 5 2" xfId="1250" xr:uid="{E393CE6B-F459-4334-9468-EC2B1FA28307}"/>
    <cellStyle name="Vírgula 8 2 5 2 2" xfId="2242" xr:uid="{FE9F0F83-CB21-4F93-B43C-C94F3997768B}"/>
    <cellStyle name="Vírgula 8 2 5 2 2 2" xfId="4373" xr:uid="{8EF87773-40D7-45FE-8417-564B2111C07E}"/>
    <cellStyle name="Vírgula 8 2 5 2 2 2 2" xfId="7993" xr:uid="{06AB38C0-F8CB-4907-854D-47742F93360A}"/>
    <cellStyle name="Vírgula 8 2 5 2 2 3" xfId="6343" xr:uid="{5FA34477-2BA5-497F-93C8-BEAD5A874470}"/>
    <cellStyle name="Vírgula 8 2 5 2 3" xfId="3381" xr:uid="{091BFBD5-AFB7-488F-B3E1-F33744737998}"/>
    <cellStyle name="Vírgula 8 2 5 2 3 2" xfId="7127" xr:uid="{3B0A7705-0861-448E-9AA5-1FAC8AF8F2F6}"/>
    <cellStyle name="Vírgula 8 2 5 2 4" xfId="5477" xr:uid="{91E46216-D4B3-4AF6-BB84-4F3AFB5308D1}"/>
    <cellStyle name="Vírgula 8 2 5 3" xfId="1796" xr:uid="{C37DE7DB-7BF6-4026-9471-A0A91C0AABA3}"/>
    <cellStyle name="Vírgula 8 2 5 3 2" xfId="3927" xr:uid="{0C3A3B97-1FD4-4573-8C11-32528B88E618}"/>
    <cellStyle name="Vírgula 8 2 5 3 2 2" xfId="7601" xr:uid="{64C26E8C-9585-4D60-BEF6-AB87C6FC5926}"/>
    <cellStyle name="Vírgula 8 2 5 3 3" xfId="5951" xr:uid="{5EED6D83-33B5-4C77-82FD-29C18FB31189}"/>
    <cellStyle name="Vírgula 8 2 5 4" xfId="2935" xr:uid="{74CA29ED-9360-4B76-BD11-356E77921CC4}"/>
    <cellStyle name="Vírgula 8 2 5 4 2" xfId="6735" xr:uid="{0102D409-67B0-4C46-8522-468DA422AFC9}"/>
    <cellStyle name="Vírgula 8 2 5 5" xfId="5086" xr:uid="{EC05F788-F7AC-4CA0-BEED-F20E067B9C1B}"/>
    <cellStyle name="Vírgula 8 2 6" xfId="954" xr:uid="{AB0363B7-64EC-4E7D-8F5B-A34E87E5A89A}"/>
    <cellStyle name="Vírgula 8 2 6 2" xfId="1946" xr:uid="{12A4C255-BAB9-40E0-A9C0-26F178C0B326}"/>
    <cellStyle name="Vírgula 8 2 6 2 2" xfId="4077" xr:uid="{CA5D2CAA-4597-41E6-B6B8-10B95EA829AA}"/>
    <cellStyle name="Vírgula 8 2 6 2 2 2" xfId="7732" xr:uid="{7A715451-AE8C-46A8-9D31-0B692DAF84D6}"/>
    <cellStyle name="Vírgula 8 2 6 2 3" xfId="6082" xr:uid="{1A1BFD61-1A4B-4702-A0BF-07CB6FD11AE0}"/>
    <cellStyle name="Vírgula 8 2 6 3" xfId="3085" xr:uid="{980168FF-F3FD-49BD-BCC5-5CFF180E0231}"/>
    <cellStyle name="Vírgula 8 2 6 3 2" xfId="6866" xr:uid="{C9D58FE9-8A75-4CE4-9331-550DD07C44C7}"/>
    <cellStyle name="Vírgula 8 2 6 4" xfId="5217" xr:uid="{1FDC1297-7158-4984-8AFC-458AD63E1D7F}"/>
    <cellStyle name="Vírgula 8 2 7" xfId="1350" xr:uid="{BA27F599-B460-446C-BE47-FF6ECF95F853}"/>
    <cellStyle name="Vírgula 8 2 7 2" xfId="3481" xr:uid="{F3E0E757-9F2E-40EE-BBB9-9A1107808B29}"/>
    <cellStyle name="Vírgula 8 2 7 2 2" xfId="7209" xr:uid="{AD5DCA2A-4D27-4194-9F16-2B36EC33357B}"/>
    <cellStyle name="Vírgula 8 2 7 3" xfId="5559" xr:uid="{45D856DE-4E41-4958-8728-514C521ABB7E}"/>
    <cellStyle name="Vírgula 8 2 8" xfId="1500" xr:uid="{D7BDF6C1-6FCE-4A02-8B81-A49C0A914263}"/>
    <cellStyle name="Vírgula 8 2 8 2" xfId="3631" xr:uid="{7C808977-FA30-47D2-A07D-F0981137D79D}"/>
    <cellStyle name="Vírgula 8 2 8 2 2" xfId="7340" xr:uid="{57431359-4DAA-4C3F-B9DB-8BE87B5F3509}"/>
    <cellStyle name="Vírgula 8 2 8 3" xfId="5690" xr:uid="{12CCD037-837D-4DEA-8AEB-A3779C626BDE}"/>
    <cellStyle name="Vírgula 8 2 9" xfId="2342" xr:uid="{9AF11B07-FB02-47F4-9632-88A463E00B35}"/>
    <cellStyle name="Vírgula 8 2 9 2" xfId="4827" xr:uid="{46449B9B-5521-47DD-BF82-6305A4617475}"/>
    <cellStyle name="Vírgula 8 3" xfId="154" xr:uid="{00000000-0005-0000-0000-0000B0000000}"/>
    <cellStyle name="Vírgula 8 3 10" xfId="2638" xr:uid="{88ECE82F-78C6-4F90-B778-2AD01895B7DD}"/>
    <cellStyle name="Vírgula 8 3 11" xfId="4514" xr:uid="{073091F3-26EA-475B-888F-B39B6FDFE224}"/>
    <cellStyle name="Vírgula 8 3 2" xfId="404" xr:uid="{2E075848-1E61-4EF0-A6E1-4F0E3B3FC1D1}"/>
    <cellStyle name="Vírgula 8 3 2 2" xfId="1200" xr:uid="{70AA42C1-54DD-4E64-B907-1C4B2004E250}"/>
    <cellStyle name="Vírgula 8 3 2 2 2" xfId="2192" xr:uid="{D7D46F81-3825-42F0-9357-FC517E0943DA}"/>
    <cellStyle name="Vírgula 8 3 2 2 2 2" xfId="4323" xr:uid="{5456DABF-385C-4F56-B63F-568388586F86}"/>
    <cellStyle name="Vírgula 8 3 2 2 2 2 2" xfId="7952" xr:uid="{20A0B2C0-2219-4032-A896-30D1030BF7E8}"/>
    <cellStyle name="Vírgula 8 3 2 2 2 3" xfId="6302" xr:uid="{E0415B3F-B7CC-42F2-A9AA-37FA9E91A452}"/>
    <cellStyle name="Vírgula 8 3 2 2 3" xfId="3331" xr:uid="{81A9F87B-4F80-4BE8-808B-35334A170B19}"/>
    <cellStyle name="Vírgula 8 3 2 2 3 2" xfId="7086" xr:uid="{CBDE32B7-1B77-4EAF-A1A1-B51214ADE750}"/>
    <cellStyle name="Vírgula 8 3 2 2 4" xfId="5436" xr:uid="{8FD7D356-D6C7-4FB0-A52E-3E74CC26500C}"/>
    <cellStyle name="Vírgula 8 3 2 3" xfId="1746" xr:uid="{9386C91B-41FE-45EC-BFB3-401FC6F27E7D}"/>
    <cellStyle name="Vírgula 8 3 2 3 2" xfId="3877" xr:uid="{15CB7446-8682-461A-A45A-0F1F15C812EE}"/>
    <cellStyle name="Vírgula 8 3 2 3 2 2" xfId="7560" xr:uid="{AE3F1D83-2C68-44BC-AD1A-4AE4AFAA6FDA}"/>
    <cellStyle name="Vírgula 8 3 2 3 3" xfId="5910" xr:uid="{5634DBB6-133C-4A3D-B974-4913FB3E60BE}"/>
    <cellStyle name="Vírgula 8 3 2 4" xfId="2540" xr:uid="{5C58449E-62F0-4AB4-91D0-4A8272B8E3BF}"/>
    <cellStyle name="Vírgula 8 3 2 4 2" xfId="5046" xr:uid="{6BCD680A-91D9-482B-843B-11BD1FD60819}"/>
    <cellStyle name="Vírgula 8 3 2 5" xfId="750" xr:uid="{987DEF1D-9819-4F91-89DB-F8CD3F529A19}"/>
    <cellStyle name="Vírgula 8 3 2 5 2" xfId="6694" xr:uid="{18ECC3E2-53DF-41B7-819C-F87B3111BF77}"/>
    <cellStyle name="Vírgula 8 3 2 6" xfId="2885" xr:uid="{6FD50ECE-7FE9-4752-8237-EE28A6B18F48}"/>
    <cellStyle name="Vírgula 8 3 2 7" xfId="4735" xr:uid="{46D73F66-A9EC-48AC-AEE0-F5CCC8E63749}"/>
    <cellStyle name="Vírgula 8 3 3" xfId="301" xr:uid="{6E7D1425-7A0E-4DBE-8300-42B682F6428B}"/>
    <cellStyle name="Vírgula 8 3 3 2" xfId="1097" xr:uid="{963AB1FD-E504-4472-A1AC-304CC5615B61}"/>
    <cellStyle name="Vírgula 8 3 3 2 2" xfId="2089" xr:uid="{1851E1FC-A192-4272-929F-F763C6918BAF}"/>
    <cellStyle name="Vírgula 8 3 3 2 2 2" xfId="4220" xr:uid="{9BAA6C3A-CCB6-4E1F-852E-95A00AF3F3CA}"/>
    <cellStyle name="Vírgula 8 3 3 2 2 2 2" xfId="7859" xr:uid="{9D69FD7B-62B1-4A66-B549-8B808607DADF}"/>
    <cellStyle name="Vírgula 8 3 3 2 2 3" xfId="6209" xr:uid="{F9D4C3B7-BC55-49E1-A044-81B35D31813D}"/>
    <cellStyle name="Vírgula 8 3 3 2 3" xfId="3228" xr:uid="{7F1CF824-BA16-42E8-B881-B7BCD4F2B12F}"/>
    <cellStyle name="Vírgula 8 3 3 2 3 2" xfId="6993" xr:uid="{34A8811D-0F67-4C84-8696-3D62671E6C91}"/>
    <cellStyle name="Vírgula 8 3 3 2 4" xfId="5343" xr:uid="{37374482-F284-4C8B-9E75-36BD5B77424E}"/>
    <cellStyle name="Vírgula 8 3 3 3" xfId="1643" xr:uid="{657F162F-3D8E-4EA2-AD46-8B888A421103}"/>
    <cellStyle name="Vírgula 8 3 3 3 2" xfId="3774" xr:uid="{A83F35EB-3226-4EE8-B2A3-315BA096C747}"/>
    <cellStyle name="Vírgula 8 3 3 3 2 2" xfId="7467" xr:uid="{4039049B-8A66-49A8-984E-9ABEF2301866}"/>
    <cellStyle name="Vírgula 8 3 3 3 3" xfId="5817" xr:uid="{FDA81E26-417B-459B-8FB8-DDBD698E67DF}"/>
    <cellStyle name="Vírgula 8 3 3 4" xfId="647" xr:uid="{E3277C6B-9A2B-46EE-AD81-9054BD9CEC78}"/>
    <cellStyle name="Vírgula 8 3 3 4 2" xfId="4953" xr:uid="{9E99E98E-56BA-4FDB-B998-F92AE6D3354B}"/>
    <cellStyle name="Vírgula 8 3 3 5" xfId="2782" xr:uid="{6D794E6B-98C2-4B42-B7FC-5586C7C5C6FD}"/>
    <cellStyle name="Vírgula 8 3 3 5 2" xfId="6601" xr:uid="{FD6DBD37-B946-4190-8566-765FBCB0E869}"/>
    <cellStyle name="Vírgula 8 3 3 6" xfId="4642" xr:uid="{FB3C805E-FA41-439C-A704-4570AB928A5C}"/>
    <cellStyle name="Vírgula 8 3 4" xfId="849" xr:uid="{6A4588E5-8CAA-45CC-9F7A-F5F945660602}"/>
    <cellStyle name="Vírgula 8 3 4 2" xfId="1299" xr:uid="{B104152F-D2AA-467F-A83F-C01B97EADF6E}"/>
    <cellStyle name="Vírgula 8 3 4 2 2" xfId="2291" xr:uid="{4C450D47-966D-477D-801F-70E785E6B1FD}"/>
    <cellStyle name="Vírgula 8 3 4 2 2 2" xfId="4422" xr:uid="{37CC7E1C-5423-4260-9EEB-7C7FFDFE5C8C}"/>
    <cellStyle name="Vírgula 8 3 4 2 2 2 2" xfId="8033" xr:uid="{8F8367C6-322E-4C83-8C05-F194B28F53A0}"/>
    <cellStyle name="Vírgula 8 3 4 2 2 3" xfId="6383" xr:uid="{D233F786-2B91-4F21-9092-0DBB189CECE5}"/>
    <cellStyle name="Vírgula 8 3 4 2 3" xfId="3430" xr:uid="{982A7B9A-FAA8-42A7-B785-3F70D96ECF68}"/>
    <cellStyle name="Vírgula 8 3 4 2 3 2" xfId="7167" xr:uid="{0E3642AE-A108-4071-A35B-218E5535043E}"/>
    <cellStyle name="Vírgula 8 3 4 2 4" xfId="5517" xr:uid="{2F4D52F8-AA8B-4786-9C92-1AED3F4398BC}"/>
    <cellStyle name="Vírgula 8 3 4 3" xfId="1845" xr:uid="{37AEBEB7-3E2D-43BA-9DFF-89035476CEA7}"/>
    <cellStyle name="Vírgula 8 3 4 3 2" xfId="3976" xr:uid="{B42B8A2F-D78A-42E8-AA3F-F0B3639F6C93}"/>
    <cellStyle name="Vírgula 8 3 4 3 2 2" xfId="7641" xr:uid="{68CFD0CB-C0DD-421B-9179-B832F868B245}"/>
    <cellStyle name="Vírgula 8 3 4 3 3" xfId="5991" xr:uid="{D96D8D8A-FE95-48CD-B52A-3DDDA1DA76CD}"/>
    <cellStyle name="Vírgula 8 3 4 4" xfId="2984" xr:uid="{38FCE19F-D154-4587-A725-0659ED7A797C}"/>
    <cellStyle name="Vírgula 8 3 4 4 2" xfId="6775" xr:uid="{93DC6F6F-1F0B-4336-B433-C54DF40ED339}"/>
    <cellStyle name="Vírgula 8 3 4 5" xfId="5126" xr:uid="{9AE9CD09-903A-4499-901B-8709F8AD7DDA}"/>
    <cellStyle name="Vírgula 8 3 5" xfId="953" xr:uid="{61F0365E-00EA-4470-A1E8-E703154DC3C5}"/>
    <cellStyle name="Vírgula 8 3 5 2" xfId="1945" xr:uid="{D19C58A5-330F-4A82-B7E0-C7BD8AB81A02}"/>
    <cellStyle name="Vírgula 8 3 5 2 2" xfId="4076" xr:uid="{869BE65A-3F76-4D9E-9277-DEC8B856B659}"/>
    <cellStyle name="Vírgula 8 3 5 2 2 2" xfId="7731" xr:uid="{63171574-4CE2-4C50-AC8D-EC32047BD9F7}"/>
    <cellStyle name="Vírgula 8 3 5 2 3" xfId="6081" xr:uid="{74C430EF-72BE-4328-8530-4AADF5A3A6C4}"/>
    <cellStyle name="Vírgula 8 3 5 3" xfId="3084" xr:uid="{C8BFA2CA-D738-4DE0-8088-FB1386C27307}"/>
    <cellStyle name="Vírgula 8 3 5 3 2" xfId="6865" xr:uid="{E2F7CE4E-4EBD-4A8C-9078-13A06E14AB5F}"/>
    <cellStyle name="Vírgula 8 3 5 4" xfId="5216" xr:uid="{D20EABC4-7A8C-4AED-8EBC-2A826997CABF}"/>
    <cellStyle name="Vírgula 8 3 6" xfId="1399" xr:uid="{93AB3140-45CE-413B-81E1-2409CBC8A129}"/>
    <cellStyle name="Vírgula 8 3 6 2" xfId="3530" xr:uid="{AFD1EB9F-A2BE-409A-99AB-6F7DCA67269F}"/>
    <cellStyle name="Vírgula 8 3 6 2 2" xfId="7249" xr:uid="{CD5FECA4-B6ED-429E-9254-A65048174866}"/>
    <cellStyle name="Vírgula 8 3 6 3" xfId="5599" xr:uid="{E1267217-BC5B-4B95-AF72-7E22939BD561}"/>
    <cellStyle name="Vírgula 8 3 7" xfId="1499" xr:uid="{F1E1F785-6908-4562-A307-3F5ED45A0C59}"/>
    <cellStyle name="Vírgula 8 3 7 2" xfId="3630" xr:uid="{409252B4-87AB-4213-9839-80DF099606A5}"/>
    <cellStyle name="Vírgula 8 3 7 2 2" xfId="7339" xr:uid="{10F745ED-C750-4EE1-8FEA-A7E2DAE6AC14}"/>
    <cellStyle name="Vírgula 8 3 7 3" xfId="5689" xr:uid="{99332BAF-A2CC-40B1-9176-7320315404BC}"/>
    <cellStyle name="Vírgula 8 3 8" xfId="2437" xr:uid="{F1CCA744-7E14-4B1D-A2C2-A14EBA51886D}"/>
    <cellStyle name="Vírgula 8 3 8 2" xfId="4826" xr:uid="{8D71B883-93AF-49F6-942D-55EA86885AC3}"/>
    <cellStyle name="Vírgula 8 3 9" xfId="503" xr:uid="{74E0CE1F-907B-41B0-A08B-A0282CCD79BD}"/>
    <cellStyle name="Vírgula 8 3 9 2" xfId="6473" xr:uid="{CE978DD1-7BB9-49BA-AB98-28BA7F69B47E}"/>
    <cellStyle name="Vírgula 8 4" xfId="309" xr:uid="{C33B22F1-E724-4A57-A90A-135A22E85A19}"/>
    <cellStyle name="Vírgula 8 4 2" xfId="1105" xr:uid="{7688F3EC-2D55-4EE4-AA8A-0B7B80195C43}"/>
    <cellStyle name="Vírgula 8 4 2 2" xfId="2097" xr:uid="{9EEE6989-1B4F-4028-88CA-6D59BDB22F92}"/>
    <cellStyle name="Vírgula 8 4 2 2 2" xfId="4228" xr:uid="{13083ED8-0369-4493-87A4-C3F7434676C2}"/>
    <cellStyle name="Vírgula 8 4 2 2 2 2" xfId="7865" xr:uid="{D71660AF-7C97-4E19-AA98-F062A434A928}"/>
    <cellStyle name="Vírgula 8 4 2 2 3" xfId="6215" xr:uid="{743C4300-20D2-4754-A268-B923B7357A6F}"/>
    <cellStyle name="Vírgula 8 4 2 3" xfId="3236" xr:uid="{D628ACBE-53FC-4C50-B355-F2A782BD3F54}"/>
    <cellStyle name="Vírgula 8 4 2 3 2" xfId="6999" xr:uid="{CA1F4309-755D-4F57-A722-3209ABCBCC75}"/>
    <cellStyle name="Vírgula 8 4 2 4" xfId="5349" xr:uid="{B17BCC46-C0BF-451A-88C5-845A32D46EAE}"/>
    <cellStyle name="Vírgula 8 4 3" xfId="1651" xr:uid="{B5C8CD38-DE59-4554-B808-1C369BEB0FC4}"/>
    <cellStyle name="Vírgula 8 4 3 2" xfId="3782" xr:uid="{2AB734A3-2D59-4E6D-8E89-D081BCFD5EA5}"/>
    <cellStyle name="Vírgula 8 4 3 2 2" xfId="7473" xr:uid="{89E9413B-84AE-44AC-919C-409542DCCCB7}"/>
    <cellStyle name="Vírgula 8 4 3 3" xfId="5823" xr:uid="{438AE6F3-4178-428A-B463-5A5D80489B1C}"/>
    <cellStyle name="Vírgula 8 4 4" xfId="2445" xr:uid="{161CD448-81A2-4417-A3FF-7E3C3070D670}"/>
    <cellStyle name="Vírgula 8 4 4 2" xfId="4959" xr:uid="{A0EA71E9-5ACA-4600-96C1-C37A4EBB1332}"/>
    <cellStyle name="Vírgula 8 4 5" xfId="655" xr:uid="{5760E85D-182B-474B-9091-3E0DDC5F69BB}"/>
    <cellStyle name="Vírgula 8 4 5 2" xfId="6607" xr:uid="{31169732-1CD3-4C96-B8D4-B678F5AD5C94}"/>
    <cellStyle name="Vírgula 8 4 6" xfId="2790" xr:uid="{782136CD-5CBA-4539-953C-D4402DFA0993}"/>
    <cellStyle name="Vírgula 8 4 7" xfId="4648" xr:uid="{03F967B5-5BEB-4DAE-A709-81BCE6CED6D8}"/>
    <cellStyle name="Vírgula 8 5" xfId="348" xr:uid="{046CB130-F93C-4565-9342-EEBDA77D8B7A}"/>
    <cellStyle name="Vírgula 8 5 2" xfId="1144" xr:uid="{62958804-1478-46A4-98E2-D4C9BF342FC6}"/>
    <cellStyle name="Vírgula 8 5 2 2" xfId="2136" xr:uid="{AF9C71B3-5824-456C-B2E0-7BF76B78F29C}"/>
    <cellStyle name="Vírgula 8 5 2 2 2" xfId="4267" xr:uid="{2CD22662-2318-4BA3-98B0-4F7CAC3618F6}"/>
    <cellStyle name="Vírgula 8 5 2 2 2 2" xfId="7901" xr:uid="{975F299B-6BD9-45F3-A583-A1C038769B03}"/>
    <cellStyle name="Vírgula 8 5 2 2 3" xfId="6251" xr:uid="{4E11BDE0-B123-4BE7-AACF-AF88583C19C4}"/>
    <cellStyle name="Vírgula 8 5 2 3" xfId="3275" xr:uid="{3B5CF1BB-BCAA-4A73-BF9D-2879EE8063E6}"/>
    <cellStyle name="Vírgula 8 5 2 3 2" xfId="7035" xr:uid="{52A71304-C44A-49F3-B5EE-8F37F8158B06}"/>
    <cellStyle name="Vírgula 8 5 2 4" xfId="5385" xr:uid="{6BB2DA6A-7D61-4AE0-8937-0F678F32EA09}"/>
    <cellStyle name="Vírgula 8 5 3" xfId="1690" xr:uid="{7175654B-CC4E-4A6D-850A-6B8EBF41CFB3}"/>
    <cellStyle name="Vírgula 8 5 3 2" xfId="3821" xr:uid="{E12FE8BA-878C-4D40-912F-84D22046F12E}"/>
    <cellStyle name="Vírgula 8 5 3 2 2" xfId="7509" xr:uid="{4DD37647-3AFD-434D-81DB-3128D3E2114F}"/>
    <cellStyle name="Vírgula 8 5 3 3" xfId="5859" xr:uid="{597F0AB6-8F29-44FF-84E3-C45B975EB4B4}"/>
    <cellStyle name="Vírgula 8 5 4" xfId="2484" xr:uid="{1D647B2A-233B-4C90-A38F-2D72685AE15C}"/>
    <cellStyle name="Vírgula 8 5 4 2" xfId="4995" xr:uid="{7BE923AC-1C73-4E1C-BDE8-8C253343C0C3}"/>
    <cellStyle name="Vírgula 8 5 5" xfId="694" xr:uid="{58680BBA-770A-4546-82D3-2B04347A70A6}"/>
    <cellStyle name="Vírgula 8 5 5 2" xfId="6643" xr:uid="{7743BF95-2C4A-4278-97C4-08AB2D1D6408}"/>
    <cellStyle name="Vírgula 8 5 6" xfId="2829" xr:uid="{B3C78D66-CB78-4BB4-8859-931D7A3F5F2F}"/>
    <cellStyle name="Vírgula 8 5 7" xfId="4684" xr:uid="{9229A125-0DDB-4172-8B6A-ED28FE5751B1}"/>
    <cellStyle name="Vírgula 8 6" xfId="244" xr:uid="{89353F6C-A135-43A3-A6FD-623399C1FE83}"/>
    <cellStyle name="Vírgula 8 6 2" xfId="1041" xr:uid="{F6E83CE9-A70C-43B1-8CB2-D247A405FA6E}"/>
    <cellStyle name="Vírgula 8 6 2 2" xfId="2033" xr:uid="{87848B43-FE68-470D-9801-EAE94B3D56EF}"/>
    <cellStyle name="Vírgula 8 6 2 2 2" xfId="4164" xr:uid="{61C068F3-C5A6-4982-BC7C-01660B883BA8}"/>
    <cellStyle name="Vírgula 8 6 2 2 2 2" xfId="7808" xr:uid="{905412E0-D03E-492B-8638-07661E9F1DA8}"/>
    <cellStyle name="Vírgula 8 6 2 2 3" xfId="6158" xr:uid="{53090043-E265-4E5E-826E-0D2368F34350}"/>
    <cellStyle name="Vírgula 8 6 2 3" xfId="3172" xr:uid="{D2F35069-2D96-4502-ADF4-8710944961C1}"/>
    <cellStyle name="Vírgula 8 6 2 3 2" xfId="6942" xr:uid="{D221CFEF-F8A4-48E1-800E-D3FAA36647E8}"/>
    <cellStyle name="Vírgula 8 6 2 4" xfId="5292" xr:uid="{CFC6FC62-9DC4-4A0C-96D2-1C3A946CE067}"/>
    <cellStyle name="Vírgula 8 6 3" xfId="1587" xr:uid="{983ECDD7-0E1C-498A-8D73-D428A3F6F819}"/>
    <cellStyle name="Vírgula 8 6 3 2" xfId="3718" xr:uid="{DD4FD587-A9DF-42F2-94BB-E8FBD9FDCB1E}"/>
    <cellStyle name="Vírgula 8 6 3 2 2" xfId="7416" xr:uid="{7078EC9D-A589-424B-8D84-2AFB6231F99A}"/>
    <cellStyle name="Vírgula 8 6 3 3" xfId="5766" xr:uid="{6DE2BA94-676C-4879-B393-CF865BC4D8E0}"/>
    <cellStyle name="Vírgula 8 6 4" xfId="2381" xr:uid="{FE0B6E47-4D7C-485B-81E4-35F9D56C3722}"/>
    <cellStyle name="Vírgula 8 6 4 2" xfId="4902" xr:uid="{5EA4BF59-AA41-4279-8639-44CFA6A06523}"/>
    <cellStyle name="Vírgula 8 6 5" xfId="591" xr:uid="{3203295C-4E1C-4316-84C6-2408306FD269}"/>
    <cellStyle name="Vírgula 8 6 5 2" xfId="6550" xr:uid="{B8DDFB5F-16F9-4C0C-80FE-29AC03BC842B}"/>
    <cellStyle name="Vírgula 8 6 6" xfId="2726" xr:uid="{26D8FF40-7739-4A7C-A9F5-5DA482C8E8FC}"/>
    <cellStyle name="Vírgula 8 6 7" xfId="4591" xr:uid="{37A04C9D-DBC2-4DE2-A42B-0B59338A95FA}"/>
    <cellStyle name="Vírgula 8 7" xfId="198" xr:uid="{8E428473-B28D-4C96-A095-346AB230870C}"/>
    <cellStyle name="Vírgula 8 7 2" xfId="997" xr:uid="{85968577-DEF4-4018-B385-62FAB590925F}"/>
    <cellStyle name="Vírgula 8 7 2 2" xfId="1989" xr:uid="{1758557C-F686-4F14-9EA7-D163ECEA0DCD}"/>
    <cellStyle name="Vírgula 8 7 2 2 2" xfId="4120" xr:uid="{CDBC5A33-9E82-4725-B9BF-FEC02C1894B8}"/>
    <cellStyle name="Vírgula 8 7 2 2 2 2" xfId="7769" xr:uid="{5FFCFCC6-3E42-4145-8BB0-8DDB91004F7D}"/>
    <cellStyle name="Vírgula 8 7 2 2 3" xfId="6119" xr:uid="{D82CDB44-8542-4365-9D2B-FD042039814F}"/>
    <cellStyle name="Vírgula 8 7 2 3" xfId="3128" xr:uid="{276DDC4E-E5CF-430F-94C3-F3C169C8DDA3}"/>
    <cellStyle name="Vírgula 8 7 2 3 2" xfId="6903" xr:uid="{AFC7A460-3062-4D26-8C54-3C33F968E010}"/>
    <cellStyle name="Vírgula 8 7 2 4" xfId="5253" xr:uid="{42B956BD-4B78-439B-BDFC-DC1D61A90451}"/>
    <cellStyle name="Vírgula 8 7 3" xfId="1543" xr:uid="{1C01BB40-7941-43CF-A84C-0AC3B34D13A7}"/>
    <cellStyle name="Vírgula 8 7 3 2" xfId="3674" xr:uid="{FC09BCF9-FC7B-4770-9809-52D56E5883D0}"/>
    <cellStyle name="Vírgula 8 7 3 2 2" xfId="7377" xr:uid="{F8F9BDA5-7D6B-4FFD-B148-C32192020871}"/>
    <cellStyle name="Vírgula 8 7 3 3" xfId="5727" xr:uid="{B5F79D3A-F555-44FA-BE06-ED8C4740461B}"/>
    <cellStyle name="Vírgula 8 7 4" xfId="547" xr:uid="{5A6BA418-6A9F-48D2-906E-BD08C9DE8D8A}"/>
    <cellStyle name="Vírgula 8 7 4 2" xfId="4863" xr:uid="{655B5E15-E43B-4A12-8E90-687830678302}"/>
    <cellStyle name="Vírgula 8 7 5" xfId="2682" xr:uid="{AA860FC4-7303-4C44-AEE3-C6A33EEA6731}"/>
    <cellStyle name="Vírgula 8 7 5 2" xfId="6511" xr:uid="{1D9D7CC8-8753-4757-B836-CCA58EF74153}"/>
    <cellStyle name="Vírgula 8 7 6" xfId="4552" xr:uid="{6FD817E4-B892-4481-9DB4-AB754BA96DBF}"/>
    <cellStyle name="Vírgula 8 8" xfId="795" xr:uid="{7CD7775D-3ADD-49E5-8B23-773C0178BE3F}"/>
    <cellStyle name="Vírgula 8 8 2" xfId="1245" xr:uid="{64EF9804-BC52-41AE-9D27-66452D8FF952}"/>
    <cellStyle name="Vírgula 8 8 2 2" xfId="2237" xr:uid="{611543F7-A915-4E9F-A9D1-7A64A20C52F5}"/>
    <cellStyle name="Vírgula 8 8 2 2 2" xfId="4368" xr:uid="{137B8353-97EE-4557-A0E8-968ADBDEE169}"/>
    <cellStyle name="Vírgula 8 8 2 2 2 2" xfId="7990" xr:uid="{F69B7527-5EDA-4080-949E-187F7495263A}"/>
    <cellStyle name="Vírgula 8 8 2 2 3" xfId="6340" xr:uid="{986C11B4-1044-4AA2-BF02-95D989E115E2}"/>
    <cellStyle name="Vírgula 8 8 2 3" xfId="3376" xr:uid="{C8CD1CB1-DA42-4085-BED0-48CF82544D25}"/>
    <cellStyle name="Vírgula 8 8 2 3 2" xfId="7124" xr:uid="{0993A140-1A84-48E6-8D3C-A93B3ED0C2F9}"/>
    <cellStyle name="Vírgula 8 8 2 4" xfId="5474" xr:uid="{BCAAB613-A6E3-4449-AFD1-8F0DA8B43481}"/>
    <cellStyle name="Vírgula 8 8 3" xfId="1791" xr:uid="{03563EEF-724D-4905-BDC0-82EDE2EC172B}"/>
    <cellStyle name="Vírgula 8 8 3 2" xfId="3922" xr:uid="{0EBD5490-B7B2-4A51-999A-EEB8342FF48E}"/>
    <cellStyle name="Vírgula 8 8 3 2 2" xfId="7598" xr:uid="{61A48A7D-4082-4839-8E69-0D3780E4FC34}"/>
    <cellStyle name="Vírgula 8 8 3 3" xfId="5948" xr:uid="{C4E8DF46-1F84-4F9D-9A82-1781F62F34E2}"/>
    <cellStyle name="Vírgula 8 8 4" xfId="2930" xr:uid="{CFE68FE4-2204-461A-AD39-29A7C21EC704}"/>
    <cellStyle name="Vírgula 8 8 4 2" xfId="6732" xr:uid="{EEA224DC-BF16-40F4-952B-D701E56E71D0}"/>
    <cellStyle name="Vírgula 8 8 5" xfId="5083" xr:uid="{519A0198-6153-4951-AF40-63FF8C9EE3CE}"/>
    <cellStyle name="Vírgula 8 9" xfId="897" xr:uid="{2AD934EF-6292-41D3-B160-A4297C0CD7BE}"/>
    <cellStyle name="Vírgula 8 9 2" xfId="1889" xr:uid="{F6953844-75DB-40D4-A5D5-F1FC47EFE990}"/>
    <cellStyle name="Vírgula 8 9 2 2" xfId="4020" xr:uid="{801D21E1-9390-4FC7-B7A2-D7A3B4259754}"/>
    <cellStyle name="Vírgula 8 9 2 2 2" xfId="7680" xr:uid="{CAD6BC7F-305E-4AAF-901E-A4113E2534DB}"/>
    <cellStyle name="Vírgula 8 9 2 3" xfId="6030" xr:uid="{C1300D35-F4CA-4E10-B070-30613E605DE9}"/>
    <cellStyle name="Vírgula 8 9 3" xfId="3028" xr:uid="{B13272E2-E8FD-4253-9E16-8226AAC9B2C1}"/>
    <cellStyle name="Vírgula 8 9 3 2" xfId="6814" xr:uid="{F32435D5-36D9-4C13-9797-1D21A6452912}"/>
    <cellStyle name="Vírgula 8 9 4" xfId="5165" xr:uid="{A0E3B22E-2A37-47A4-B8CB-BDF1D36CE5C0}"/>
    <cellStyle name="Vírgula 9" xfId="156" xr:uid="{00000000-0005-0000-0000-0000B2000000}"/>
    <cellStyle name="Vírgula 9 10" xfId="505" xr:uid="{E062134C-DA4B-4949-92A8-A58D110D98BE}"/>
    <cellStyle name="Vírgula 9 10 2" xfId="6475" xr:uid="{6DE04C56-2FAA-4FF0-B070-D3528A1780DA}"/>
    <cellStyle name="Vírgula 9 11" xfId="2640" xr:uid="{FEDC3347-98DD-4B1F-A329-4B8D7313A14A}"/>
    <cellStyle name="Vírgula 9 12" xfId="4516" xr:uid="{4D6B3382-6770-4231-A766-7BFB4B44346D}"/>
    <cellStyle name="Vírgula 9 2" xfId="406" xr:uid="{7DA2B1D3-30F2-4F78-919A-26B598BAFE03}"/>
    <cellStyle name="Vírgula 9 2 2" xfId="853" xr:uid="{125AFF86-9DD2-4BE1-B77C-D895DBFD3B1C}"/>
    <cellStyle name="Vírgula 9 2 2 2" xfId="1303" xr:uid="{6E9862C7-CAD5-4533-AC83-5A800AB1ED6B}"/>
    <cellStyle name="Vírgula 9 2 2 2 2" xfId="2295" xr:uid="{76D664D2-3CDD-4A59-BAAD-240997CBF20B}"/>
    <cellStyle name="Vírgula 9 2 2 2 2 2" xfId="4426" xr:uid="{A2A0677A-A915-4806-B174-36D85DB2B150}"/>
    <cellStyle name="Vírgula 9 2 2 2 2 2 2" xfId="8035" xr:uid="{15711704-3299-4F86-BED0-3FA36BA78381}"/>
    <cellStyle name="Vírgula 9 2 2 2 2 3" xfId="6385" xr:uid="{7CC24A37-5A66-4672-A187-DF9A231ADAF9}"/>
    <cellStyle name="Vírgula 9 2 2 2 3" xfId="3434" xr:uid="{93315BFD-5BDA-4786-A8B8-E073DD6DC14D}"/>
    <cellStyle name="Vírgula 9 2 2 2 3 2" xfId="7169" xr:uid="{9879CD0D-D156-413A-8502-0077D0105246}"/>
    <cellStyle name="Vírgula 9 2 2 2 4" xfId="5519" xr:uid="{3EEE1E97-B153-491E-BF0C-C92A5A784754}"/>
    <cellStyle name="Vírgula 9 2 2 3" xfId="1849" xr:uid="{06F23B89-9EEE-47EE-9F1B-0FEC9D8E6012}"/>
    <cellStyle name="Vírgula 9 2 2 3 2" xfId="3980" xr:uid="{5C178988-DB55-4C56-8431-BEB35F1F0515}"/>
    <cellStyle name="Vírgula 9 2 2 3 2 2" xfId="7643" xr:uid="{AAF02F88-0F98-4DDA-AFC6-FC5C55A6C09D}"/>
    <cellStyle name="Vírgula 9 2 2 3 3" xfId="5993" xr:uid="{83BFE06A-47A0-4C48-B79B-E8901D0FA8EF}"/>
    <cellStyle name="Vírgula 9 2 2 4" xfId="2988" xr:uid="{F44277B4-5A02-421E-AADA-EC8B42C4A872}"/>
    <cellStyle name="Vírgula 9 2 2 4 2" xfId="6777" xr:uid="{FCC970D2-061B-4ADE-A7CE-19197B34016D}"/>
    <cellStyle name="Vírgula 9 2 2 5" xfId="5128" xr:uid="{1A583744-5E6B-4BBA-92D6-13BFCBB3A935}"/>
    <cellStyle name="Vírgula 9 2 3" xfId="1202" xr:uid="{68E8847B-45EE-4965-9977-AE0223BAA1FF}"/>
    <cellStyle name="Vírgula 9 2 3 2" xfId="2194" xr:uid="{6190DCF6-E724-4BE8-9ACD-940F0DF195D6}"/>
    <cellStyle name="Vírgula 9 2 3 2 2" xfId="4325" xr:uid="{08EAD65D-AA28-4620-8E1A-1E4DDDDCC190}"/>
    <cellStyle name="Vírgula 9 2 3 2 2 2" xfId="7954" xr:uid="{AC418F74-E902-469B-8CB6-DBDA56D22E8D}"/>
    <cellStyle name="Vírgula 9 2 3 2 3" xfId="6304" xr:uid="{2762B4ED-7EE3-45A8-AA8A-C98702F6E55A}"/>
    <cellStyle name="Vírgula 9 2 3 3" xfId="3333" xr:uid="{53E3A758-DB40-4CBF-B59C-155B00B386E3}"/>
    <cellStyle name="Vírgula 9 2 3 3 2" xfId="7088" xr:uid="{98560B09-7EB6-4F09-9623-FD664353A4F8}"/>
    <cellStyle name="Vírgula 9 2 3 4" xfId="5438" xr:uid="{7E0EA3E1-A9F8-4B05-A7A0-38070C8EDF8A}"/>
    <cellStyle name="Vírgula 9 2 4" xfId="1403" xr:uid="{CDDF9F74-3D01-49BE-9D43-5DC005913FCA}"/>
    <cellStyle name="Vírgula 9 2 4 2" xfId="3534" xr:uid="{66CFE8F5-ED07-4AF8-BA20-B3C4A0C411E4}"/>
    <cellStyle name="Vírgula 9 2 4 2 2" xfId="7251" xr:uid="{204B4A27-43FD-44E6-A7EE-4DA098A1C7B8}"/>
    <cellStyle name="Vírgula 9 2 4 3" xfId="5601" xr:uid="{B16E80D6-903B-440C-A8F0-373958F1D49E}"/>
    <cellStyle name="Vírgula 9 2 5" xfId="1748" xr:uid="{E31CE949-BAB7-4202-A8FF-E8A9FFDB73D3}"/>
    <cellStyle name="Vírgula 9 2 5 2" xfId="3879" xr:uid="{11861834-E9A8-4785-A742-E459505F0F6C}"/>
    <cellStyle name="Vírgula 9 2 5 2 2" xfId="7562" xr:uid="{82EC762B-9753-4E91-BEE9-26D4CFDEA047}"/>
    <cellStyle name="Vírgula 9 2 5 3" xfId="5912" xr:uid="{61C346C4-2C75-4771-978F-6848DA47772A}"/>
    <cellStyle name="Vírgula 9 2 6" xfId="2542" xr:uid="{3F92EF71-894A-4659-9BD9-FD56049161E3}"/>
    <cellStyle name="Vírgula 9 2 6 2" xfId="5048" xr:uid="{FF108BD5-0219-4C87-90F7-D06A54C0A6AE}"/>
    <cellStyle name="Vírgula 9 2 7" xfId="752" xr:uid="{6FA42478-73D2-4A33-AC79-BC3EC0EB7285}"/>
    <cellStyle name="Vírgula 9 2 7 2" xfId="6696" xr:uid="{30834DCC-5237-4553-A979-C4C42A73E899}"/>
    <cellStyle name="Vírgula 9 2 8" xfId="2887" xr:uid="{41392C03-ED54-45BB-A6D5-CCAB7BB3375A}"/>
    <cellStyle name="Vírgula 9 2 9" xfId="4737" xr:uid="{F6D9FFF5-BA0A-4A2B-B584-7A68A3317B64}"/>
    <cellStyle name="Vírgula 9 3" xfId="303" xr:uid="{A50E80C9-44BF-4797-9051-8F86F2AB6B45}"/>
    <cellStyle name="Vírgula 9 3 2" xfId="1099" xr:uid="{046DF530-942B-4589-BEF2-56A807C1C76F}"/>
    <cellStyle name="Vírgula 9 3 2 2" xfId="2091" xr:uid="{2931CA93-050F-4284-A115-0EECA0E7984D}"/>
    <cellStyle name="Vírgula 9 3 2 2 2" xfId="4222" xr:uid="{90BF933E-4833-4C88-9007-1719F0975F4D}"/>
    <cellStyle name="Vírgula 9 3 2 2 2 2" xfId="7861" xr:uid="{8DBC5D22-BFDC-413F-BC78-1F505500E7BF}"/>
    <cellStyle name="Vírgula 9 3 2 2 3" xfId="6211" xr:uid="{F80B9BA0-4A23-4E23-A1C0-7B05B8CCEE80}"/>
    <cellStyle name="Vírgula 9 3 2 3" xfId="3230" xr:uid="{7F5BB599-5F61-4D58-B9C3-6FD8042843A6}"/>
    <cellStyle name="Vírgula 9 3 2 3 2" xfId="6995" xr:uid="{08B6D845-AE9E-4836-983F-381CE029BD74}"/>
    <cellStyle name="Vírgula 9 3 2 4" xfId="5345" xr:uid="{BF882285-37A5-4709-83C7-50E17B1A71AF}"/>
    <cellStyle name="Vírgula 9 3 3" xfId="1645" xr:uid="{74062C97-AD02-400C-93D2-5902E64020F4}"/>
    <cellStyle name="Vírgula 9 3 3 2" xfId="3776" xr:uid="{89C32494-8AC4-4BA1-B96B-64FB9FAB95B3}"/>
    <cellStyle name="Vírgula 9 3 3 2 2" xfId="7469" xr:uid="{799FE42C-89D4-48E2-B00D-30BDECAC6D11}"/>
    <cellStyle name="Vírgula 9 3 3 3" xfId="5819" xr:uid="{AB5A442D-911F-4BC2-B119-95F5803C5DFC}"/>
    <cellStyle name="Vírgula 9 3 4" xfId="2439" xr:uid="{899596C9-9B21-44CB-8B6C-6BCB0D47F148}"/>
    <cellStyle name="Vírgula 9 3 4 2" xfId="4955" xr:uid="{39D0F28F-B2D4-4797-B51A-367C13441594}"/>
    <cellStyle name="Vírgula 9 3 5" xfId="649" xr:uid="{379D56F6-EDBA-4D6B-9D29-54A17A78B2E0}"/>
    <cellStyle name="Vírgula 9 3 5 2" xfId="6603" xr:uid="{0CBE8C3E-AB42-4119-98B4-06AAC0540BA3}"/>
    <cellStyle name="Vírgula 9 3 6" xfId="2784" xr:uid="{DB5A83D6-1746-4936-8699-8B61335796F9}"/>
    <cellStyle name="Vírgula 9 3 7" xfId="4644" xr:uid="{D9005A76-845C-4503-BF50-5BF0C1E850B6}"/>
    <cellStyle name="Vírgula 9 4" xfId="202" xr:uid="{F48A02F1-E58B-45AE-AA0A-DC971B29C615}"/>
    <cellStyle name="Vírgula 9 4 2" xfId="1001" xr:uid="{4A73CF20-DBC8-41DA-97E0-0699B34C27E3}"/>
    <cellStyle name="Vírgula 9 4 2 2" xfId="1993" xr:uid="{BC95EBE6-1A71-46C4-9502-487487177815}"/>
    <cellStyle name="Vírgula 9 4 2 2 2" xfId="4124" xr:uid="{3BD497DF-D5B5-4694-8480-F691410F2D78}"/>
    <cellStyle name="Vírgula 9 4 2 2 2 2" xfId="7771" xr:uid="{E424C20C-BF45-4FE4-A45B-6F41209E66DF}"/>
    <cellStyle name="Vírgula 9 4 2 2 3" xfId="6121" xr:uid="{DC6D4476-8138-4CB3-8B89-25FEBFA45AA8}"/>
    <cellStyle name="Vírgula 9 4 2 3" xfId="3132" xr:uid="{466D6B63-65C0-4D4B-AE43-EA6C87FCE312}"/>
    <cellStyle name="Vírgula 9 4 2 3 2" xfId="6905" xr:uid="{B6E85803-E0C1-4A30-B988-F06984BA650C}"/>
    <cellStyle name="Vírgula 9 4 2 4" xfId="5255" xr:uid="{4A744D38-27D2-43AC-9234-CEFE49E6EC28}"/>
    <cellStyle name="Vírgula 9 4 3" xfId="1547" xr:uid="{574E35CB-5D61-49FD-B32E-37936B19D711}"/>
    <cellStyle name="Vírgula 9 4 3 2" xfId="3678" xr:uid="{889093D0-EEF6-4CB3-B64B-20C35ACA26DB}"/>
    <cellStyle name="Vírgula 9 4 3 2 2" xfId="7379" xr:uid="{69EE957A-1D30-4865-B239-F424D71D5F54}"/>
    <cellStyle name="Vírgula 9 4 3 3" xfId="5729" xr:uid="{D09990BE-544B-4387-A114-B7402CF86A63}"/>
    <cellStyle name="Vírgula 9 4 4" xfId="551" xr:uid="{0065DCB3-2E09-45D7-BC6E-8B798B7602B6}"/>
    <cellStyle name="Vírgula 9 4 4 2" xfId="4865" xr:uid="{EDFFC775-5D01-4080-96F8-C35FCB9C6B3E}"/>
    <cellStyle name="Vírgula 9 4 5" xfId="2686" xr:uid="{E2F6E8D8-1FF1-483F-B472-F0CEC0E9F25E}"/>
    <cellStyle name="Vírgula 9 4 5 2" xfId="6513" xr:uid="{1569E876-0A39-454C-9A7F-625EB81936A3}"/>
    <cellStyle name="Vírgula 9 4 6" xfId="4554" xr:uid="{F3E936C7-645D-4374-B0E1-5AFE32FC6CFE}"/>
    <cellStyle name="Vírgula 9 5" xfId="799" xr:uid="{3E2E9FF5-A087-4385-AFE3-6FD102FB885E}"/>
    <cellStyle name="Vírgula 9 5 2" xfId="1249" xr:uid="{9A5AB9FD-7149-489A-9A11-4B6794163FB6}"/>
    <cellStyle name="Vírgula 9 5 2 2" xfId="2241" xr:uid="{976575E0-D052-49DD-8733-8EFD2B782C84}"/>
    <cellStyle name="Vírgula 9 5 2 2 2" xfId="4372" xr:uid="{8E2EE6B8-DB1B-45F8-8626-FEBF9CCD2162}"/>
    <cellStyle name="Vírgula 9 5 2 2 2 2" xfId="7992" xr:uid="{5B7C7C9E-2424-46D3-A2CC-7705BD7C7E00}"/>
    <cellStyle name="Vírgula 9 5 2 2 3" xfId="6342" xr:uid="{5281B7EF-02BE-4B30-B626-B103A2958B54}"/>
    <cellStyle name="Vírgula 9 5 2 3" xfId="3380" xr:uid="{49915866-D0A3-4678-8DAA-84EAE66C693E}"/>
    <cellStyle name="Vírgula 9 5 2 3 2" xfId="7126" xr:uid="{8D8730F4-813E-4006-9A90-8F3414B4C702}"/>
    <cellStyle name="Vírgula 9 5 2 4" xfId="5476" xr:uid="{577AC4B9-520B-47C2-99A6-E047C1A8CB64}"/>
    <cellStyle name="Vírgula 9 5 3" xfId="1795" xr:uid="{B4846BE6-AB64-45B9-9028-F1323D38A342}"/>
    <cellStyle name="Vírgula 9 5 3 2" xfId="3926" xr:uid="{05ABEE80-6624-4D5A-8D91-053FD05DE375}"/>
    <cellStyle name="Vírgula 9 5 3 2 2" xfId="7600" xr:uid="{AF3AF563-5E7E-41D3-94EF-6010B28E6F25}"/>
    <cellStyle name="Vírgula 9 5 3 3" xfId="5950" xr:uid="{49A62030-9869-481C-B86A-015227DC048A}"/>
    <cellStyle name="Vírgula 9 5 4" xfId="2934" xr:uid="{ACC2B37B-6E3F-4236-83A8-B65DEB573C1B}"/>
    <cellStyle name="Vírgula 9 5 4 2" xfId="6734" xr:uid="{FA85882A-74EB-48AA-A813-F0D99EEC1AAC}"/>
    <cellStyle name="Vírgula 9 5 5" xfId="5085" xr:uid="{20517C48-E5B2-4789-8885-A03EAC3EB364}"/>
    <cellStyle name="Vírgula 9 6" xfId="955" xr:uid="{B30B7F11-9892-4CEB-9396-776AF40F5D35}"/>
    <cellStyle name="Vírgula 9 6 2" xfId="1947" xr:uid="{B14B718F-2052-4103-BB10-68467E13C30D}"/>
    <cellStyle name="Vírgula 9 6 2 2" xfId="4078" xr:uid="{08911F58-67F0-473E-94D0-0D7694FFBFF7}"/>
    <cellStyle name="Vírgula 9 6 2 2 2" xfId="7733" xr:uid="{0CEEE352-D89D-4E0C-B29F-E2A2B4D75627}"/>
    <cellStyle name="Vírgula 9 6 2 3" xfId="6083" xr:uid="{35E143E2-22AD-4987-9946-0F93CBFB6200}"/>
    <cellStyle name="Vírgula 9 6 3" xfId="3086" xr:uid="{98E866DD-E9D2-47B2-B0F5-7035CD9F3EEE}"/>
    <cellStyle name="Vírgula 9 6 3 2" xfId="6867" xr:uid="{452D090B-F9A1-4156-9A96-603BA2EC7213}"/>
    <cellStyle name="Vírgula 9 6 4" xfId="5218" xr:uid="{373EAF2B-CEC1-4155-9103-21029B47D405}"/>
    <cellStyle name="Vírgula 9 7" xfId="1349" xr:uid="{3BBD9827-1CD4-4F60-931C-8ADAEDD31A82}"/>
    <cellStyle name="Vírgula 9 7 2" xfId="3480" xr:uid="{D3BD8B70-F7D9-46C5-80E7-56BF58BEC989}"/>
    <cellStyle name="Vírgula 9 7 2 2" xfId="7208" xr:uid="{C3C9DFCA-713B-4E6B-AAF8-614874CD1C94}"/>
    <cellStyle name="Vírgula 9 7 3" xfId="5558" xr:uid="{DAE2C2BE-C3F7-48F5-8654-C2D554B1DFA4}"/>
    <cellStyle name="Vírgula 9 8" xfId="1501" xr:uid="{F5F00B05-1049-4F39-8561-0641033EFBCE}"/>
    <cellStyle name="Vírgula 9 8 2" xfId="3632" xr:uid="{6B1C3406-EEE7-4E90-8025-DE7014BE7BBD}"/>
    <cellStyle name="Vírgula 9 8 2 2" xfId="7341" xr:uid="{AD1967D1-0C38-4A48-A082-AEEDE0794740}"/>
    <cellStyle name="Vírgula 9 8 3" xfId="5691" xr:uid="{58EFA227-8D2C-4611-9D2E-0AA4811C0342}"/>
    <cellStyle name="Vírgula 9 9" xfId="2341" xr:uid="{B5A8549D-D1C2-499E-9D05-E3A725BB573D}"/>
    <cellStyle name="Vírgula 9 9 2" xfId="4828" xr:uid="{533CE8F3-D360-422F-A9FE-DE23401C141A}"/>
  </cellStyles>
  <dxfs count="0"/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472440</xdr:colOff>
      <xdr:row>23</xdr:row>
      <xdr:rowOff>45720</xdr:rowOff>
    </xdr:from>
    <xdr:to>
      <xdr:col>15</xdr:col>
      <xdr:colOff>373380</xdr:colOff>
      <xdr:row>42</xdr:row>
      <xdr:rowOff>45720</xdr:rowOff>
    </xdr:to>
    <xdr:pic>
      <xdr:nvPicPr>
        <xdr:cNvPr id="2" name="Imagem 1" descr="Recorte de Tela">
          <a:extLst>
            <a:ext uri="{FF2B5EF4-FFF2-40B4-BE49-F238E27FC236}">
              <a16:creationId xmlns:a16="http://schemas.microsoft.com/office/drawing/2014/main" id="{0FE40D44-E3F9-49FB-923A-9F8E6FEE2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7260" y="4541520"/>
          <a:ext cx="4168140" cy="3474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%20Queiroz/Downloads/SENAR-PO-REV04-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RESUMO"/>
      <sheetName val="CURVA ABC"/>
      <sheetName val="ORÇAMENTO"/>
      <sheetName val="COMPOSIÇÃO"/>
      <sheetName val="CRONOGRAMA"/>
      <sheetName val="MAPA DE COTAÇÃO"/>
      <sheetName val="BDI - SERVIÇO"/>
      <sheetName val="BDI - EQUPAMENTOS"/>
    </sheetNames>
    <sheetDataSet>
      <sheetData sheetId="0">
        <row r="10">
          <cell r="A10" t="str">
            <v>OBRA:</v>
          </cell>
          <cell r="D10" t="str">
            <v>INSTALAÇÕES ELÉTRICAS/LÓGICAS</v>
          </cell>
        </row>
        <row r="11">
          <cell r="A11" t="str">
            <v>PROPRIETÁRIO:</v>
          </cell>
          <cell r="D11" t="str">
            <v>SENAR/MT</v>
          </cell>
        </row>
        <row r="12">
          <cell r="A12" t="str">
            <v>MUNICÍPIO:</v>
          </cell>
          <cell r="D12" t="str">
            <v>Cuiabá/MT</v>
          </cell>
        </row>
        <row r="13">
          <cell r="A13" t="str">
            <v>ENDEREÇO:</v>
          </cell>
          <cell r="D13" t="str">
            <v xml:space="preserve">Rua Eng. Edgard Prado Arze, S/N , Quadra 01 - Setor A, Centro Político Administrativo
</v>
          </cell>
        </row>
        <row r="20">
          <cell r="A20" t="str">
            <v>BDI (SERVIÇOS):</v>
          </cell>
          <cell r="D20">
            <v>0.28347674918197008</v>
          </cell>
          <cell r="F20" t="str">
            <v>DATA BASE DO ORÇAMENTO:</v>
          </cell>
          <cell r="I20" t="str">
            <v>JAN/2022</v>
          </cell>
        </row>
        <row r="21">
          <cell r="A21" t="str">
            <v>BDI (EQUIPAMENTOS):</v>
          </cell>
          <cell r="D21">
            <v>0.19073600489929232</v>
          </cell>
        </row>
        <row r="22">
          <cell r="A22" t="str">
            <v>REFERÊNCIA:</v>
          </cell>
          <cell r="D22" t="str">
            <v>SINAPI-MT</v>
          </cell>
          <cell r="F22" t="str">
            <v>ENCARGOS:</v>
          </cell>
          <cell r="I22" t="str">
            <v>Desonerado</v>
          </cell>
        </row>
        <row r="23">
          <cell r="C23" t="str">
            <v>REVISÃO:</v>
          </cell>
          <cell r="D23" t="str">
            <v>REV04</v>
          </cell>
        </row>
      </sheetData>
      <sheetData sheetId="1">
        <row r="15">
          <cell r="G15" t="str">
            <v>DATA BASE:</v>
          </cell>
        </row>
      </sheetData>
      <sheetData sheetId="2"/>
      <sheetData sheetId="3"/>
      <sheetData sheetId="4">
        <row r="19">
          <cell r="A19" t="str">
            <v>COMPOSIÇÃO 1</v>
          </cell>
          <cell r="D19" t="str">
            <v>PLACA DE OBRA EM CHAPA DE ACO GALVANIZADO (1,50 X 1,50 M)</v>
          </cell>
          <cell r="H19">
            <v>320.72000000000003</v>
          </cell>
        </row>
        <row r="29">
          <cell r="A29" t="str">
            <v>COMPOSIÇÃO 2</v>
          </cell>
          <cell r="D29" t="str">
            <v>ADMINISTRAÇÃO DE OBRAS</v>
          </cell>
          <cell r="H29">
            <v>13795.11</v>
          </cell>
        </row>
        <row r="33">
          <cell r="A33" t="str">
            <v>COMPOSIÇÃO 3</v>
          </cell>
          <cell r="D33" t="str">
            <v>RACK DE PAREDE 19" 16U X 570MM FECHADO, PORTA ACRÍLICO - FORNECIMENTO E INSTALAÇÃO</v>
          </cell>
          <cell r="E33" t="str">
            <v>UN</v>
          </cell>
          <cell r="H33">
            <v>1272.8199999999997</v>
          </cell>
        </row>
        <row r="40">
          <cell r="A40" t="str">
            <v>COMPOSIÇÃO 4</v>
          </cell>
          <cell r="D40" t="str">
            <v>RACK DE PISO 19" - PORTA ACRÍLICO - 22U X 670MM - FORNECIMENTO E INSTALAÇÃO</v>
          </cell>
          <cell r="E40" t="str">
            <v>UN</v>
          </cell>
          <cell r="H40">
            <v>2329.9500000000003</v>
          </cell>
        </row>
        <row r="47">
          <cell r="A47" t="str">
            <v>COMPOSIÇÃO 5</v>
          </cell>
          <cell r="D47" t="str">
            <v>RACK DE PISO 19" - PORTA ACRÍLICO - 44U X 670MM - FORNECIMENTO E INSTALAÇÃO</v>
          </cell>
          <cell r="E47" t="str">
            <v>UN</v>
          </cell>
          <cell r="H47">
            <v>3608.4400000000005</v>
          </cell>
        </row>
        <row r="54">
          <cell r="A54" t="str">
            <v>COMPOSIÇÃO 6</v>
          </cell>
          <cell r="D54" t="str">
            <v>RACK DE PISO 19" - ABERTO - 44U X 450MM - FORNECIMENTO E INSTALAÇÃO</v>
          </cell>
          <cell r="H54">
            <v>3563.5800000000004</v>
          </cell>
        </row>
        <row r="60">
          <cell r="A60" t="str">
            <v>COMPOSIÇÃO 7</v>
          </cell>
          <cell r="D60" t="str">
            <v>RÉGUA DE TOMADAS COM 10 TOMADAS PADRÃO BRASILEIRO PRETA - FORNECIMENTO E INSTALAÇÃO</v>
          </cell>
          <cell r="E60" t="str">
            <v>UN</v>
          </cell>
          <cell r="H60">
            <v>85.330000000000013</v>
          </cell>
        </row>
        <row r="66">
          <cell r="A66" t="str">
            <v>COMPOSIÇÃO 8</v>
          </cell>
          <cell r="D66" t="str">
            <v>GUIA DE CABOS FECHADO HORIZONTAL 19"X1U PRETO - FORNECIMENTO E INSTALAÇÃO</v>
          </cell>
          <cell r="E66" t="str">
            <v>UN</v>
          </cell>
          <cell r="H66">
            <v>35.26</v>
          </cell>
        </row>
        <row r="72">
          <cell r="A72" t="str">
            <v>COMPOSIÇÃO 9</v>
          </cell>
          <cell r="D72" t="str">
            <v>BANDEJA ESTENDIDA - 1U - GABINETE PADRÃO 19" - FORNECIMENTO E INSTALAÇÃO</v>
          </cell>
          <cell r="E72" t="str">
            <v>UN</v>
          </cell>
          <cell r="H72">
            <v>78.06</v>
          </cell>
        </row>
        <row r="78">
          <cell r="A78" t="str">
            <v>COMPOSIÇÃO 10</v>
          </cell>
          <cell r="D78" t="str">
            <v>PLACA DE FECHAMENTO CEGA - 1U - GABINETE PADRÃO 19" - FORNECIMENTO E INSTALAÇÃO</v>
          </cell>
          <cell r="E78" t="str">
            <v>UN</v>
          </cell>
          <cell r="H78">
            <v>15.41</v>
          </cell>
        </row>
        <row r="84">
          <cell r="A84" t="str">
            <v>COMPOSIÇÃO 11</v>
          </cell>
          <cell r="D84" t="str">
            <v>DIO 19" 6FO MÍNIMO - MONOMODO -  COM CONECTOR SC - FORNECIMENTO E INSTALAÇÃO</v>
          </cell>
          <cell r="E84" t="str">
            <v>UN</v>
          </cell>
          <cell r="H84">
            <v>628.9</v>
          </cell>
        </row>
        <row r="90">
          <cell r="A90" t="str">
            <v>COMPOSIÇÃO 12</v>
          </cell>
          <cell r="D90" t="str">
            <v>DIO 19" 48FO MÍNIMO - MONOMODO-  COM CONECTOR SC - FORNECIMENTO E INSTALAÇÃO</v>
          </cell>
          <cell r="E90" t="str">
            <v>UN</v>
          </cell>
          <cell r="H90">
            <v>1184.24</v>
          </cell>
        </row>
        <row r="96">
          <cell r="A96" t="str">
            <v>COMPOSIÇÃO 13</v>
          </cell>
          <cell r="D96" t="str">
            <v>MÓDULO GBIC SFP - BI-DIRECIONAL - FORNECIMENTO E INSTALAÇÃO</v>
          </cell>
          <cell r="E96" t="str">
            <v>UN</v>
          </cell>
          <cell r="H96">
            <v>254.19</v>
          </cell>
        </row>
        <row r="101">
          <cell r="A101" t="str">
            <v>COMPOSIÇÃO 14</v>
          </cell>
          <cell r="D101" t="str">
            <v>CÂMERA IP - POE - VIP 3260 Z FULL HD - ZOOM ÓPTICO 5X - LENTE 2.7MM - WDR REAL (120DB) - FORNECIMENTO E INSTALAÇÃO</v>
          </cell>
          <cell r="E101" t="str">
            <v>UN</v>
          </cell>
          <cell r="H101">
            <v>1992.24</v>
          </cell>
        </row>
        <row r="106">
          <cell r="A106" t="str">
            <v>COMPOSIÇÃO 15</v>
          </cell>
          <cell r="D106" t="str">
            <v>CÂMERA IP - POE - VIP 3230 B SÉRIE 3000 FULL HD - LENTE 2.8MM - FORNECIMENTO E INSTALAÇÃO</v>
          </cell>
          <cell r="E106" t="str">
            <v>UN</v>
          </cell>
          <cell r="H106">
            <v>703.7</v>
          </cell>
        </row>
        <row r="111">
          <cell r="A111" t="str">
            <v>COMPOSIÇÃO 16</v>
          </cell>
          <cell r="D111" t="str">
            <v>MONITOR LED 18,5", HD, WIDESCREEN - COM ENTRADA HDMI - FORNECIMENTO E INSTALAÇÃO</v>
          </cell>
          <cell r="E111" t="str">
            <v>UN</v>
          </cell>
          <cell r="H111">
            <v>738.31000000000006</v>
          </cell>
        </row>
        <row r="116">
          <cell r="A116" t="str">
            <v>COMPOSIÇÃO 17</v>
          </cell>
          <cell r="D116" t="str">
            <v>GRAVADOR DE VÍDEO NVR 32 CANAIS - RESOLUÇÃO DE GRAVAÇÃO 8MP(4K) - 8HD'S - REF. INTELBRAS NVD 7132 - FORNECIMENTO E INSTALAÇÃO</v>
          </cell>
          <cell r="E116" t="str">
            <v>UN</v>
          </cell>
          <cell r="H116">
            <v>4598.43</v>
          </cell>
        </row>
        <row r="121">
          <cell r="A121" t="str">
            <v>COMPOSIÇÃO 18</v>
          </cell>
          <cell r="D121" t="str">
            <v>HD DE 4TB - COMPATÍVEL COM NVR - REF. SEAGATE ST4000VX000 - FORNECIMENTO E INSTALAÇÃO</v>
          </cell>
          <cell r="E121" t="str">
            <v>UN</v>
          </cell>
          <cell r="H121">
            <v>942.46</v>
          </cell>
        </row>
        <row r="126">
          <cell r="A126" t="str">
            <v>COMPOSIÇÃO 19</v>
          </cell>
          <cell r="D126" t="str">
            <v>PATCH CORD, CATEGORIA 6, EXTENSAO DE 2,50 M - FORNECIMENTO E INSTALAÇÃO</v>
          </cell>
          <cell r="E126" t="str">
            <v>UN</v>
          </cell>
          <cell r="H126">
            <v>34.82</v>
          </cell>
        </row>
        <row r="132">
          <cell r="A132" t="str">
            <v>COMPOSIÇÃO 20</v>
          </cell>
          <cell r="D132" t="str">
            <v>FIBRA ÓPTICA - 6FO - MONOMODO - FORNECIMENTO E INSTALAÇÃO</v>
          </cell>
          <cell r="E132" t="str">
            <v>M</v>
          </cell>
          <cell r="H132">
            <v>4.74</v>
          </cell>
        </row>
        <row r="137">
          <cell r="A137" t="str">
            <v>COMPOSIÇÃO 21</v>
          </cell>
          <cell r="D137" t="str">
            <v>FIBRA ÓPTICA - 48FO - MONOMODO - FORNECIMENTO E INSTALAÇÃO</v>
          </cell>
          <cell r="E137" t="str">
            <v>M</v>
          </cell>
          <cell r="H137">
            <v>17.97</v>
          </cell>
        </row>
        <row r="143">
          <cell r="A143" t="str">
            <v>COMPOSIÇÃO 22</v>
          </cell>
          <cell r="D143" t="str">
            <v>PIGTAIL - CONECTOR SC - 1,5M - FORNECIMENTO E INSTALAÇÃO</v>
          </cell>
          <cell r="E143" t="str">
            <v>UN</v>
          </cell>
          <cell r="H143">
            <v>20.8</v>
          </cell>
        </row>
        <row r="149">
          <cell r="A149" t="str">
            <v>COMPOSIÇÃO 23</v>
          </cell>
          <cell r="D149" t="str">
            <v>UNIDUT 3/4" M - FORNECIMENTO E INSTALAÇÃO</v>
          </cell>
          <cell r="E149" t="str">
            <v>UN</v>
          </cell>
          <cell r="H149">
            <v>5.3900000000000006</v>
          </cell>
        </row>
        <row r="155">
          <cell r="A155" t="str">
            <v>COMPOSIÇÃO 24</v>
          </cell>
          <cell r="D155" t="str">
            <v>CURVA 90 GRAUS PARA ELETRODUTO, FERRO GALVANIZADO, DN 25 MM (3/4"), PARA CIRCUITOS TERMINAIS, INSTALADA EM PAREDE - FORNECIMENTO E INSTALAÇÃO. AF_12/2015</v>
          </cell>
          <cell r="E155" t="str">
            <v>UN</v>
          </cell>
          <cell r="H155">
            <v>23.68</v>
          </cell>
        </row>
        <row r="161">
          <cell r="A161" t="str">
            <v>COMPOSIÇÃO 25</v>
          </cell>
          <cell r="D161" t="str">
            <v>CURVA 90 GRAUS PARA ELETRODUTO, FERRO GALVANIZADO, DN 25 MM (1"), PARA CIRCUITOS TERMINAIS, INSTALADA EM PAREDE - FORNECIMENTO E INSTALAÇÃO. AF_12/2015</v>
          </cell>
          <cell r="E161" t="str">
            <v>UN</v>
          </cell>
          <cell r="H161">
            <v>33.86</v>
          </cell>
        </row>
        <row r="167">
          <cell r="A167" t="str">
            <v>COMPOSIÇÃO 26</v>
          </cell>
          <cell r="D167" t="str">
            <v>PERFILADO GALVANIZADO À FOGO 38X38X6000MM - FORNECIMENTO E INSTALAÇÃO</v>
          </cell>
          <cell r="H167">
            <v>88.09</v>
          </cell>
        </row>
        <row r="173">
          <cell r="A173" t="str">
            <v>COMPOSIÇÃO 27</v>
          </cell>
          <cell r="D173" t="str">
            <v>FIXAÇÃO DE PERFILADO 38X38, EM LAJE, COM BARRA ROSCADA - FORNECIMENTO E INSTALAÇÃO</v>
          </cell>
          <cell r="E173" t="str">
            <v>M</v>
          </cell>
          <cell r="H173">
            <v>25.480000000000004</v>
          </cell>
        </row>
        <row r="184">
          <cell r="A184" t="str">
            <v>COMPOSIÇÃO 28</v>
          </cell>
          <cell r="D184" t="str">
            <v>GANCHO CURTO PARA PERFILADO 44X32MM - FORNECIMENTO E INSTALAÇÃO</v>
          </cell>
          <cell r="E184" t="str">
            <v>UN</v>
          </cell>
          <cell r="H184">
            <v>11.33</v>
          </cell>
        </row>
        <row r="190">
          <cell r="A190" t="str">
            <v>COMPOSIÇÃO 29</v>
          </cell>
          <cell r="D190" t="str">
            <v>TALA PLANA PERFURADA 38MM - FORNECIMENTO E INSTALAÇÃO</v>
          </cell>
          <cell r="E190" t="str">
            <v>UN</v>
          </cell>
          <cell r="H190">
            <v>7.13</v>
          </cell>
        </row>
        <row r="196">
          <cell r="A196" t="str">
            <v>COMPOSIÇÃO 30</v>
          </cell>
          <cell r="D196" t="str">
            <v>CURVA 90° HORIZONTAL PARA PERFILADO 38X38MM - FORNECIMENTO E INSTALAÇÃO</v>
          </cell>
          <cell r="E196" t="str">
            <v xml:space="preserve">UN </v>
          </cell>
          <cell r="H196">
            <v>11.16</v>
          </cell>
        </row>
        <row r="202">
          <cell r="A202" t="str">
            <v>COMPOSIÇÃO 31</v>
          </cell>
          <cell r="D202" t="str">
            <v>CURVA 90° VERTICAL INTERNA PARA PERFILADO 38X38MM - FORNECIMENTO E INSTALAÇÃO</v>
          </cell>
          <cell r="E202" t="str">
            <v xml:space="preserve">UN </v>
          </cell>
          <cell r="H202">
            <v>9.9599999999999991</v>
          </cell>
        </row>
        <row r="208">
          <cell r="A208" t="str">
            <v>COMPOSIÇÃO 32</v>
          </cell>
          <cell r="D208" t="str">
            <v>CURVA 90° VERTICAL EXTERNA PARA PERFILADO 38X38MM - FORNECIMENTO E INSTALAÇÃO</v>
          </cell>
          <cell r="E208" t="str">
            <v xml:space="preserve">UN </v>
          </cell>
          <cell r="H208">
            <v>10.459999999999999</v>
          </cell>
        </row>
        <row r="214">
          <cell r="A214" t="str">
            <v>COMPOSIÇÃO 33</v>
          </cell>
          <cell r="D214" t="str">
            <v>TERMINAL 38X38MM - FORNECIMENTO E INSTALAÇÃO</v>
          </cell>
          <cell r="E214" t="str">
            <v>UN</v>
          </cell>
          <cell r="H214">
            <v>12.77</v>
          </cell>
        </row>
        <row r="220">
          <cell r="A220" t="str">
            <v>COMPOSIÇÃO 34</v>
          </cell>
          <cell r="D220" t="str">
            <v>SAÍDA PERFILADO PARA ELETRODUTO 3/4" - FORNECIMENTO E INSTALAÇÃO</v>
          </cell>
          <cell r="E220" t="str">
            <v>UN</v>
          </cell>
          <cell r="H220">
            <v>11.51</v>
          </cell>
        </row>
        <row r="226">
          <cell r="A226" t="str">
            <v>COMPOSIÇÃO 35</v>
          </cell>
          <cell r="D226" t="str">
            <v>ELETROCALHA METÁLICA PERFURADA TIPO U 100X50MM - FORNECIMENTO E INSTALAÇÃO</v>
          </cell>
          <cell r="E226" t="str">
            <v>M</v>
          </cell>
          <cell r="H226">
            <v>56.830000000000005</v>
          </cell>
        </row>
        <row r="232">
          <cell r="A232" t="str">
            <v>COMPOSIÇÃO 36</v>
          </cell>
          <cell r="D232" t="str">
            <v>ELETROCALHA METÁLICA PERFURADA TIPO U 200X50MM - FORNECIMENTO E INSTALAÇÃO</v>
          </cell>
          <cell r="E232" t="str">
            <v>M</v>
          </cell>
          <cell r="H232">
            <v>68.87</v>
          </cell>
        </row>
        <row r="238">
          <cell r="A238" t="str">
            <v>COMPOSIÇÃO 37</v>
          </cell>
          <cell r="D238" t="str">
            <v>ELETROCALHA METÁLICA PERFURADA TIPO U 200X100MM  - FORNECIMENTO E INSTALAÇÃO</v>
          </cell>
          <cell r="E238" t="str">
            <v>M</v>
          </cell>
          <cell r="H238">
            <v>90.600000000000009</v>
          </cell>
        </row>
        <row r="244">
          <cell r="A244" t="str">
            <v>COMPOSIÇÃO 38</v>
          </cell>
          <cell r="D244" t="str">
            <v>FIXAÇÃO DE ELETROCALHA 100X50, EM LAJE, COM BARRA ROSCADA - FORNECIMENTO E INSTALAÇÃO</v>
          </cell>
          <cell r="E244" t="str">
            <v>M</v>
          </cell>
          <cell r="H244">
            <v>20.930000000000003</v>
          </cell>
        </row>
        <row r="254">
          <cell r="A254" t="str">
            <v>COMPOSIÇÃO 39</v>
          </cell>
          <cell r="D254" t="str">
            <v>FIXAÇÃO DE ELETROCALHA 200X50, EM LAJE, COM BARRA ROSCADA - FORNECIMENTO E INSTALAÇÃO</v>
          </cell>
          <cell r="E254" t="str">
            <v>M</v>
          </cell>
          <cell r="H254">
            <v>24.68</v>
          </cell>
        </row>
        <row r="264">
          <cell r="A264" t="str">
            <v>COMPOSIÇÃO 40</v>
          </cell>
          <cell r="D264" t="str">
            <v>FIXAÇÃO DE ELETROCALHA 200X100, EM LAJE, COM BARRA ROSCADA - FORNECIMENTO E INSTALAÇÃO</v>
          </cell>
          <cell r="E264" t="str">
            <v>M</v>
          </cell>
          <cell r="H264">
            <v>27.05</v>
          </cell>
        </row>
        <row r="274">
          <cell r="A274" t="str">
            <v>COMPOSIÇÃO 41</v>
          </cell>
          <cell r="D274" t="str">
            <v>TALA PLANA PERFURADA 50MM - FORNECIMENTO E INSTALAÇÃO</v>
          </cell>
          <cell r="E274" t="str">
            <v>UN</v>
          </cell>
          <cell r="H274">
            <v>7.13</v>
          </cell>
        </row>
        <row r="280">
          <cell r="A280" t="str">
            <v>COMPOSIÇÃO 42</v>
          </cell>
          <cell r="D280" t="str">
            <v>TALA PLANA PERFURADA 10MM - FORNECIMENTO E INSTALAÇÃO</v>
          </cell>
          <cell r="E280" t="str">
            <v>UN</v>
          </cell>
          <cell r="H280">
            <v>9.2200000000000006</v>
          </cell>
        </row>
        <row r="286">
          <cell r="A286" t="str">
            <v>COMPOSIÇÃO 43</v>
          </cell>
          <cell r="D286" t="str">
            <v>"T" HORIZONTAL  200X50MM PARA ELETROCALHA  - FORNECIMENTO E INSTALAÇÃO</v>
          </cell>
          <cell r="E286" t="str">
            <v xml:space="preserve">UN </v>
          </cell>
          <cell r="H286">
            <v>60.32</v>
          </cell>
        </row>
        <row r="292">
          <cell r="A292" t="str">
            <v>COMPOSIÇÃO 44</v>
          </cell>
          <cell r="D292" t="str">
            <v>"T" HORIZONTAL  200X100MM PARA ELETROCALHA  - FORNECIMENTO E INSTALAÇÃO</v>
          </cell>
          <cell r="E292" t="str">
            <v xml:space="preserve">UN </v>
          </cell>
          <cell r="H292">
            <v>69.260000000000005</v>
          </cell>
        </row>
        <row r="298">
          <cell r="A298" t="str">
            <v>COMPOSIÇÃO 45</v>
          </cell>
          <cell r="D298" t="str">
            <v>"T" VERTICAL SUBIDA 90° - 200X50MM - FORNECIMENTO E INSTALAÇÃO</v>
          </cell>
          <cell r="E298" t="str">
            <v xml:space="preserve">UN </v>
          </cell>
          <cell r="H298">
            <v>69.260000000000005</v>
          </cell>
        </row>
        <row r="304">
          <cell r="A304" t="str">
            <v>COMPOSIÇÃO 46</v>
          </cell>
          <cell r="D304" t="str">
            <v>"T" VERTICAL DESCIDA 90° - 200X50MM - FORNECIMENTO E INSTALAÇÃO</v>
          </cell>
          <cell r="E304" t="str">
            <v xml:space="preserve">UN </v>
          </cell>
          <cell r="H304">
            <v>69.260000000000005</v>
          </cell>
        </row>
        <row r="310">
          <cell r="A310" t="str">
            <v>COMPOSIÇÃO 47</v>
          </cell>
          <cell r="D310" t="str">
            <v>CURVA 90° HORIZONTAL ELETROCALHA 100X50MM - FORNECIMENTO E INSTALAÇÃO</v>
          </cell>
          <cell r="E310" t="str">
            <v xml:space="preserve">UN </v>
          </cell>
          <cell r="H310">
            <v>43.4</v>
          </cell>
        </row>
        <row r="316">
          <cell r="A316" t="str">
            <v>COMPOSIÇÃO 48</v>
          </cell>
          <cell r="D316" t="str">
            <v>CURVA 90° HORIZONTAL ELETROCALHA 200X50MM - FORNECIMENTO E INSTALAÇÃO</v>
          </cell>
          <cell r="E316" t="str">
            <v xml:space="preserve">UN </v>
          </cell>
          <cell r="H316">
            <v>66.240000000000009</v>
          </cell>
        </row>
        <row r="322">
          <cell r="A322" t="str">
            <v>COMPOSIÇÃO 49</v>
          </cell>
          <cell r="D322" t="str">
            <v>CURVA VERTICAL EXTERNA 90° - 200X50MM - FORNECIMENTO E INSTALAÇÃO</v>
          </cell>
          <cell r="E322" t="str">
            <v xml:space="preserve">UN </v>
          </cell>
          <cell r="H322">
            <v>30.509999999999998</v>
          </cell>
        </row>
        <row r="328">
          <cell r="A328" t="str">
            <v>COMPOSIÇÃO 50</v>
          </cell>
          <cell r="D328" t="str">
            <v>CURVA VERTICAL EXTERNA 90° - 200X100MM - FORNECIMENTO E INSTALAÇÃO</v>
          </cell>
          <cell r="E328" t="str">
            <v xml:space="preserve">UN </v>
          </cell>
          <cell r="H328">
            <v>69.460000000000008</v>
          </cell>
        </row>
        <row r="334">
          <cell r="A334" t="str">
            <v>COMPOSIÇÃO 51</v>
          </cell>
          <cell r="D334" t="str">
            <v>SAÍDA ELETROCALHA PARA ELETRODUTO  3/4" - FORNECIMENTO E INSTALAÇÃO</v>
          </cell>
          <cell r="E334" t="str">
            <v xml:space="preserve">UN </v>
          </cell>
          <cell r="H334">
            <v>13.530000000000001</v>
          </cell>
        </row>
        <row r="340">
          <cell r="A340" t="str">
            <v>COMPOSIÇÃO 52</v>
          </cell>
          <cell r="D340" t="str">
            <v>ACOPLAMENTO LATERAL SIMPLES ELETROCALHA P/ PERFILADO 38X38MM - FORNECIMENTO E INSTALAÇÃO</v>
          </cell>
          <cell r="E340" t="str">
            <v>UN</v>
          </cell>
          <cell r="H340">
            <v>14.129999999999999</v>
          </cell>
        </row>
        <row r="346">
          <cell r="A346" t="str">
            <v>COMPOSIÇÃO 53</v>
          </cell>
          <cell r="D346" t="str">
            <v>CANALETA DE ALUMÍNIO COM TAMPA - 73X25MM - FORNECIMENTO E INSTALAÇÃO</v>
          </cell>
          <cell r="E346" t="str">
            <v>M</v>
          </cell>
          <cell r="H346">
            <v>128.65</v>
          </cell>
        </row>
        <row r="354">
          <cell r="A354" t="str">
            <v>COMPOSIÇÃO 54</v>
          </cell>
          <cell r="D354" t="str">
            <v>CURVA HORIZONTAL 90° PARA CANALETA DE ALUMÍNIO 73X25MM - FORNECIMENTO E INSTALAÇÃO</v>
          </cell>
          <cell r="E354" t="str">
            <v>UN</v>
          </cell>
          <cell r="H354">
            <v>70.11</v>
          </cell>
        </row>
        <row r="360">
          <cell r="A360" t="str">
            <v>COMPOSIÇÃO 55</v>
          </cell>
          <cell r="D360" t="str">
            <v>CURVA VERTICAL INTERNA  90° PARA CANALETA DE ALUMÍNIO 73X25MM - FORNECIMENTO E INSTALAÇÃO</v>
          </cell>
          <cell r="E360" t="str">
            <v>UN</v>
          </cell>
          <cell r="H360">
            <v>52.160000000000004</v>
          </cell>
        </row>
        <row r="366">
          <cell r="A366" t="str">
            <v>COMPOSIÇÃO 56</v>
          </cell>
          <cell r="D366" t="str">
            <v>ADAPTADOR CANALETA DE ALUMÍNIO 73X25MM PARA ELETRODUTO - FORNECIMENTO E INSTALAÇÃO</v>
          </cell>
          <cell r="E366" t="str">
            <v>UN</v>
          </cell>
          <cell r="H366">
            <v>65.59</v>
          </cell>
        </row>
        <row r="372">
          <cell r="A372" t="str">
            <v>COMPOSIÇÃO 57</v>
          </cell>
          <cell r="D372" t="str">
            <v>CAIXA DE DERIVAÇÃO PARA CANALETA 73X25MM - FORNECIMENTO E INSTALAÇÃO</v>
          </cell>
          <cell r="E372" t="str">
            <v>UN</v>
          </cell>
          <cell r="H372">
            <v>88.820000000000007</v>
          </cell>
        </row>
        <row r="378">
          <cell r="A378" t="str">
            <v>COMPOSIÇÃO 58</v>
          </cell>
          <cell r="D378" t="str">
            <v>CONECTOR MACHO RJ - 45, CATEGORIA 6 - FORNECIMENTO E INSTALAÇÃO</v>
          </cell>
          <cell r="E378" t="str">
            <v>UN</v>
          </cell>
          <cell r="H378">
            <v>9.629999999999999</v>
          </cell>
        </row>
        <row r="384">
          <cell r="A384" t="str">
            <v>COMPOSIÇÃO 59</v>
          </cell>
          <cell r="D384" t="str">
            <v>PLACA CEGA - PARA CAIXA DE EMBUTIR 4X2" - FORNECIMENTO E INSTALAÇÃO</v>
          </cell>
          <cell r="E384" t="str">
            <v>UN</v>
          </cell>
          <cell r="H384">
            <v>46.930000000000007</v>
          </cell>
        </row>
        <row r="385">
          <cell r="E385" t="str">
            <v>UN</v>
          </cell>
        </row>
        <row r="391">
          <cell r="A391" t="str">
            <v>COMPOSIÇÃO 60</v>
          </cell>
          <cell r="D391" t="str">
            <v>CONDULETE DE ALUMÍNIO, TIPO X, PARA ELETRODUTO DE AÇO GALVANIZADO DN 20 MM (3/4''), APARENTE, COM TAMPA CEGA - FORNECIMENTO E INSTALAÇÃO. AF_11/2016_P</v>
          </cell>
          <cell r="H391">
            <v>40.04</v>
          </cell>
        </row>
        <row r="399">
          <cell r="A399" t="str">
            <v>COMPOSIÇÃO 61</v>
          </cell>
          <cell r="D399" t="str">
            <v>TOMADA DE REDE COM 1 MÓDULO - RJ45 - PARA CAIXA DE EMBUTIR 4X2" - FORNECIMENTO E INSTALAÇÃO</v>
          </cell>
          <cell r="E399" t="str">
            <v>UN</v>
          </cell>
          <cell r="H399">
            <v>39.700000000000003</v>
          </cell>
        </row>
        <row r="407">
          <cell r="A407" t="str">
            <v>COMPOSIÇÃO 62</v>
          </cell>
          <cell r="D407" t="str">
            <v>TOMADA DE REDE COM 1 MÓDULO - RJ45 - PARA CONDULETE DE ALUMÍNIO 3/4" - FORNECIMENTO E INSTALAÇÃO</v>
          </cell>
          <cell r="E407" t="str">
            <v>UN</v>
          </cell>
          <cell r="H407">
            <v>72.349999999999994</v>
          </cell>
        </row>
        <row r="415">
          <cell r="A415" t="str">
            <v>COMPOSIÇÃO 63</v>
          </cell>
          <cell r="D415" t="str">
            <v>PLACA COM 1 MÓDULO - RJ45 - PARA PORTA EQUIPAMENTO DA CANALETA DE ALUMÍNIO - FORNECIMENTO E INSTALAÇÃO</v>
          </cell>
          <cell r="E415" t="str">
            <v>UN</v>
          </cell>
          <cell r="H415">
            <v>37.06</v>
          </cell>
        </row>
        <row r="422">
          <cell r="A422" t="str">
            <v>COMPOSIÇÃO 64</v>
          </cell>
          <cell r="D422" t="str">
            <v>PLACA COM 2 MÓDULOS - RJ45 - PARA PORTA EQUIPAMENTO DA CANALETA DE ALUMÍNIO - FORNECIMENTO E INSTALAÇÃO</v>
          </cell>
          <cell r="E422" t="str">
            <v>UN</v>
          </cell>
          <cell r="H422">
            <v>61.230000000000004</v>
          </cell>
        </row>
        <row r="429">
          <cell r="A429" t="str">
            <v>COMPOSIÇÃO 65</v>
          </cell>
          <cell r="D429" t="str">
            <v>PORTA EQUIPAMENTOS P/ 3 RJ45 - PARA CANALETA DE ALUMÍNIO - FORNECIMENTO E INSTALAÇÃO</v>
          </cell>
          <cell r="E429" t="str">
            <v>UN</v>
          </cell>
          <cell r="H429">
            <v>41.510000000000005</v>
          </cell>
        </row>
        <row r="430">
          <cell r="E430" t="str">
            <v>UN</v>
          </cell>
        </row>
        <row r="436">
          <cell r="A436" t="str">
            <v>COMPOSIÇÃO 66</v>
          </cell>
          <cell r="D436" t="str">
            <v xml:space="preserve">CONECTORIZAÇÃO, FECHAMENTO DE RACK E CERTIFICAÇÃO DE PONTOS DE LÓGICA </v>
          </cell>
          <cell r="E436" t="str">
            <v>UN</v>
          </cell>
          <cell r="H436">
            <v>54.94</v>
          </cell>
        </row>
        <row r="440">
          <cell r="A440" t="str">
            <v>COMPOSIÇÃO 67</v>
          </cell>
          <cell r="D440" t="str">
            <v>FUSÃO E CERTIFICAÇÃO DE FIBRA ÓPTICA</v>
          </cell>
          <cell r="E440" t="str">
            <v>UN</v>
          </cell>
          <cell r="H440">
            <v>47.09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A083B-29EF-48BD-B15E-7BD6CE829DE6}">
  <sheetPr>
    <tabColor rgb="FF92D050"/>
  </sheetPr>
  <dimension ref="A1:AE485"/>
  <sheetViews>
    <sheetView showGridLines="0" tabSelected="1" zoomScale="90" zoomScaleNormal="90" workbookViewId="0">
      <selection activeCell="H100" sqref="H100"/>
    </sheetView>
  </sheetViews>
  <sheetFormatPr defaultColWidth="9" defaultRowHeight="12" customHeight="1" x14ac:dyDescent="0.35"/>
  <cols>
    <col min="1" max="1" width="1.6328125" style="2" customWidth="1"/>
    <col min="2" max="2" width="4.54296875" style="2" bestFit="1" customWidth="1"/>
    <col min="3" max="3" width="104" style="2" customWidth="1"/>
    <col min="4" max="4" width="4.1796875" style="2" bestFit="1" customWidth="1"/>
    <col min="5" max="5" width="7" style="2" bestFit="1" customWidth="1"/>
    <col min="6" max="6" width="9.1796875" style="2" bestFit="1" customWidth="1"/>
    <col min="7" max="7" width="11.453125" style="2" customWidth="1"/>
    <col min="8" max="8" width="13.453125" style="13" customWidth="1"/>
    <col min="9" max="9" width="3.6328125" style="2" customWidth="1"/>
    <col min="10" max="10" width="8.81640625" style="210" bestFit="1" customWidth="1"/>
    <col min="11" max="11" width="12.1796875" style="210" bestFit="1" customWidth="1"/>
    <col min="12" max="12" width="9.08984375" style="210" bestFit="1" customWidth="1"/>
    <col min="13" max="13" width="6.90625" style="2" customWidth="1"/>
    <col min="14" max="14" width="9" style="2"/>
    <col min="15" max="15" width="9" style="214"/>
    <col min="16" max="16384" width="9" style="2"/>
  </cols>
  <sheetData>
    <row r="1" spans="1:15" ht="12" customHeight="1" x14ac:dyDescent="0.35">
      <c r="J1" s="222" t="s">
        <v>421</v>
      </c>
      <c r="K1" s="223"/>
    </row>
    <row r="2" spans="1:15" s="3" customFormat="1" ht="12" customHeight="1" x14ac:dyDescent="0.35">
      <c r="B2" s="104" t="s">
        <v>248</v>
      </c>
      <c r="C2" s="105" t="s">
        <v>225</v>
      </c>
      <c r="D2" s="105" t="s">
        <v>6</v>
      </c>
      <c r="E2" s="105" t="s">
        <v>2</v>
      </c>
      <c r="F2" s="105" t="s">
        <v>3</v>
      </c>
      <c r="G2" s="105" t="s">
        <v>11</v>
      </c>
      <c r="H2" s="106" t="s">
        <v>5</v>
      </c>
      <c r="J2" s="208" t="s">
        <v>422</v>
      </c>
      <c r="K2" s="208" t="s">
        <v>21</v>
      </c>
      <c r="L2" s="208" t="s">
        <v>282</v>
      </c>
      <c r="O2" s="214"/>
    </row>
    <row r="3" spans="1:15" s="3" customFormat="1" ht="12" customHeight="1" x14ac:dyDescent="0.35">
      <c r="B3" s="218" t="s">
        <v>226</v>
      </c>
      <c r="C3" s="219"/>
      <c r="D3" s="219"/>
      <c r="E3" s="219"/>
      <c r="F3" s="219"/>
      <c r="G3" s="219"/>
      <c r="H3" s="220"/>
      <c r="J3" s="209"/>
      <c r="K3" s="209"/>
      <c r="L3" s="209"/>
      <c r="O3" s="214"/>
    </row>
    <row r="4" spans="1:15" s="3" customFormat="1" ht="12" customHeight="1" x14ac:dyDescent="0.35">
      <c r="B4" s="7" t="s">
        <v>7</v>
      </c>
      <c r="C4" s="9" t="s">
        <v>249</v>
      </c>
      <c r="D4" s="7" t="s">
        <v>189</v>
      </c>
      <c r="E4" s="103">
        <f>1.5*1.5</f>
        <v>2.25</v>
      </c>
      <c r="F4" s="7" t="s">
        <v>16</v>
      </c>
      <c r="G4" s="8">
        <f>J4</f>
        <v>411.63</v>
      </c>
      <c r="H4" s="8">
        <f t="shared" ref="H4:H6" si="0">G4*E4</f>
        <v>926.16750000000002</v>
      </c>
      <c r="J4" s="211">
        <f>EDITAL!H20</f>
        <v>411.63</v>
      </c>
      <c r="K4" s="211">
        <f>J4*E4</f>
        <v>926.16750000000002</v>
      </c>
      <c r="L4" s="212"/>
      <c r="O4" s="214"/>
    </row>
    <row r="5" spans="1:15" s="3" customFormat="1" ht="12" customHeight="1" x14ac:dyDescent="0.35">
      <c r="B5" s="7" t="s">
        <v>8</v>
      </c>
      <c r="C5" s="9" t="s">
        <v>227</v>
      </c>
      <c r="D5" s="7" t="s">
        <v>4</v>
      </c>
      <c r="E5" s="103">
        <v>1</v>
      </c>
      <c r="F5" s="7" t="s">
        <v>16</v>
      </c>
      <c r="G5" s="8">
        <f t="shared" ref="G5:G6" si="1">J5</f>
        <v>300.25</v>
      </c>
      <c r="H5" s="8">
        <f t="shared" si="0"/>
        <v>300.25</v>
      </c>
      <c r="J5" s="211">
        <f>EDITAL!H21</f>
        <v>300.25</v>
      </c>
      <c r="K5" s="211">
        <f>J5*E5</f>
        <v>300.25</v>
      </c>
      <c r="L5" s="212"/>
      <c r="O5" s="214"/>
    </row>
    <row r="6" spans="1:15" s="3" customFormat="1" ht="12" customHeight="1" x14ac:dyDescent="0.35">
      <c r="B6" s="7" t="s">
        <v>9</v>
      </c>
      <c r="C6" s="9" t="s">
        <v>228</v>
      </c>
      <c r="D6" s="7" t="s">
        <v>17</v>
      </c>
      <c r="E6" s="103">
        <v>3</v>
      </c>
      <c r="F6" s="7" t="s">
        <v>16</v>
      </c>
      <c r="G6" s="8">
        <f t="shared" si="1"/>
        <v>14374.36</v>
      </c>
      <c r="H6" s="8">
        <f t="shared" si="0"/>
        <v>43123.08</v>
      </c>
      <c r="J6" s="211">
        <f>EDITAL!H22</f>
        <v>14374.36</v>
      </c>
      <c r="K6" s="211">
        <f>J6*E6</f>
        <v>43123.08</v>
      </c>
      <c r="L6" s="212"/>
      <c r="O6" s="214"/>
    </row>
    <row r="7" spans="1:15" ht="12" customHeight="1" x14ac:dyDescent="0.35">
      <c r="A7" s="3"/>
      <c r="D7" s="10"/>
      <c r="E7" s="11"/>
      <c r="F7" s="221" t="s">
        <v>10</v>
      </c>
      <c r="G7" s="221"/>
      <c r="H7" s="12">
        <f>SUM(H4:H6)</f>
        <v>44349.497500000005</v>
      </c>
      <c r="J7" s="209"/>
    </row>
    <row r="8" spans="1:15" s="3" customFormat="1" ht="12" customHeight="1" x14ac:dyDescent="0.35">
      <c r="B8" s="218" t="s">
        <v>113</v>
      </c>
      <c r="C8" s="219"/>
      <c r="D8" s="219"/>
      <c r="E8" s="219"/>
      <c r="F8" s="219"/>
      <c r="G8" s="219"/>
      <c r="H8" s="220"/>
      <c r="J8" s="209"/>
      <c r="K8" s="209"/>
      <c r="L8" s="209"/>
      <c r="O8" s="214"/>
    </row>
    <row r="9" spans="1:15" s="3" customFormat="1" ht="12" customHeight="1" x14ac:dyDescent="0.35">
      <c r="B9" s="7" t="s">
        <v>12</v>
      </c>
      <c r="C9" s="6" t="s">
        <v>205</v>
      </c>
      <c r="D9" s="7" t="s">
        <v>4</v>
      </c>
      <c r="E9" s="102">
        <v>5</v>
      </c>
      <c r="F9" s="7" t="s">
        <v>14</v>
      </c>
      <c r="G9" s="8">
        <f>J9</f>
        <v>1633.63</v>
      </c>
      <c r="H9" s="8">
        <f>G9*E9</f>
        <v>8168.1500000000005</v>
      </c>
      <c r="J9" s="211">
        <f>EDITAL!H26</f>
        <v>1633.63</v>
      </c>
      <c r="K9" s="211">
        <f t="shared" ref="K9:K20" si="2">J9*E9</f>
        <v>8168.1500000000005</v>
      </c>
      <c r="L9" s="211">
        <f t="shared" ref="L9:L20" si="3">H9-K9</f>
        <v>0</v>
      </c>
      <c r="N9" s="214" t="s">
        <v>191</v>
      </c>
    </row>
    <row r="10" spans="1:15" s="3" customFormat="1" ht="12" customHeight="1" x14ac:dyDescent="0.35">
      <c r="B10" s="7" t="s">
        <v>13</v>
      </c>
      <c r="C10" s="6" t="s">
        <v>242</v>
      </c>
      <c r="D10" s="7" t="s">
        <v>4</v>
      </c>
      <c r="E10" s="103">
        <v>1</v>
      </c>
      <c r="F10" s="7" t="s">
        <v>14</v>
      </c>
      <c r="G10" s="8">
        <f t="shared" ref="G10:G20" si="4">J10</f>
        <v>2990.43</v>
      </c>
      <c r="H10" s="8">
        <f t="shared" ref="H10:H14" si="5">G10*E10</f>
        <v>2990.43</v>
      </c>
      <c r="J10" s="211">
        <f>EDITAL!H27</f>
        <v>2990.43</v>
      </c>
      <c r="K10" s="211">
        <f t="shared" si="2"/>
        <v>2990.43</v>
      </c>
      <c r="L10" s="211">
        <f t="shared" si="3"/>
        <v>0</v>
      </c>
      <c r="N10" s="214"/>
    </row>
    <row r="11" spans="1:15" s="3" customFormat="1" ht="12" customHeight="1" x14ac:dyDescent="0.35">
      <c r="B11" s="7" t="s">
        <v>88</v>
      </c>
      <c r="C11" s="6" t="s">
        <v>243</v>
      </c>
      <c r="D11" s="7" t="s">
        <v>4</v>
      </c>
      <c r="E11" s="103">
        <v>2</v>
      </c>
      <c r="F11" s="7" t="s">
        <v>14</v>
      </c>
      <c r="G11" s="8">
        <f t="shared" si="4"/>
        <v>4631.34</v>
      </c>
      <c r="H11" s="8">
        <f t="shared" si="5"/>
        <v>9262.68</v>
      </c>
      <c r="J11" s="211">
        <f>EDITAL!H28</f>
        <v>4631.34</v>
      </c>
      <c r="K11" s="211">
        <f t="shared" si="2"/>
        <v>9262.68</v>
      </c>
      <c r="L11" s="211">
        <f t="shared" si="3"/>
        <v>0</v>
      </c>
      <c r="N11" s="214"/>
    </row>
    <row r="12" spans="1:15" s="3" customFormat="1" ht="12" customHeight="1" x14ac:dyDescent="0.35">
      <c r="B12" s="7" t="s">
        <v>89</v>
      </c>
      <c r="C12" s="6" t="s">
        <v>244</v>
      </c>
      <c r="D12" s="7" t="s">
        <v>4</v>
      </c>
      <c r="E12" s="102">
        <v>2</v>
      </c>
      <c r="F12" s="7" t="s">
        <v>14</v>
      </c>
      <c r="G12" s="8">
        <f t="shared" si="4"/>
        <v>4573.7700000000004</v>
      </c>
      <c r="H12" s="8">
        <f t="shared" si="5"/>
        <v>9147.5400000000009</v>
      </c>
      <c r="J12" s="211">
        <f>EDITAL!H29</f>
        <v>4573.7700000000004</v>
      </c>
      <c r="K12" s="211">
        <f t="shared" si="2"/>
        <v>9147.5400000000009</v>
      </c>
      <c r="L12" s="211">
        <f t="shared" si="3"/>
        <v>0</v>
      </c>
      <c r="N12" s="214"/>
    </row>
    <row r="13" spans="1:15" s="3" customFormat="1" ht="12" customHeight="1" x14ac:dyDescent="0.35">
      <c r="B13" s="7" t="s">
        <v>90</v>
      </c>
      <c r="C13" s="6" t="s">
        <v>193</v>
      </c>
      <c r="D13" s="7" t="s">
        <v>4</v>
      </c>
      <c r="E13" s="103">
        <v>8</v>
      </c>
      <c r="F13" s="7" t="s">
        <v>14</v>
      </c>
      <c r="G13" s="8">
        <f t="shared" si="4"/>
        <v>109.51</v>
      </c>
      <c r="H13" s="8">
        <f t="shared" si="5"/>
        <v>876.08</v>
      </c>
      <c r="J13" s="211">
        <f>EDITAL!H30</f>
        <v>109.51</v>
      </c>
      <c r="K13" s="211">
        <f t="shared" si="2"/>
        <v>876.08</v>
      </c>
      <c r="L13" s="211">
        <f t="shared" si="3"/>
        <v>0</v>
      </c>
      <c r="N13" s="214"/>
    </row>
    <row r="14" spans="1:15" s="3" customFormat="1" ht="12" customHeight="1" x14ac:dyDescent="0.35">
      <c r="B14" s="7" t="s">
        <v>91</v>
      </c>
      <c r="C14" s="6" t="s">
        <v>192</v>
      </c>
      <c r="D14" s="7" t="s">
        <v>4</v>
      </c>
      <c r="E14" s="103">
        <v>39</v>
      </c>
      <c r="F14" s="7" t="s">
        <v>14</v>
      </c>
      <c r="G14" s="8">
        <f t="shared" si="4"/>
        <v>45.25</v>
      </c>
      <c r="H14" s="8">
        <f t="shared" si="5"/>
        <v>1764.75</v>
      </c>
      <c r="J14" s="211">
        <f>EDITAL!H31</f>
        <v>45.25</v>
      </c>
      <c r="K14" s="211">
        <f t="shared" si="2"/>
        <v>1764.75</v>
      </c>
      <c r="L14" s="211">
        <f t="shared" si="3"/>
        <v>0</v>
      </c>
      <c r="N14" s="214"/>
    </row>
    <row r="15" spans="1:15" s="3" customFormat="1" ht="12" customHeight="1" x14ac:dyDescent="0.35">
      <c r="B15" s="7" t="s">
        <v>92</v>
      </c>
      <c r="C15" s="6" t="s">
        <v>245</v>
      </c>
      <c r="D15" s="7" t="s">
        <v>4</v>
      </c>
      <c r="E15" s="102">
        <v>4</v>
      </c>
      <c r="F15" s="7" t="s">
        <v>14</v>
      </c>
      <c r="G15" s="8">
        <f t="shared" si="4"/>
        <v>100.18</v>
      </c>
      <c r="H15" s="8">
        <f>G15*E15</f>
        <v>400.72</v>
      </c>
      <c r="J15" s="211">
        <f>EDITAL!H32</f>
        <v>100.18</v>
      </c>
      <c r="K15" s="211">
        <f t="shared" si="2"/>
        <v>400.72</v>
      </c>
      <c r="L15" s="211">
        <f t="shared" si="3"/>
        <v>0</v>
      </c>
      <c r="N15" s="214"/>
    </row>
    <row r="16" spans="1:15" s="4" customFormat="1" ht="12" customHeight="1" x14ac:dyDescent="0.35">
      <c r="A16" s="3"/>
      <c r="B16" s="7" t="s">
        <v>93</v>
      </c>
      <c r="C16" s="6" t="s">
        <v>280</v>
      </c>
      <c r="D16" s="7" t="s">
        <v>4</v>
      </c>
      <c r="E16" s="103">
        <v>65</v>
      </c>
      <c r="F16" s="7" t="s">
        <v>14</v>
      </c>
      <c r="G16" s="8">
        <f t="shared" si="4"/>
        <v>19.77</v>
      </c>
      <c r="H16" s="8">
        <f t="shared" ref="H16" si="6">G16*E16</f>
        <v>1285.05</v>
      </c>
      <c r="I16" s="13"/>
      <c r="J16" s="211">
        <f>EDITAL!H33</f>
        <v>19.77</v>
      </c>
      <c r="K16" s="211">
        <f t="shared" si="2"/>
        <v>1285.05</v>
      </c>
      <c r="L16" s="211">
        <f t="shared" si="3"/>
        <v>0</v>
      </c>
      <c r="N16" s="214"/>
    </row>
    <row r="17" spans="1:31" s="3" customFormat="1" ht="12" customHeight="1" x14ac:dyDescent="0.35">
      <c r="B17" s="7" t="s">
        <v>94</v>
      </c>
      <c r="C17" s="6" t="s">
        <v>204</v>
      </c>
      <c r="D17" s="7" t="s">
        <v>4</v>
      </c>
      <c r="E17" s="103">
        <v>36</v>
      </c>
      <c r="F17" s="7" t="s">
        <v>199</v>
      </c>
      <c r="G17" s="8">
        <f t="shared" si="4"/>
        <v>866.93</v>
      </c>
      <c r="H17" s="8">
        <f>G17*E17</f>
        <v>31209.48</v>
      </c>
      <c r="J17" s="211">
        <f>EDITAL!H34</f>
        <v>866.93</v>
      </c>
      <c r="K17" s="211">
        <f t="shared" si="2"/>
        <v>31209.48</v>
      </c>
      <c r="L17" s="216">
        <f t="shared" si="3"/>
        <v>0</v>
      </c>
      <c r="N17" s="215"/>
    </row>
    <row r="18" spans="1:31" s="1" customFormat="1" ht="12" customHeight="1" x14ac:dyDescent="0.35">
      <c r="A18" s="3"/>
      <c r="B18" s="7" t="s">
        <v>95</v>
      </c>
      <c r="C18" s="6" t="s">
        <v>281</v>
      </c>
      <c r="D18" s="7" t="s">
        <v>4</v>
      </c>
      <c r="E18" s="102">
        <v>7</v>
      </c>
      <c r="F18" s="7" t="s">
        <v>196</v>
      </c>
      <c r="G18" s="8">
        <f t="shared" si="4"/>
        <v>807.17</v>
      </c>
      <c r="H18" s="8">
        <f>G18*E18</f>
        <v>5650.19</v>
      </c>
      <c r="I18" s="5"/>
      <c r="J18" s="211">
        <f>EDITAL!H35</f>
        <v>807.17</v>
      </c>
      <c r="K18" s="211">
        <f t="shared" si="2"/>
        <v>5650.19</v>
      </c>
      <c r="L18" s="211">
        <f t="shared" si="3"/>
        <v>0</v>
      </c>
      <c r="M18" s="5"/>
      <c r="N18" s="215" t="s">
        <v>195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s="1" customFormat="1" ht="12" customHeight="1" x14ac:dyDescent="0.35">
      <c r="A19" s="3"/>
      <c r="B19" s="7" t="s">
        <v>96</v>
      </c>
      <c r="C19" s="6" t="s">
        <v>260</v>
      </c>
      <c r="D19" s="7" t="s">
        <v>4</v>
      </c>
      <c r="E19" s="103">
        <v>1</v>
      </c>
      <c r="F19" s="7" t="s">
        <v>196</v>
      </c>
      <c r="G19" s="8">
        <f t="shared" si="4"/>
        <v>1519.94</v>
      </c>
      <c r="H19" s="8">
        <f>G19*E19</f>
        <v>1519.94</v>
      </c>
      <c r="I19" s="5"/>
      <c r="J19" s="211">
        <f>EDITAL!H36</f>
        <v>1519.94</v>
      </c>
      <c r="K19" s="211">
        <f t="shared" si="2"/>
        <v>1519.94</v>
      </c>
      <c r="L19" s="211">
        <f t="shared" si="3"/>
        <v>0</v>
      </c>
      <c r="M19" s="5"/>
      <c r="N19" s="215" t="s">
        <v>279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s="1" customFormat="1" ht="12" customHeight="1" x14ac:dyDescent="0.35">
      <c r="A20" s="3"/>
      <c r="B20" s="7" t="s">
        <v>97</v>
      </c>
      <c r="C20" s="6" t="s">
        <v>420</v>
      </c>
      <c r="D20" s="7" t="s">
        <v>4</v>
      </c>
      <c r="E20" s="103">
        <v>18</v>
      </c>
      <c r="F20" s="7" t="s">
        <v>196</v>
      </c>
      <c r="G20" s="8">
        <f t="shared" si="4"/>
        <v>326.24</v>
      </c>
      <c r="H20" s="8">
        <f>G20*E20</f>
        <v>5872.32</v>
      </c>
      <c r="I20" s="5"/>
      <c r="J20" s="211">
        <f>EDITAL!H37</f>
        <v>326.24</v>
      </c>
      <c r="K20" s="211">
        <f t="shared" si="2"/>
        <v>5872.32</v>
      </c>
      <c r="L20" s="211">
        <f t="shared" si="3"/>
        <v>0</v>
      </c>
      <c r="M20" s="5"/>
      <c r="N20" s="21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ht="12" customHeight="1" x14ac:dyDescent="0.35">
      <c r="A21" s="3"/>
      <c r="D21" s="10"/>
      <c r="E21" s="10"/>
      <c r="F21" s="221" t="s">
        <v>15</v>
      </c>
      <c r="G21" s="221"/>
      <c r="H21" s="12">
        <f>SUM(H9:H20)</f>
        <v>78147.330000000016</v>
      </c>
      <c r="J21" s="209"/>
      <c r="K21" s="209"/>
      <c r="N21" s="215"/>
    </row>
    <row r="22" spans="1:31" s="1" customFormat="1" ht="12" customHeight="1" x14ac:dyDescent="0.35">
      <c r="A22" s="5"/>
      <c r="B22" s="218" t="s">
        <v>114</v>
      </c>
      <c r="C22" s="219"/>
      <c r="D22" s="219"/>
      <c r="E22" s="219"/>
      <c r="F22" s="219"/>
      <c r="G22" s="219"/>
      <c r="H22" s="220"/>
      <c r="I22" s="5"/>
      <c r="J22" s="209"/>
      <c r="K22" s="211"/>
      <c r="L22" s="211"/>
      <c r="M22" s="5"/>
      <c r="N22" s="214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s="3" customFormat="1" ht="12" customHeight="1" x14ac:dyDescent="0.35">
      <c r="A23" s="211">
        <f>H23-K23</f>
        <v>0</v>
      </c>
      <c r="B23" s="7" t="s">
        <v>18</v>
      </c>
      <c r="C23" s="6" t="s">
        <v>98</v>
      </c>
      <c r="D23" s="7" t="s">
        <v>4</v>
      </c>
      <c r="E23" s="103">
        <v>27</v>
      </c>
      <c r="F23" s="7" t="s">
        <v>103</v>
      </c>
      <c r="G23" s="8">
        <f>J23</f>
        <v>2372.23</v>
      </c>
      <c r="H23" s="8">
        <f>G23*E23</f>
        <v>64050.21</v>
      </c>
      <c r="J23" s="211">
        <f>EDITAL!H39</f>
        <v>2372.23</v>
      </c>
      <c r="K23" s="211">
        <f>J23*E23</f>
        <v>64050.21</v>
      </c>
      <c r="N23" s="214"/>
    </row>
    <row r="24" spans="1:31" ht="12" customHeight="1" x14ac:dyDescent="0.35">
      <c r="B24" s="7" t="s">
        <v>19</v>
      </c>
      <c r="C24" s="6" t="s">
        <v>99</v>
      </c>
      <c r="D24" s="7" t="s">
        <v>4</v>
      </c>
      <c r="E24" s="103">
        <v>47</v>
      </c>
      <c r="F24" s="7" t="s">
        <v>103</v>
      </c>
      <c r="G24" s="8">
        <f t="shared" ref="G24:G27" si="7">J24</f>
        <v>837.92</v>
      </c>
      <c r="H24" s="8">
        <f>G24*E24</f>
        <v>39382.239999999998</v>
      </c>
      <c r="J24" s="211">
        <f>EDITAL!H40</f>
        <v>837.92</v>
      </c>
      <c r="K24" s="211">
        <f>J24*E24</f>
        <v>39382.239999999998</v>
      </c>
      <c r="L24" s="211">
        <f>H24-K24</f>
        <v>0</v>
      </c>
      <c r="N24" s="214" t="s">
        <v>198</v>
      </c>
    </row>
    <row r="25" spans="1:31" s="3" customFormat="1" ht="12" customHeight="1" x14ac:dyDescent="0.35">
      <c r="B25" s="7" t="s">
        <v>100</v>
      </c>
      <c r="C25" s="6" t="s">
        <v>258</v>
      </c>
      <c r="D25" s="7" t="s">
        <v>4</v>
      </c>
      <c r="E25" s="103">
        <v>1</v>
      </c>
      <c r="F25" s="7" t="s">
        <v>14</v>
      </c>
      <c r="G25" s="8">
        <f t="shared" si="7"/>
        <v>947.6</v>
      </c>
      <c r="H25" s="8">
        <f>G25*E25</f>
        <v>947.6</v>
      </c>
      <c r="J25" s="211">
        <f>EDITAL!H41</f>
        <v>947.6</v>
      </c>
      <c r="K25" s="211">
        <f>J25*E25</f>
        <v>947.6</v>
      </c>
      <c r="L25" s="211">
        <f>H25-K25</f>
        <v>0</v>
      </c>
      <c r="O25" s="214"/>
    </row>
    <row r="26" spans="1:31" ht="12" customHeight="1" x14ac:dyDescent="0.35">
      <c r="B26" s="7" t="s">
        <v>101</v>
      </c>
      <c r="C26" s="6" t="s">
        <v>206</v>
      </c>
      <c r="D26" s="7" t="s">
        <v>4</v>
      </c>
      <c r="E26" s="103">
        <v>2</v>
      </c>
      <c r="F26" s="7" t="s">
        <v>103</v>
      </c>
      <c r="G26" s="8">
        <f t="shared" si="7"/>
        <v>5901.97</v>
      </c>
      <c r="H26" s="8">
        <f>G26*E26</f>
        <v>11803.94</v>
      </c>
      <c r="J26" s="211">
        <f>EDITAL!H42</f>
        <v>5901.97</v>
      </c>
      <c r="K26" s="211">
        <f>J26*E26</f>
        <v>11803.94</v>
      </c>
      <c r="L26" s="211">
        <f>H26-K26</f>
        <v>0</v>
      </c>
    </row>
    <row r="27" spans="1:31" s="3" customFormat="1" ht="12" customHeight="1" x14ac:dyDescent="0.35">
      <c r="B27" s="7" t="s">
        <v>102</v>
      </c>
      <c r="C27" s="6" t="s">
        <v>259</v>
      </c>
      <c r="D27" s="7" t="s">
        <v>4</v>
      </c>
      <c r="E27" s="103">
        <v>16</v>
      </c>
      <c r="F27" s="7" t="s">
        <v>14</v>
      </c>
      <c r="G27" s="8">
        <f t="shared" si="7"/>
        <v>1209.6199999999999</v>
      </c>
      <c r="H27" s="8">
        <f>G27*E27</f>
        <v>19353.919999999998</v>
      </c>
      <c r="J27" s="211">
        <f>EDITAL!H43</f>
        <v>1209.6199999999999</v>
      </c>
      <c r="K27" s="211">
        <f>J27*E27</f>
        <v>19353.919999999998</v>
      </c>
      <c r="L27" s="211">
        <f>H27-K27</f>
        <v>0</v>
      </c>
      <c r="O27" s="214"/>
    </row>
    <row r="28" spans="1:31" ht="12" customHeight="1" x14ac:dyDescent="0.35">
      <c r="D28" s="10"/>
      <c r="E28" s="11"/>
      <c r="F28" s="221" t="s">
        <v>20</v>
      </c>
      <c r="G28" s="221"/>
      <c r="H28" s="12">
        <f>SUM(H23:H27)</f>
        <v>135537.91</v>
      </c>
      <c r="K28" s="211"/>
      <c r="L28" s="211"/>
    </row>
    <row r="29" spans="1:31" ht="12" customHeight="1" x14ac:dyDescent="0.35">
      <c r="B29" s="218" t="s">
        <v>115</v>
      </c>
      <c r="C29" s="219"/>
      <c r="D29" s="219"/>
      <c r="E29" s="219"/>
      <c r="F29" s="219"/>
      <c r="G29" s="219"/>
      <c r="H29" s="220"/>
      <c r="K29" s="211"/>
    </row>
    <row r="30" spans="1:31" ht="12" customHeight="1" x14ac:dyDescent="0.35">
      <c r="B30" s="7" t="s">
        <v>116</v>
      </c>
      <c r="C30" s="6" t="s">
        <v>229</v>
      </c>
      <c r="D30" s="7" t="s">
        <v>186</v>
      </c>
      <c r="E30" s="7">
        <v>53.06</v>
      </c>
      <c r="F30" s="7" t="s">
        <v>16</v>
      </c>
      <c r="G30" s="8">
        <f>J30</f>
        <v>76.97</v>
      </c>
      <c r="H30" s="8">
        <f t="shared" ref="H30:H67" si="8">G30*E30</f>
        <v>4084.0282000000002</v>
      </c>
      <c r="J30" s="211">
        <f>EDITAL!H45</f>
        <v>76.97</v>
      </c>
      <c r="K30" s="211">
        <f t="shared" ref="K30:K61" si="9">J30*E30</f>
        <v>4084.0282000000002</v>
      </c>
      <c r="L30" s="211">
        <f t="shared" ref="L30:L61" si="10">H30-K30</f>
        <v>0</v>
      </c>
    </row>
    <row r="31" spans="1:31" ht="12" customHeight="1" x14ac:dyDescent="0.35">
      <c r="B31" s="7" t="s">
        <v>117</v>
      </c>
      <c r="C31" s="6" t="s">
        <v>104</v>
      </c>
      <c r="D31" s="7" t="s">
        <v>186</v>
      </c>
      <c r="E31" s="7">
        <v>53.06</v>
      </c>
      <c r="F31" s="7" t="s">
        <v>16</v>
      </c>
      <c r="G31" s="8">
        <f t="shared" ref="G31:G91" si="11">J31</f>
        <v>46.66</v>
      </c>
      <c r="H31" s="8">
        <f t="shared" si="8"/>
        <v>2475.7795999999998</v>
      </c>
      <c r="J31" s="211">
        <f>EDITAL!H46</f>
        <v>46.66</v>
      </c>
      <c r="K31" s="211">
        <f t="shared" si="9"/>
        <v>2475.7795999999998</v>
      </c>
      <c r="L31" s="211">
        <f t="shared" si="10"/>
        <v>0</v>
      </c>
    </row>
    <row r="32" spans="1:31" ht="12" customHeight="1" x14ac:dyDescent="0.35">
      <c r="B32" s="7" t="s">
        <v>118</v>
      </c>
      <c r="C32" s="6" t="s">
        <v>105</v>
      </c>
      <c r="D32" s="7" t="s">
        <v>111</v>
      </c>
      <c r="E32" s="7">
        <v>37.9</v>
      </c>
      <c r="F32" s="7" t="s">
        <v>16</v>
      </c>
      <c r="G32" s="8">
        <f t="shared" si="11"/>
        <v>22.88</v>
      </c>
      <c r="H32" s="8">
        <f t="shared" si="8"/>
        <v>867.15199999999993</v>
      </c>
      <c r="J32" s="211">
        <f>EDITAL!H47</f>
        <v>22.88</v>
      </c>
      <c r="K32" s="211">
        <f t="shared" si="9"/>
        <v>867.15199999999993</v>
      </c>
      <c r="L32" s="211">
        <f t="shared" si="10"/>
        <v>0</v>
      </c>
    </row>
    <row r="33" spans="2:14" ht="12" customHeight="1" x14ac:dyDescent="0.35">
      <c r="B33" s="7" t="s">
        <v>119</v>
      </c>
      <c r="C33" s="6" t="s">
        <v>230</v>
      </c>
      <c r="D33" s="7" t="s">
        <v>111</v>
      </c>
      <c r="E33" s="7">
        <v>173.9</v>
      </c>
      <c r="F33" s="7" t="s">
        <v>16</v>
      </c>
      <c r="G33" s="8">
        <f t="shared" si="11"/>
        <v>12.07</v>
      </c>
      <c r="H33" s="8">
        <f t="shared" ref="H33" si="12">G33*E33</f>
        <v>2098.973</v>
      </c>
      <c r="J33" s="211">
        <f>EDITAL!H48</f>
        <v>12.07</v>
      </c>
      <c r="K33" s="211">
        <f t="shared" si="9"/>
        <v>2098.973</v>
      </c>
      <c r="L33" s="211">
        <f t="shared" si="10"/>
        <v>0</v>
      </c>
    </row>
    <row r="34" spans="2:14" ht="12" customHeight="1" x14ac:dyDescent="0.35">
      <c r="B34" s="7" t="s">
        <v>120</v>
      </c>
      <c r="C34" s="6" t="s">
        <v>106</v>
      </c>
      <c r="D34" s="7" t="s">
        <v>111</v>
      </c>
      <c r="E34" s="7">
        <v>7.3</v>
      </c>
      <c r="F34" s="7" t="s">
        <v>16</v>
      </c>
      <c r="G34" s="8">
        <f t="shared" si="11"/>
        <v>24.43</v>
      </c>
      <c r="H34" s="8">
        <f t="shared" si="8"/>
        <v>178.339</v>
      </c>
      <c r="J34" s="211">
        <f>EDITAL!H49</f>
        <v>24.43</v>
      </c>
      <c r="K34" s="211">
        <f t="shared" si="9"/>
        <v>178.339</v>
      </c>
      <c r="L34" s="211">
        <f t="shared" si="10"/>
        <v>0</v>
      </c>
    </row>
    <row r="35" spans="2:14" ht="12" customHeight="1" x14ac:dyDescent="0.35">
      <c r="B35" s="7" t="s">
        <v>121</v>
      </c>
      <c r="C35" s="6" t="s">
        <v>107</v>
      </c>
      <c r="D35" s="7" t="s">
        <v>111</v>
      </c>
      <c r="E35" s="7">
        <v>37.9</v>
      </c>
      <c r="F35" s="7" t="s">
        <v>16</v>
      </c>
      <c r="G35" s="8">
        <f t="shared" si="11"/>
        <v>5.71</v>
      </c>
      <c r="H35" s="8">
        <f t="shared" si="8"/>
        <v>216.40899999999999</v>
      </c>
      <c r="J35" s="211">
        <f>EDITAL!H50</f>
        <v>5.71</v>
      </c>
      <c r="K35" s="211">
        <f t="shared" si="9"/>
        <v>216.40899999999999</v>
      </c>
      <c r="L35" s="211">
        <f t="shared" si="10"/>
        <v>0</v>
      </c>
    </row>
    <row r="36" spans="2:14" ht="12" customHeight="1" x14ac:dyDescent="0.35">
      <c r="B36" s="7" t="s">
        <v>122</v>
      </c>
      <c r="C36" s="6" t="s">
        <v>108</v>
      </c>
      <c r="D36" s="7" t="s">
        <v>111</v>
      </c>
      <c r="E36" s="7">
        <v>7.3</v>
      </c>
      <c r="F36" s="7" t="s">
        <v>16</v>
      </c>
      <c r="G36" s="8">
        <f t="shared" si="11"/>
        <v>9.17</v>
      </c>
      <c r="H36" s="8">
        <f t="shared" si="8"/>
        <v>66.941000000000003</v>
      </c>
      <c r="J36" s="211">
        <f>EDITAL!H51</f>
        <v>9.17</v>
      </c>
      <c r="K36" s="211">
        <f t="shared" si="9"/>
        <v>66.941000000000003</v>
      </c>
      <c r="L36" s="211">
        <f t="shared" si="10"/>
        <v>0</v>
      </c>
    </row>
    <row r="37" spans="2:14" ht="12" customHeight="1" x14ac:dyDescent="0.35">
      <c r="B37" s="7" t="s">
        <v>123</v>
      </c>
      <c r="C37" s="6" t="s">
        <v>109</v>
      </c>
      <c r="D37" s="7" t="s">
        <v>4</v>
      </c>
      <c r="E37" s="7">
        <v>3</v>
      </c>
      <c r="F37" s="7" t="s">
        <v>16</v>
      </c>
      <c r="G37" s="8">
        <f t="shared" si="11"/>
        <v>46.29</v>
      </c>
      <c r="H37" s="8">
        <f t="shared" si="8"/>
        <v>138.87</v>
      </c>
      <c r="J37" s="211">
        <f>EDITAL!H52</f>
        <v>46.29</v>
      </c>
      <c r="K37" s="211">
        <f t="shared" si="9"/>
        <v>138.87</v>
      </c>
      <c r="L37" s="211">
        <f t="shared" si="10"/>
        <v>0</v>
      </c>
    </row>
    <row r="38" spans="2:14" ht="12" customHeight="1" x14ac:dyDescent="0.35">
      <c r="B38" s="7" t="s">
        <v>124</v>
      </c>
      <c r="C38" s="6" t="s">
        <v>250</v>
      </c>
      <c r="D38" s="7" t="s">
        <v>111</v>
      </c>
      <c r="E38" s="7">
        <v>20232.599999999999</v>
      </c>
      <c r="F38" s="7" t="s">
        <v>199</v>
      </c>
      <c r="G38" s="8">
        <f t="shared" si="11"/>
        <v>3.5</v>
      </c>
      <c r="H38" s="8">
        <f t="shared" si="8"/>
        <v>70814.099999999991</v>
      </c>
      <c r="J38" s="211">
        <f>EDITAL!H53</f>
        <v>3.5</v>
      </c>
      <c r="K38" s="211">
        <f t="shared" si="9"/>
        <v>70814.099999999991</v>
      </c>
      <c r="L38" s="216">
        <f t="shared" si="10"/>
        <v>0</v>
      </c>
    </row>
    <row r="39" spans="2:14" ht="12" customHeight="1" x14ac:dyDescent="0.35">
      <c r="B39" s="7" t="s">
        <v>125</v>
      </c>
      <c r="C39" s="6" t="s">
        <v>207</v>
      </c>
      <c r="D39" s="7" t="s">
        <v>4</v>
      </c>
      <c r="E39" s="7">
        <f>515+216</f>
        <v>731</v>
      </c>
      <c r="F39" s="7" t="s">
        <v>16</v>
      </c>
      <c r="G39" s="8">
        <f t="shared" si="11"/>
        <v>44.69</v>
      </c>
      <c r="H39" s="8">
        <f t="shared" si="8"/>
        <v>32668.39</v>
      </c>
      <c r="J39" s="211">
        <f>EDITAL!H54</f>
        <v>44.69</v>
      </c>
      <c r="K39" s="211">
        <f t="shared" si="9"/>
        <v>32668.39</v>
      </c>
      <c r="L39" s="211">
        <f t="shared" si="10"/>
        <v>0</v>
      </c>
    </row>
    <row r="40" spans="2:14" ht="12" customHeight="1" x14ac:dyDescent="0.35">
      <c r="B40" s="7" t="s">
        <v>126</v>
      </c>
      <c r="C40" s="6" t="s">
        <v>208</v>
      </c>
      <c r="D40" s="7" t="s">
        <v>111</v>
      </c>
      <c r="E40" s="7">
        <v>413.9</v>
      </c>
      <c r="F40" s="7" t="s">
        <v>201</v>
      </c>
      <c r="G40" s="8">
        <f t="shared" si="11"/>
        <v>6.08</v>
      </c>
      <c r="H40" s="8">
        <f t="shared" si="8"/>
        <v>2516.5119999999997</v>
      </c>
      <c r="J40" s="211">
        <f>EDITAL!H55</f>
        <v>6.08</v>
      </c>
      <c r="K40" s="211">
        <f t="shared" si="9"/>
        <v>2516.5119999999997</v>
      </c>
      <c r="L40" s="211">
        <f t="shared" si="10"/>
        <v>0</v>
      </c>
      <c r="N40" s="214" t="s">
        <v>200</v>
      </c>
    </row>
    <row r="41" spans="2:14" ht="12" customHeight="1" x14ac:dyDescent="0.35">
      <c r="B41" s="7" t="s">
        <v>127</v>
      </c>
      <c r="C41" s="6" t="s">
        <v>209</v>
      </c>
      <c r="D41" s="7" t="s">
        <v>111</v>
      </c>
      <c r="E41" s="7">
        <v>79.599999999999994</v>
      </c>
      <c r="F41" s="7" t="s">
        <v>201</v>
      </c>
      <c r="G41" s="8">
        <f t="shared" si="11"/>
        <v>23.06</v>
      </c>
      <c r="H41" s="8">
        <f t="shared" si="8"/>
        <v>1835.5759999999998</v>
      </c>
      <c r="J41" s="211">
        <f>EDITAL!H56</f>
        <v>23.06</v>
      </c>
      <c r="K41" s="211">
        <f t="shared" si="9"/>
        <v>1835.5759999999998</v>
      </c>
      <c r="L41" s="211">
        <f t="shared" si="10"/>
        <v>0</v>
      </c>
      <c r="N41" s="214"/>
    </row>
    <row r="42" spans="2:14" ht="12" customHeight="1" x14ac:dyDescent="0.35">
      <c r="B42" s="7" t="s">
        <v>128</v>
      </c>
      <c r="C42" s="6" t="s">
        <v>210</v>
      </c>
      <c r="D42" s="7" t="s">
        <v>4</v>
      </c>
      <c r="E42" s="7">
        <v>50</v>
      </c>
      <c r="F42" s="7" t="s">
        <v>194</v>
      </c>
      <c r="G42" s="8">
        <f t="shared" si="11"/>
        <v>26.69</v>
      </c>
      <c r="H42" s="8">
        <f t="shared" si="8"/>
        <v>1334.5</v>
      </c>
      <c r="J42" s="211">
        <f>EDITAL!H57</f>
        <v>26.69</v>
      </c>
      <c r="K42" s="211">
        <f t="shared" si="9"/>
        <v>1334.5</v>
      </c>
      <c r="L42" s="216">
        <f t="shared" si="10"/>
        <v>0</v>
      </c>
      <c r="N42" s="214"/>
    </row>
    <row r="43" spans="2:14" ht="12" customHeight="1" x14ac:dyDescent="0.35">
      <c r="B43" s="7" t="s">
        <v>129</v>
      </c>
      <c r="C43" s="6" t="s">
        <v>110</v>
      </c>
      <c r="D43" s="7" t="s">
        <v>187</v>
      </c>
      <c r="E43" s="7">
        <v>90</v>
      </c>
      <c r="F43" s="7" t="s">
        <v>14</v>
      </c>
      <c r="G43" s="8">
        <f t="shared" si="11"/>
        <v>6.91</v>
      </c>
      <c r="H43" s="8">
        <f t="shared" si="8"/>
        <v>621.9</v>
      </c>
      <c r="J43" s="211">
        <f>EDITAL!H58</f>
        <v>6.91</v>
      </c>
      <c r="K43" s="211">
        <f t="shared" si="9"/>
        <v>621.9</v>
      </c>
      <c r="L43" s="211">
        <f t="shared" si="10"/>
        <v>0</v>
      </c>
      <c r="N43" s="214"/>
    </row>
    <row r="44" spans="2:14" ht="12" customHeight="1" x14ac:dyDescent="0.35">
      <c r="B44" s="7" t="s">
        <v>130</v>
      </c>
      <c r="C44" s="6" t="s">
        <v>251</v>
      </c>
      <c r="D44" s="7" t="s">
        <v>111</v>
      </c>
      <c r="E44" s="7">
        <v>480.6</v>
      </c>
      <c r="F44" s="7" t="s">
        <v>14</v>
      </c>
      <c r="G44" s="8">
        <f t="shared" si="11"/>
        <v>9.61</v>
      </c>
      <c r="H44" s="8">
        <f t="shared" ref="H44:H54" si="13">G44*E44</f>
        <v>4618.5659999999998</v>
      </c>
      <c r="J44" s="211">
        <f>EDITAL!H59</f>
        <v>9.61</v>
      </c>
      <c r="K44" s="211">
        <f t="shared" si="9"/>
        <v>4618.5659999999998</v>
      </c>
      <c r="L44" s="211">
        <f t="shared" si="10"/>
        <v>0</v>
      </c>
      <c r="N44" s="214"/>
    </row>
    <row r="45" spans="2:14" ht="12" customHeight="1" x14ac:dyDescent="0.35">
      <c r="B45" s="7" t="s">
        <v>131</v>
      </c>
      <c r="C45" s="6" t="s">
        <v>273</v>
      </c>
      <c r="D45" s="7" t="s">
        <v>111</v>
      </c>
      <c r="E45" s="7">
        <v>58.7</v>
      </c>
      <c r="F45" s="7" t="s">
        <v>14</v>
      </c>
      <c r="G45" s="8">
        <f t="shared" si="11"/>
        <v>12.69</v>
      </c>
      <c r="H45" s="8">
        <f t="shared" si="13"/>
        <v>744.90300000000002</v>
      </c>
      <c r="J45" s="211">
        <f>EDITAL!H60</f>
        <v>12.69</v>
      </c>
      <c r="K45" s="211">
        <f t="shared" si="9"/>
        <v>744.90300000000002</v>
      </c>
      <c r="L45" s="211">
        <f t="shared" si="10"/>
        <v>0</v>
      </c>
      <c r="N45" s="214"/>
    </row>
    <row r="46" spans="2:14" ht="12" customHeight="1" x14ac:dyDescent="0.35">
      <c r="B46" s="7" t="s">
        <v>132</v>
      </c>
      <c r="C46" s="6" t="s">
        <v>274</v>
      </c>
      <c r="D46" s="7" t="s">
        <v>111</v>
      </c>
      <c r="E46" s="7">
        <v>85.8</v>
      </c>
      <c r="F46" s="7" t="s">
        <v>14</v>
      </c>
      <c r="G46" s="8">
        <f t="shared" si="11"/>
        <v>8.2899999999999991</v>
      </c>
      <c r="H46" s="8">
        <f t="shared" si="13"/>
        <v>711.28199999999993</v>
      </c>
      <c r="J46" s="211">
        <f>EDITAL!H61</f>
        <v>8.2899999999999991</v>
      </c>
      <c r="K46" s="211">
        <f t="shared" si="9"/>
        <v>711.28199999999993</v>
      </c>
      <c r="L46" s="211">
        <f t="shared" si="10"/>
        <v>0</v>
      </c>
      <c r="N46" s="214"/>
    </row>
    <row r="47" spans="2:14" ht="12" customHeight="1" x14ac:dyDescent="0.35">
      <c r="B47" s="7" t="s">
        <v>133</v>
      </c>
      <c r="C47" s="6" t="s">
        <v>252</v>
      </c>
      <c r="D47" s="7" t="s">
        <v>111</v>
      </c>
      <c r="E47" s="7">
        <v>114</v>
      </c>
      <c r="F47" s="7" t="s">
        <v>14</v>
      </c>
      <c r="G47" s="8">
        <f t="shared" si="11"/>
        <v>30.61</v>
      </c>
      <c r="H47" s="8">
        <f t="shared" si="13"/>
        <v>3489.54</v>
      </c>
      <c r="J47" s="211">
        <f>EDITAL!H62</f>
        <v>30.61</v>
      </c>
      <c r="K47" s="211">
        <f t="shared" si="9"/>
        <v>3489.54</v>
      </c>
      <c r="L47" s="211">
        <f t="shared" si="10"/>
        <v>0</v>
      </c>
      <c r="N47" s="214"/>
    </row>
    <row r="48" spans="2:14" ht="12" customHeight="1" x14ac:dyDescent="0.35">
      <c r="B48" s="7" t="s">
        <v>134</v>
      </c>
      <c r="C48" s="6" t="s">
        <v>253</v>
      </c>
      <c r="D48" s="7" t="s">
        <v>111</v>
      </c>
      <c r="E48" s="7">
        <v>30</v>
      </c>
      <c r="F48" s="7" t="s">
        <v>14</v>
      </c>
      <c r="G48" s="8">
        <f t="shared" si="11"/>
        <v>36.380000000000003</v>
      </c>
      <c r="H48" s="8">
        <f t="shared" si="13"/>
        <v>1091.4000000000001</v>
      </c>
      <c r="J48" s="211">
        <f>EDITAL!H63</f>
        <v>36.380000000000003</v>
      </c>
      <c r="K48" s="211">
        <f t="shared" si="9"/>
        <v>1091.4000000000001</v>
      </c>
      <c r="L48" s="211">
        <f t="shared" si="10"/>
        <v>0</v>
      </c>
      <c r="N48" s="215"/>
    </row>
    <row r="49" spans="2:14" ht="12" customHeight="1" x14ac:dyDescent="0.35">
      <c r="B49" s="7" t="s">
        <v>135</v>
      </c>
      <c r="C49" s="6" t="s">
        <v>254</v>
      </c>
      <c r="D49" s="7" t="s">
        <v>4</v>
      </c>
      <c r="E49" s="7">
        <v>20</v>
      </c>
      <c r="F49" s="7" t="s">
        <v>14</v>
      </c>
      <c r="G49" s="8">
        <f t="shared" si="11"/>
        <v>30.39</v>
      </c>
      <c r="H49" s="8">
        <f t="shared" si="13"/>
        <v>607.79999999999995</v>
      </c>
      <c r="J49" s="211">
        <f>EDITAL!H64</f>
        <v>30.39</v>
      </c>
      <c r="K49" s="211">
        <f t="shared" si="9"/>
        <v>607.79999999999995</v>
      </c>
      <c r="L49" s="211">
        <f t="shared" si="10"/>
        <v>0</v>
      </c>
      <c r="N49" s="215"/>
    </row>
    <row r="50" spans="2:14" ht="12" customHeight="1" x14ac:dyDescent="0.35">
      <c r="B50" s="7" t="s">
        <v>136</v>
      </c>
      <c r="C50" s="6" t="s">
        <v>255</v>
      </c>
      <c r="D50" s="7" t="s">
        <v>4</v>
      </c>
      <c r="E50" s="7">
        <v>1</v>
      </c>
      <c r="F50" s="7" t="s">
        <v>14</v>
      </c>
      <c r="G50" s="8">
        <f t="shared" si="11"/>
        <v>43.45</v>
      </c>
      <c r="H50" s="8">
        <f t="shared" si="13"/>
        <v>43.45</v>
      </c>
      <c r="J50" s="211">
        <f>EDITAL!H65</f>
        <v>43.45</v>
      </c>
      <c r="K50" s="211">
        <f t="shared" si="9"/>
        <v>43.45</v>
      </c>
      <c r="L50" s="211">
        <f t="shared" si="10"/>
        <v>0</v>
      </c>
      <c r="N50" s="215"/>
    </row>
    <row r="51" spans="2:14" ht="12" customHeight="1" x14ac:dyDescent="0.35">
      <c r="B51" s="7" t="s">
        <v>137</v>
      </c>
      <c r="C51" s="6" t="s">
        <v>256</v>
      </c>
      <c r="D51" s="7" t="s">
        <v>4</v>
      </c>
      <c r="E51" s="7">
        <v>5</v>
      </c>
      <c r="F51" s="7" t="s">
        <v>14</v>
      </c>
      <c r="G51" s="8">
        <f t="shared" si="11"/>
        <v>311.12</v>
      </c>
      <c r="H51" s="8">
        <f t="shared" si="13"/>
        <v>1555.6</v>
      </c>
      <c r="J51" s="211">
        <f>EDITAL!H66</f>
        <v>311.12</v>
      </c>
      <c r="K51" s="211">
        <f t="shared" si="9"/>
        <v>1555.6</v>
      </c>
      <c r="L51" s="211">
        <f t="shared" si="10"/>
        <v>0</v>
      </c>
      <c r="N51" s="214"/>
    </row>
    <row r="52" spans="2:14" ht="12" customHeight="1" x14ac:dyDescent="0.35">
      <c r="B52" s="7" t="s">
        <v>138</v>
      </c>
      <c r="C52" s="6" t="s">
        <v>246</v>
      </c>
      <c r="D52" s="7" t="s">
        <v>112</v>
      </c>
      <c r="E52" s="7">
        <f>342/6</f>
        <v>57</v>
      </c>
      <c r="F52" s="7" t="s">
        <v>14</v>
      </c>
      <c r="G52" s="8">
        <f t="shared" si="11"/>
        <v>113.06</v>
      </c>
      <c r="H52" s="8">
        <f t="shared" si="13"/>
        <v>6444.42</v>
      </c>
      <c r="J52" s="211">
        <f>EDITAL!H67</f>
        <v>113.06</v>
      </c>
      <c r="K52" s="211">
        <f t="shared" si="9"/>
        <v>6444.42</v>
      </c>
      <c r="L52" s="211">
        <f t="shared" si="10"/>
        <v>0</v>
      </c>
      <c r="N52" s="215"/>
    </row>
    <row r="53" spans="2:14" ht="12" customHeight="1" x14ac:dyDescent="0.35">
      <c r="B53" s="7" t="s">
        <v>139</v>
      </c>
      <c r="C53" s="6" t="s">
        <v>270</v>
      </c>
      <c r="D53" s="7" t="s">
        <v>111</v>
      </c>
      <c r="E53" s="7">
        <v>342</v>
      </c>
      <c r="F53" s="7" t="s">
        <v>14</v>
      </c>
      <c r="G53" s="8">
        <f t="shared" si="11"/>
        <v>32.700000000000003</v>
      </c>
      <c r="H53" s="8">
        <f t="shared" si="13"/>
        <v>11183.400000000001</v>
      </c>
      <c r="J53" s="211">
        <f>EDITAL!H68</f>
        <v>32.700000000000003</v>
      </c>
      <c r="K53" s="211">
        <f t="shared" si="9"/>
        <v>11183.400000000001</v>
      </c>
      <c r="L53" s="211">
        <f t="shared" si="10"/>
        <v>0</v>
      </c>
      <c r="N53" s="214"/>
    </row>
    <row r="54" spans="2:14" ht="12" customHeight="1" x14ac:dyDescent="0.35">
      <c r="B54" s="7" t="s">
        <v>140</v>
      </c>
      <c r="C54" s="6" t="s">
        <v>231</v>
      </c>
      <c r="D54" s="7" t="s">
        <v>4</v>
      </c>
      <c r="E54" s="7">
        <v>372</v>
      </c>
      <c r="F54" s="7" t="s">
        <v>14</v>
      </c>
      <c r="G54" s="8">
        <f t="shared" si="11"/>
        <v>14.54</v>
      </c>
      <c r="H54" s="8">
        <f t="shared" si="13"/>
        <v>5408.88</v>
      </c>
      <c r="J54" s="211">
        <f>EDITAL!H69</f>
        <v>14.54</v>
      </c>
      <c r="K54" s="211">
        <f t="shared" si="9"/>
        <v>5408.88</v>
      </c>
      <c r="L54" s="211">
        <f t="shared" si="10"/>
        <v>0</v>
      </c>
      <c r="N54" s="214"/>
    </row>
    <row r="55" spans="2:14" ht="12" customHeight="1" x14ac:dyDescent="0.35">
      <c r="B55" s="7" t="s">
        <v>141</v>
      </c>
      <c r="C55" s="6" t="s">
        <v>211</v>
      </c>
      <c r="D55" s="7" t="s">
        <v>4</v>
      </c>
      <c r="E55" s="7">
        <v>234</v>
      </c>
      <c r="F55" s="7" t="s">
        <v>14</v>
      </c>
      <c r="G55" s="8">
        <f t="shared" si="11"/>
        <v>9.15</v>
      </c>
      <c r="H55" s="8">
        <f t="shared" ref="H55:H65" si="14">G55*E55</f>
        <v>2141.1</v>
      </c>
      <c r="J55" s="211">
        <f>EDITAL!H70</f>
        <v>9.15</v>
      </c>
      <c r="K55" s="211">
        <f t="shared" si="9"/>
        <v>2141.1</v>
      </c>
      <c r="L55" s="211">
        <f t="shared" si="10"/>
        <v>0</v>
      </c>
      <c r="N55" s="214"/>
    </row>
    <row r="56" spans="2:14" ht="12" customHeight="1" x14ac:dyDescent="0.35">
      <c r="B56" s="7" t="s">
        <v>142</v>
      </c>
      <c r="C56" s="6" t="s">
        <v>232</v>
      </c>
      <c r="D56" s="7" t="s">
        <v>188</v>
      </c>
      <c r="E56" s="7">
        <v>6</v>
      </c>
      <c r="F56" s="7" t="s">
        <v>14</v>
      </c>
      <c r="G56" s="8">
        <f t="shared" si="11"/>
        <v>14.32</v>
      </c>
      <c r="H56" s="8">
        <f t="shared" si="14"/>
        <v>85.92</v>
      </c>
      <c r="J56" s="211">
        <f>EDITAL!H71</f>
        <v>14.32</v>
      </c>
      <c r="K56" s="211">
        <f t="shared" si="9"/>
        <v>85.92</v>
      </c>
      <c r="L56" s="211">
        <f t="shared" si="10"/>
        <v>0</v>
      </c>
    </row>
    <row r="57" spans="2:14" ht="12" customHeight="1" x14ac:dyDescent="0.35">
      <c r="B57" s="7" t="s">
        <v>143</v>
      </c>
      <c r="C57" s="6" t="s">
        <v>233</v>
      </c>
      <c r="D57" s="7" t="s">
        <v>188</v>
      </c>
      <c r="E57" s="7">
        <v>1</v>
      </c>
      <c r="F57" s="7" t="s">
        <v>14</v>
      </c>
      <c r="G57" s="8">
        <f t="shared" si="11"/>
        <v>12.78</v>
      </c>
      <c r="H57" s="8">
        <f t="shared" si="14"/>
        <v>12.78</v>
      </c>
      <c r="J57" s="211">
        <f>EDITAL!H72</f>
        <v>12.78</v>
      </c>
      <c r="K57" s="211">
        <f t="shared" si="9"/>
        <v>12.78</v>
      </c>
      <c r="L57" s="211">
        <f t="shared" si="10"/>
        <v>0</v>
      </c>
    </row>
    <row r="58" spans="2:14" ht="12" customHeight="1" x14ac:dyDescent="0.35">
      <c r="B58" s="7" t="s">
        <v>144</v>
      </c>
      <c r="C58" s="6" t="s">
        <v>234</v>
      </c>
      <c r="D58" s="7" t="s">
        <v>188</v>
      </c>
      <c r="E58" s="7">
        <v>2</v>
      </c>
      <c r="F58" s="7" t="s">
        <v>14</v>
      </c>
      <c r="G58" s="8">
        <f t="shared" si="11"/>
        <v>13.42</v>
      </c>
      <c r="H58" s="8">
        <f t="shared" si="14"/>
        <v>26.84</v>
      </c>
      <c r="J58" s="211">
        <f>EDITAL!H73</f>
        <v>13.42</v>
      </c>
      <c r="K58" s="211">
        <f t="shared" si="9"/>
        <v>26.84</v>
      </c>
      <c r="L58" s="211">
        <f t="shared" si="10"/>
        <v>0</v>
      </c>
    </row>
    <row r="59" spans="2:14" ht="12" customHeight="1" x14ac:dyDescent="0.35">
      <c r="B59" s="7" t="s">
        <v>145</v>
      </c>
      <c r="C59" s="6" t="s">
        <v>212</v>
      </c>
      <c r="D59" s="7" t="s">
        <v>4</v>
      </c>
      <c r="E59" s="7">
        <v>29</v>
      </c>
      <c r="F59" s="7" t="s">
        <v>14</v>
      </c>
      <c r="G59" s="8">
        <f t="shared" si="11"/>
        <v>16.38</v>
      </c>
      <c r="H59" s="8">
        <f t="shared" si="14"/>
        <v>475.02</v>
      </c>
      <c r="J59" s="211">
        <f>EDITAL!H74</f>
        <v>16.38</v>
      </c>
      <c r="K59" s="211">
        <f t="shared" si="9"/>
        <v>475.02</v>
      </c>
      <c r="L59" s="211">
        <f t="shared" si="10"/>
        <v>0</v>
      </c>
    </row>
    <row r="60" spans="2:14" ht="12" customHeight="1" x14ac:dyDescent="0.35">
      <c r="B60" s="7" t="s">
        <v>146</v>
      </c>
      <c r="C60" s="6" t="s">
        <v>235</v>
      </c>
      <c r="D60" s="7" t="s">
        <v>4</v>
      </c>
      <c r="E60" s="7">
        <v>86</v>
      </c>
      <c r="F60" s="7" t="s">
        <v>14</v>
      </c>
      <c r="G60" s="8">
        <f t="shared" si="11"/>
        <v>14.77</v>
      </c>
      <c r="H60" s="8">
        <f t="shared" si="14"/>
        <v>1270.22</v>
      </c>
      <c r="J60" s="211">
        <f>EDITAL!H75</f>
        <v>14.77</v>
      </c>
      <c r="K60" s="211">
        <f t="shared" si="9"/>
        <v>1270.22</v>
      </c>
      <c r="L60" s="211">
        <f t="shared" si="10"/>
        <v>0</v>
      </c>
    </row>
    <row r="61" spans="2:14" ht="12" customHeight="1" x14ac:dyDescent="0.35">
      <c r="B61" s="7" t="s">
        <v>147</v>
      </c>
      <c r="C61" s="6" t="s">
        <v>213</v>
      </c>
      <c r="D61" s="7" t="s">
        <v>111</v>
      </c>
      <c r="E61" s="7">
        <v>41.9</v>
      </c>
      <c r="F61" s="7" t="s">
        <v>14</v>
      </c>
      <c r="G61" s="8">
        <f t="shared" si="11"/>
        <v>72.930000000000007</v>
      </c>
      <c r="H61" s="8">
        <f t="shared" si="14"/>
        <v>3055.7670000000003</v>
      </c>
      <c r="J61" s="211">
        <f>EDITAL!H76</f>
        <v>72.930000000000007</v>
      </c>
      <c r="K61" s="211">
        <f t="shared" si="9"/>
        <v>3055.7670000000003</v>
      </c>
      <c r="L61" s="211">
        <f t="shared" si="10"/>
        <v>0</v>
      </c>
    </row>
    <row r="62" spans="2:14" ht="12" customHeight="1" x14ac:dyDescent="0.35">
      <c r="B62" s="7" t="s">
        <v>148</v>
      </c>
      <c r="C62" s="6" t="s">
        <v>269</v>
      </c>
      <c r="D62" s="7" t="s">
        <v>111</v>
      </c>
      <c r="E62" s="7">
        <f>E61</f>
        <v>41.9</v>
      </c>
      <c r="F62" s="7" t="s">
        <v>14</v>
      </c>
      <c r="G62" s="8">
        <f t="shared" si="11"/>
        <v>26.86</v>
      </c>
      <c r="H62" s="8">
        <f t="shared" si="14"/>
        <v>1125.434</v>
      </c>
      <c r="J62" s="211">
        <f>EDITAL!H77</f>
        <v>26.86</v>
      </c>
      <c r="K62" s="211">
        <f t="shared" ref="K62:K93" si="15">J62*E62</f>
        <v>1125.434</v>
      </c>
      <c r="L62" s="211">
        <f t="shared" ref="L62:L93" si="16">H62-K62</f>
        <v>0</v>
      </c>
    </row>
    <row r="63" spans="2:14" ht="12" customHeight="1" x14ac:dyDescent="0.35">
      <c r="B63" s="7" t="s">
        <v>149</v>
      </c>
      <c r="C63" s="6" t="s">
        <v>214</v>
      </c>
      <c r="D63" s="7" t="s">
        <v>111</v>
      </c>
      <c r="E63" s="7">
        <v>88.9</v>
      </c>
      <c r="F63" s="7" t="s">
        <v>14</v>
      </c>
      <c r="G63" s="8">
        <f t="shared" si="11"/>
        <v>88.39</v>
      </c>
      <c r="H63" s="8">
        <f t="shared" si="14"/>
        <v>7857.871000000001</v>
      </c>
      <c r="J63" s="211">
        <f>EDITAL!H78</f>
        <v>88.39</v>
      </c>
      <c r="K63" s="211">
        <f t="shared" si="15"/>
        <v>7857.871000000001</v>
      </c>
      <c r="L63" s="211">
        <f t="shared" si="16"/>
        <v>0</v>
      </c>
    </row>
    <row r="64" spans="2:14" ht="12" customHeight="1" x14ac:dyDescent="0.35">
      <c r="B64" s="7" t="s">
        <v>150</v>
      </c>
      <c r="C64" s="6" t="s">
        <v>268</v>
      </c>
      <c r="D64" s="7" t="s">
        <v>111</v>
      </c>
      <c r="E64" s="7">
        <f>E63</f>
        <v>88.9</v>
      </c>
      <c r="F64" s="7" t="s">
        <v>14</v>
      </c>
      <c r="G64" s="8">
        <f t="shared" si="11"/>
        <v>31.67</v>
      </c>
      <c r="H64" s="8">
        <f t="shared" si="14"/>
        <v>2815.4630000000002</v>
      </c>
      <c r="J64" s="211">
        <f>EDITAL!H79</f>
        <v>31.67</v>
      </c>
      <c r="K64" s="211">
        <f t="shared" si="15"/>
        <v>2815.4630000000002</v>
      </c>
      <c r="L64" s="211">
        <f t="shared" si="16"/>
        <v>0</v>
      </c>
    </row>
    <row r="65" spans="2:12" ht="12" customHeight="1" x14ac:dyDescent="0.35">
      <c r="B65" s="7" t="s">
        <v>151</v>
      </c>
      <c r="C65" s="6" t="s">
        <v>272</v>
      </c>
      <c r="D65" s="7" t="s">
        <v>111</v>
      </c>
      <c r="E65" s="7">
        <v>73.400000000000006</v>
      </c>
      <c r="F65" s="7" t="s">
        <v>14</v>
      </c>
      <c r="G65" s="8">
        <f t="shared" si="11"/>
        <v>116.28</v>
      </c>
      <c r="H65" s="8">
        <f t="shared" si="14"/>
        <v>8534.9520000000011</v>
      </c>
      <c r="J65" s="211">
        <f>EDITAL!H80</f>
        <v>116.28</v>
      </c>
      <c r="K65" s="211">
        <f t="shared" si="15"/>
        <v>8534.9520000000011</v>
      </c>
      <c r="L65" s="211">
        <f t="shared" si="16"/>
        <v>0</v>
      </c>
    </row>
    <row r="66" spans="2:12" ht="12" customHeight="1" x14ac:dyDescent="0.35">
      <c r="B66" s="7" t="s">
        <v>152</v>
      </c>
      <c r="C66" s="6" t="s">
        <v>267</v>
      </c>
      <c r="D66" s="7" t="s">
        <v>111</v>
      </c>
      <c r="E66" s="7">
        <f>E65</f>
        <v>73.400000000000006</v>
      </c>
      <c r="F66" s="7" t="s">
        <v>14</v>
      </c>
      <c r="G66" s="8">
        <f t="shared" si="11"/>
        <v>34.71</v>
      </c>
      <c r="H66" s="8">
        <f t="shared" si="8"/>
        <v>2547.7140000000004</v>
      </c>
      <c r="J66" s="211">
        <f>EDITAL!H81</f>
        <v>34.71</v>
      </c>
      <c r="K66" s="211">
        <f t="shared" si="15"/>
        <v>2547.7140000000004</v>
      </c>
      <c r="L66" s="211">
        <f t="shared" si="16"/>
        <v>0</v>
      </c>
    </row>
    <row r="67" spans="2:12" ht="12" customHeight="1" x14ac:dyDescent="0.35">
      <c r="B67" s="7" t="s">
        <v>153</v>
      </c>
      <c r="C67" s="6" t="s">
        <v>215</v>
      </c>
      <c r="D67" s="7" t="s">
        <v>4</v>
      </c>
      <c r="E67" s="7">
        <v>170</v>
      </c>
      <c r="F67" s="7" t="s">
        <v>14</v>
      </c>
      <c r="G67" s="8">
        <f t="shared" si="11"/>
        <v>9.15</v>
      </c>
      <c r="H67" s="8">
        <f t="shared" si="8"/>
        <v>1555.5</v>
      </c>
      <c r="J67" s="211">
        <f>EDITAL!H82</f>
        <v>9.15</v>
      </c>
      <c r="K67" s="211">
        <f t="shared" si="15"/>
        <v>1555.5</v>
      </c>
      <c r="L67" s="211">
        <f t="shared" si="16"/>
        <v>0</v>
      </c>
    </row>
    <row r="68" spans="2:12" ht="12" customHeight="1" x14ac:dyDescent="0.35">
      <c r="B68" s="7" t="s">
        <v>154</v>
      </c>
      <c r="C68" s="6" t="s">
        <v>216</v>
      </c>
      <c r="D68" s="7" t="s">
        <v>4</v>
      </c>
      <c r="E68" s="7">
        <v>30</v>
      </c>
      <c r="F68" s="7" t="s">
        <v>14</v>
      </c>
      <c r="G68" s="8">
        <f t="shared" si="11"/>
        <v>11.83</v>
      </c>
      <c r="H68" s="8">
        <f t="shared" ref="H68:H69" si="17">G68*E68</f>
        <v>354.9</v>
      </c>
      <c r="J68" s="211">
        <f>EDITAL!H83</f>
        <v>11.83</v>
      </c>
      <c r="K68" s="211">
        <f t="shared" si="15"/>
        <v>354.9</v>
      </c>
      <c r="L68" s="211">
        <f t="shared" si="16"/>
        <v>0</v>
      </c>
    </row>
    <row r="69" spans="2:12" ht="12" customHeight="1" x14ac:dyDescent="0.35">
      <c r="B69" s="7" t="s">
        <v>155</v>
      </c>
      <c r="C69" s="6" t="s">
        <v>265</v>
      </c>
      <c r="D69" s="7" t="s">
        <v>188</v>
      </c>
      <c r="E69" s="7">
        <v>5</v>
      </c>
      <c r="F69" s="7" t="s">
        <v>14</v>
      </c>
      <c r="G69" s="8">
        <f t="shared" si="11"/>
        <v>77.41</v>
      </c>
      <c r="H69" s="8">
        <f t="shared" si="17"/>
        <v>387.04999999999995</v>
      </c>
      <c r="J69" s="211">
        <f>EDITAL!H84</f>
        <v>77.41</v>
      </c>
      <c r="K69" s="211">
        <f t="shared" si="15"/>
        <v>387.04999999999995</v>
      </c>
      <c r="L69" s="211">
        <f t="shared" si="16"/>
        <v>0</v>
      </c>
    </row>
    <row r="70" spans="2:12" ht="12" customHeight="1" x14ac:dyDescent="0.35">
      <c r="B70" s="7" t="s">
        <v>156</v>
      </c>
      <c r="C70" s="6" t="s">
        <v>266</v>
      </c>
      <c r="D70" s="7" t="s">
        <v>188</v>
      </c>
      <c r="E70" s="7">
        <v>3</v>
      </c>
      <c r="F70" s="7" t="s">
        <v>14</v>
      </c>
      <c r="G70" s="8">
        <f t="shared" si="11"/>
        <v>88.89</v>
      </c>
      <c r="H70" s="8">
        <f t="shared" ref="H70:H75" si="18">G70*E70</f>
        <v>266.67</v>
      </c>
      <c r="J70" s="211">
        <f>EDITAL!H85</f>
        <v>88.89</v>
      </c>
      <c r="K70" s="211">
        <f t="shared" si="15"/>
        <v>266.67</v>
      </c>
      <c r="L70" s="211">
        <f t="shared" si="16"/>
        <v>0</v>
      </c>
    </row>
    <row r="71" spans="2:12" ht="12" customHeight="1" x14ac:dyDescent="0.35">
      <c r="B71" s="7" t="s">
        <v>157</v>
      </c>
      <c r="C71" s="6" t="s">
        <v>217</v>
      </c>
      <c r="D71" s="7" t="s">
        <v>188</v>
      </c>
      <c r="E71" s="7">
        <v>2</v>
      </c>
      <c r="F71" s="7" t="s">
        <v>14</v>
      </c>
      <c r="G71" s="8">
        <f t="shared" si="11"/>
        <v>88.89</v>
      </c>
      <c r="H71" s="8">
        <f t="shared" si="18"/>
        <v>177.78</v>
      </c>
      <c r="J71" s="211">
        <f>EDITAL!H86</f>
        <v>88.89</v>
      </c>
      <c r="K71" s="211">
        <f t="shared" si="15"/>
        <v>177.78</v>
      </c>
      <c r="L71" s="211">
        <f t="shared" si="16"/>
        <v>0</v>
      </c>
    </row>
    <row r="72" spans="2:12" ht="12" customHeight="1" x14ac:dyDescent="0.35">
      <c r="B72" s="7" t="s">
        <v>158</v>
      </c>
      <c r="C72" s="6" t="s">
        <v>218</v>
      </c>
      <c r="D72" s="7" t="s">
        <v>188</v>
      </c>
      <c r="E72" s="7">
        <v>1</v>
      </c>
      <c r="F72" s="7" t="s">
        <v>14</v>
      </c>
      <c r="G72" s="8">
        <f t="shared" si="11"/>
        <v>88.89</v>
      </c>
      <c r="H72" s="8">
        <f t="shared" si="18"/>
        <v>88.89</v>
      </c>
      <c r="J72" s="211">
        <f>EDITAL!H87</f>
        <v>88.89</v>
      </c>
      <c r="K72" s="211">
        <f t="shared" si="15"/>
        <v>88.89</v>
      </c>
      <c r="L72" s="211">
        <f t="shared" si="16"/>
        <v>0</v>
      </c>
    </row>
    <row r="73" spans="2:12" ht="12" customHeight="1" x14ac:dyDescent="0.35">
      <c r="B73" s="7" t="s">
        <v>159</v>
      </c>
      <c r="C73" s="6" t="s">
        <v>219</v>
      </c>
      <c r="D73" s="7" t="s">
        <v>188</v>
      </c>
      <c r="E73" s="7">
        <v>4</v>
      </c>
      <c r="F73" s="7" t="s">
        <v>14</v>
      </c>
      <c r="G73" s="8">
        <f t="shared" si="11"/>
        <v>55.7</v>
      </c>
      <c r="H73" s="8">
        <f t="shared" si="18"/>
        <v>222.8</v>
      </c>
      <c r="J73" s="211">
        <f>EDITAL!H88</f>
        <v>55.7</v>
      </c>
      <c r="K73" s="211">
        <f t="shared" si="15"/>
        <v>222.8</v>
      </c>
      <c r="L73" s="211">
        <f t="shared" si="16"/>
        <v>0</v>
      </c>
    </row>
    <row r="74" spans="2:12" ht="12" customHeight="1" x14ac:dyDescent="0.35">
      <c r="B74" s="7" t="s">
        <v>160</v>
      </c>
      <c r="C74" s="6" t="s">
        <v>220</v>
      </c>
      <c r="D74" s="7" t="s">
        <v>188</v>
      </c>
      <c r="E74" s="7">
        <v>9</v>
      </c>
      <c r="F74" s="7" t="s">
        <v>14</v>
      </c>
      <c r="G74" s="8">
        <f t="shared" si="11"/>
        <v>85.01</v>
      </c>
      <c r="H74" s="8">
        <f t="shared" si="18"/>
        <v>765.09</v>
      </c>
      <c r="J74" s="211">
        <f>EDITAL!H89</f>
        <v>85.01</v>
      </c>
      <c r="K74" s="211">
        <f t="shared" si="15"/>
        <v>765.09</v>
      </c>
      <c r="L74" s="211">
        <f t="shared" si="16"/>
        <v>0</v>
      </c>
    </row>
    <row r="75" spans="2:12" ht="12" customHeight="1" x14ac:dyDescent="0.35">
      <c r="B75" s="7" t="s">
        <v>161</v>
      </c>
      <c r="C75" s="6" t="s">
        <v>221</v>
      </c>
      <c r="D75" s="7" t="s">
        <v>188</v>
      </c>
      <c r="E75" s="7">
        <v>2</v>
      </c>
      <c r="F75" s="7" t="s">
        <v>14</v>
      </c>
      <c r="G75" s="8">
        <f t="shared" si="11"/>
        <v>39.15</v>
      </c>
      <c r="H75" s="8">
        <f t="shared" si="18"/>
        <v>78.3</v>
      </c>
      <c r="J75" s="211">
        <f>EDITAL!H92</f>
        <v>39.15</v>
      </c>
      <c r="K75" s="211">
        <f t="shared" si="15"/>
        <v>78.3</v>
      </c>
      <c r="L75" s="211">
        <f t="shared" si="16"/>
        <v>0</v>
      </c>
    </row>
    <row r="76" spans="2:12" ht="12" customHeight="1" x14ac:dyDescent="0.35">
      <c r="B76" s="7" t="s">
        <v>162</v>
      </c>
      <c r="C76" s="6" t="s">
        <v>222</v>
      </c>
      <c r="D76" s="7" t="s">
        <v>188</v>
      </c>
      <c r="E76" s="7">
        <v>2</v>
      </c>
      <c r="F76" s="7" t="s">
        <v>14</v>
      </c>
      <c r="G76" s="8">
        <f t="shared" si="11"/>
        <v>89.15</v>
      </c>
      <c r="H76" s="8">
        <f t="shared" ref="H76:H81" si="19">G76*E76</f>
        <v>178.3</v>
      </c>
      <c r="J76" s="211">
        <f>EDITAL!H93</f>
        <v>89.15</v>
      </c>
      <c r="K76" s="211">
        <f t="shared" si="15"/>
        <v>178.3</v>
      </c>
      <c r="L76" s="211">
        <f t="shared" si="16"/>
        <v>0</v>
      </c>
    </row>
    <row r="77" spans="2:12" ht="12" customHeight="1" x14ac:dyDescent="0.35">
      <c r="B77" s="7" t="s">
        <v>163</v>
      </c>
      <c r="C77" s="6" t="s">
        <v>236</v>
      </c>
      <c r="D77" s="7" t="s">
        <v>188</v>
      </c>
      <c r="E77" s="7">
        <v>39</v>
      </c>
      <c r="F77" s="7" t="s">
        <v>14</v>
      </c>
      <c r="G77" s="8">
        <f t="shared" si="11"/>
        <v>17.36</v>
      </c>
      <c r="H77" s="8">
        <f t="shared" si="19"/>
        <v>677.04</v>
      </c>
      <c r="J77" s="211">
        <f>EDITAL!H94</f>
        <v>17.36</v>
      </c>
      <c r="K77" s="211">
        <f t="shared" si="15"/>
        <v>677.04</v>
      </c>
      <c r="L77" s="211">
        <f t="shared" si="16"/>
        <v>0</v>
      </c>
    </row>
    <row r="78" spans="2:12" ht="12" customHeight="1" x14ac:dyDescent="0.35">
      <c r="B78" s="7" t="s">
        <v>164</v>
      </c>
      <c r="C78" s="6" t="s">
        <v>223</v>
      </c>
      <c r="D78" s="7" t="s">
        <v>4</v>
      </c>
      <c r="E78" s="7">
        <v>31</v>
      </c>
      <c r="F78" s="7" t="s">
        <v>14</v>
      </c>
      <c r="G78" s="8">
        <f t="shared" si="11"/>
        <v>18.13</v>
      </c>
      <c r="H78" s="8">
        <f t="shared" si="19"/>
        <v>562.03</v>
      </c>
      <c r="J78" s="211">
        <f>EDITAL!H95</f>
        <v>18.13</v>
      </c>
      <c r="K78" s="211">
        <f t="shared" si="15"/>
        <v>562.03</v>
      </c>
      <c r="L78" s="211">
        <f t="shared" si="16"/>
        <v>0</v>
      </c>
    </row>
    <row r="79" spans="2:12" ht="12" customHeight="1" x14ac:dyDescent="0.35">
      <c r="B79" s="7" t="s">
        <v>165</v>
      </c>
      <c r="C79" s="6" t="s">
        <v>224</v>
      </c>
      <c r="D79" s="7" t="s">
        <v>111</v>
      </c>
      <c r="E79" s="7">
        <v>432.8</v>
      </c>
      <c r="F79" s="7" t="s">
        <v>278</v>
      </c>
      <c r="G79" s="8">
        <f t="shared" si="11"/>
        <v>165.11</v>
      </c>
      <c r="H79" s="8">
        <f t="shared" si="19"/>
        <v>71459.608000000007</v>
      </c>
      <c r="J79" s="211">
        <f>EDITAL!H96</f>
        <v>165.11</v>
      </c>
      <c r="K79" s="211">
        <f t="shared" si="15"/>
        <v>71459.608000000007</v>
      </c>
      <c r="L79" s="211">
        <f t="shared" si="16"/>
        <v>0</v>
      </c>
    </row>
    <row r="80" spans="2:12" ht="12" customHeight="1" x14ac:dyDescent="0.35">
      <c r="B80" s="7" t="s">
        <v>166</v>
      </c>
      <c r="C80" s="6" t="s">
        <v>237</v>
      </c>
      <c r="D80" s="7" t="s">
        <v>4</v>
      </c>
      <c r="E80" s="7">
        <v>23</v>
      </c>
      <c r="F80" s="7" t="s">
        <v>278</v>
      </c>
      <c r="G80" s="8">
        <f t="shared" si="11"/>
        <v>89.98</v>
      </c>
      <c r="H80" s="8">
        <f t="shared" si="19"/>
        <v>2069.54</v>
      </c>
      <c r="J80" s="211">
        <f>EDITAL!H97</f>
        <v>89.98</v>
      </c>
      <c r="K80" s="211">
        <f t="shared" si="15"/>
        <v>2069.54</v>
      </c>
      <c r="L80" s="211">
        <f t="shared" si="16"/>
        <v>0</v>
      </c>
    </row>
    <row r="81" spans="2:12" ht="12" customHeight="1" x14ac:dyDescent="0.35">
      <c r="B81" s="7" t="s">
        <v>167</v>
      </c>
      <c r="C81" s="6" t="s">
        <v>238</v>
      </c>
      <c r="D81" s="7" t="s">
        <v>4</v>
      </c>
      <c r="E81" s="7">
        <v>25</v>
      </c>
      <c r="F81" s="7" t="s">
        <v>278</v>
      </c>
      <c r="G81" s="8">
        <f t="shared" si="11"/>
        <v>66.94</v>
      </c>
      <c r="H81" s="8">
        <f t="shared" si="19"/>
        <v>1673.5</v>
      </c>
      <c r="J81" s="211">
        <f>EDITAL!H98</f>
        <v>66.94</v>
      </c>
      <c r="K81" s="211">
        <f t="shared" si="15"/>
        <v>1673.5</v>
      </c>
      <c r="L81" s="211">
        <f t="shared" si="16"/>
        <v>0</v>
      </c>
    </row>
    <row r="82" spans="2:12" ht="12" customHeight="1" x14ac:dyDescent="0.35">
      <c r="B82" s="7" t="s">
        <v>168</v>
      </c>
      <c r="C82" s="6" t="s">
        <v>239</v>
      </c>
      <c r="D82" s="7" t="s">
        <v>4</v>
      </c>
      <c r="E82" s="7">
        <v>27</v>
      </c>
      <c r="F82" s="7" t="s">
        <v>278</v>
      </c>
      <c r="G82" s="8">
        <f t="shared" si="11"/>
        <v>84.18</v>
      </c>
      <c r="H82" s="8">
        <f t="shared" ref="H82:H86" si="20">G82*E82</f>
        <v>2272.86</v>
      </c>
      <c r="J82" s="211">
        <f>EDITAL!H99</f>
        <v>84.18</v>
      </c>
      <c r="K82" s="211">
        <f t="shared" si="15"/>
        <v>2272.86</v>
      </c>
      <c r="L82" s="211">
        <f t="shared" si="16"/>
        <v>0</v>
      </c>
    </row>
    <row r="83" spans="2:12" ht="12" customHeight="1" x14ac:dyDescent="0.35">
      <c r="B83" s="7" t="s">
        <v>169</v>
      </c>
      <c r="C83" s="6" t="s">
        <v>240</v>
      </c>
      <c r="D83" s="7" t="s">
        <v>4</v>
      </c>
      <c r="E83" s="7">
        <v>42</v>
      </c>
      <c r="F83" s="7" t="s">
        <v>278</v>
      </c>
      <c r="G83" s="8">
        <f t="shared" si="11"/>
        <v>113.99</v>
      </c>
      <c r="H83" s="8">
        <f t="shared" si="20"/>
        <v>4787.58</v>
      </c>
      <c r="J83" s="211">
        <f>EDITAL!H100</f>
        <v>113.99</v>
      </c>
      <c r="K83" s="211">
        <f t="shared" si="15"/>
        <v>4787.58</v>
      </c>
      <c r="L83" s="211">
        <f t="shared" si="16"/>
        <v>0</v>
      </c>
    </row>
    <row r="84" spans="2:12" ht="12" customHeight="1" x14ac:dyDescent="0.35">
      <c r="B84" s="7" t="s">
        <v>170</v>
      </c>
      <c r="C84" s="6" t="s">
        <v>247</v>
      </c>
      <c r="D84" s="7" t="s">
        <v>4</v>
      </c>
      <c r="E84" s="7">
        <v>515</v>
      </c>
      <c r="F84" s="7" t="s">
        <v>14</v>
      </c>
      <c r="G84" s="8">
        <f t="shared" si="11"/>
        <v>12.35</v>
      </c>
      <c r="H84" s="8">
        <f t="shared" si="20"/>
        <v>6360.25</v>
      </c>
      <c r="J84" s="211">
        <f>EDITAL!H101</f>
        <v>12.35</v>
      </c>
      <c r="K84" s="211">
        <f t="shared" si="15"/>
        <v>6360.25</v>
      </c>
      <c r="L84" s="211">
        <f t="shared" si="16"/>
        <v>0</v>
      </c>
    </row>
    <row r="85" spans="2:12" ht="12" customHeight="1" x14ac:dyDescent="0.35">
      <c r="B85" s="7" t="s">
        <v>171</v>
      </c>
      <c r="C85" s="6" t="s">
        <v>257</v>
      </c>
      <c r="D85" s="7" t="s">
        <v>4</v>
      </c>
      <c r="E85" s="7">
        <v>17</v>
      </c>
      <c r="F85" s="7" t="s">
        <v>14</v>
      </c>
      <c r="G85" s="8">
        <f t="shared" si="11"/>
        <v>60.23</v>
      </c>
      <c r="H85" s="8">
        <f t="shared" si="20"/>
        <v>1023.91</v>
      </c>
      <c r="J85" s="211">
        <f>EDITAL!H102</f>
        <v>60.23</v>
      </c>
      <c r="K85" s="211">
        <f t="shared" si="15"/>
        <v>1023.91</v>
      </c>
      <c r="L85" s="211">
        <f t="shared" si="16"/>
        <v>0</v>
      </c>
    </row>
    <row r="86" spans="2:12" ht="12" customHeight="1" x14ac:dyDescent="0.35">
      <c r="B86" s="7" t="s">
        <v>172</v>
      </c>
      <c r="C86" s="6" t="s">
        <v>241</v>
      </c>
      <c r="D86" s="7" t="s">
        <v>4</v>
      </c>
      <c r="E86" s="7">
        <v>10</v>
      </c>
      <c r="F86" s="7" t="s">
        <v>14</v>
      </c>
      <c r="G86" s="8">
        <f t="shared" si="11"/>
        <v>51.39</v>
      </c>
      <c r="H86" s="8">
        <f t="shared" si="20"/>
        <v>513.9</v>
      </c>
      <c r="J86" s="211">
        <f>EDITAL!H103</f>
        <v>51.39</v>
      </c>
      <c r="K86" s="211">
        <f t="shared" si="15"/>
        <v>513.9</v>
      </c>
      <c r="L86" s="211">
        <f t="shared" si="16"/>
        <v>0</v>
      </c>
    </row>
    <row r="87" spans="2:12" ht="12" customHeight="1" x14ac:dyDescent="0.35">
      <c r="B87" s="7" t="s">
        <v>173</v>
      </c>
      <c r="C87" s="6" t="s">
        <v>271</v>
      </c>
      <c r="D87" s="7" t="s">
        <v>4</v>
      </c>
      <c r="E87" s="7">
        <v>118</v>
      </c>
      <c r="F87" s="7" t="s">
        <v>14</v>
      </c>
      <c r="G87" s="8">
        <f t="shared" si="11"/>
        <v>50.95</v>
      </c>
      <c r="H87" s="8">
        <f t="shared" ref="H87:H91" si="21">G87*E87</f>
        <v>6012.1</v>
      </c>
      <c r="J87" s="211">
        <f>EDITAL!H104</f>
        <v>50.95</v>
      </c>
      <c r="K87" s="211">
        <f t="shared" si="15"/>
        <v>6012.1</v>
      </c>
      <c r="L87" s="211">
        <f t="shared" si="16"/>
        <v>0</v>
      </c>
    </row>
    <row r="88" spans="2:12" ht="12" customHeight="1" x14ac:dyDescent="0.35">
      <c r="B88" s="7" t="s">
        <v>174</v>
      </c>
      <c r="C88" s="6" t="s">
        <v>264</v>
      </c>
      <c r="D88" s="7" t="s">
        <v>4</v>
      </c>
      <c r="E88" s="7">
        <v>20</v>
      </c>
      <c r="F88" s="7" t="s">
        <v>14</v>
      </c>
      <c r="G88" s="8">
        <f t="shared" si="11"/>
        <v>92.85</v>
      </c>
      <c r="H88" s="8">
        <f t="shared" si="21"/>
        <v>1857</v>
      </c>
      <c r="J88" s="211">
        <f>EDITAL!H105</f>
        <v>92.85</v>
      </c>
      <c r="K88" s="211">
        <f t="shared" si="15"/>
        <v>1857</v>
      </c>
      <c r="L88" s="211">
        <f t="shared" si="16"/>
        <v>0</v>
      </c>
    </row>
    <row r="89" spans="2:12" ht="12" customHeight="1" x14ac:dyDescent="0.35">
      <c r="B89" s="7" t="s">
        <v>175</v>
      </c>
      <c r="C89" s="6" t="s">
        <v>261</v>
      </c>
      <c r="D89" s="7" t="s">
        <v>4</v>
      </c>
      <c r="E89" s="7">
        <v>171</v>
      </c>
      <c r="F89" s="7" t="s">
        <v>14</v>
      </c>
      <c r="G89" s="8">
        <f t="shared" si="11"/>
        <v>47.56</v>
      </c>
      <c r="H89" s="8">
        <f t="shared" si="21"/>
        <v>8132.76</v>
      </c>
      <c r="J89" s="211">
        <f>EDITAL!H106</f>
        <v>47.56</v>
      </c>
      <c r="K89" s="211">
        <f t="shared" si="15"/>
        <v>8132.76</v>
      </c>
      <c r="L89" s="211">
        <f t="shared" si="16"/>
        <v>0</v>
      </c>
    </row>
    <row r="90" spans="2:12" ht="12" customHeight="1" x14ac:dyDescent="0.35">
      <c r="B90" s="7" t="s">
        <v>176</v>
      </c>
      <c r="C90" s="6" t="s">
        <v>262</v>
      </c>
      <c r="D90" s="7" t="s">
        <v>4</v>
      </c>
      <c r="E90" s="7">
        <v>103</v>
      </c>
      <c r="F90" s="7" t="s">
        <v>14</v>
      </c>
      <c r="G90" s="8">
        <f t="shared" si="11"/>
        <v>78.58</v>
      </c>
      <c r="H90" s="8">
        <f t="shared" si="21"/>
        <v>8093.74</v>
      </c>
      <c r="J90" s="211">
        <f>EDITAL!H107</f>
        <v>78.58</v>
      </c>
      <c r="K90" s="211">
        <f t="shared" si="15"/>
        <v>8093.74</v>
      </c>
      <c r="L90" s="211">
        <f t="shared" si="16"/>
        <v>0</v>
      </c>
    </row>
    <row r="91" spans="2:12" ht="12" customHeight="1" x14ac:dyDescent="0.35">
      <c r="B91" s="7" t="s">
        <v>197</v>
      </c>
      <c r="C91" s="6" t="s">
        <v>263</v>
      </c>
      <c r="D91" s="7" t="s">
        <v>4</v>
      </c>
      <c r="E91" s="7">
        <v>274</v>
      </c>
      <c r="F91" s="7" t="s">
        <v>14</v>
      </c>
      <c r="G91" s="8">
        <f t="shared" si="11"/>
        <v>53.27</v>
      </c>
      <c r="H91" s="8">
        <f t="shared" si="21"/>
        <v>14595.980000000001</v>
      </c>
      <c r="J91" s="211">
        <f>EDITAL!H108</f>
        <v>53.27</v>
      </c>
      <c r="K91" s="211">
        <f t="shared" si="15"/>
        <v>14595.980000000001</v>
      </c>
      <c r="L91" s="211">
        <f t="shared" si="16"/>
        <v>0</v>
      </c>
    </row>
    <row r="92" spans="2:12" ht="12" customHeight="1" x14ac:dyDescent="0.35">
      <c r="B92" s="7"/>
      <c r="C92" s="9"/>
      <c r="D92" s="10"/>
      <c r="E92" s="11"/>
      <c r="F92" s="221" t="s">
        <v>177</v>
      </c>
      <c r="G92" s="221"/>
      <c r="H92" s="14">
        <f>SUM(H30:H91)</f>
        <v>319932.86979999993</v>
      </c>
      <c r="J92" s="211"/>
      <c r="K92" s="211"/>
      <c r="L92" s="211"/>
    </row>
    <row r="93" spans="2:12" ht="12" customHeight="1" x14ac:dyDescent="0.35">
      <c r="B93" s="218" t="s">
        <v>179</v>
      </c>
      <c r="C93" s="219"/>
      <c r="D93" s="219"/>
      <c r="E93" s="219"/>
      <c r="F93" s="219"/>
      <c r="G93" s="219"/>
      <c r="H93" s="220"/>
      <c r="J93" s="211"/>
      <c r="K93" s="211"/>
      <c r="L93" s="211"/>
    </row>
    <row r="94" spans="2:12" ht="12" customHeight="1" x14ac:dyDescent="0.35">
      <c r="B94" s="7" t="s">
        <v>180</v>
      </c>
      <c r="C94" s="6" t="s">
        <v>275</v>
      </c>
      <c r="D94" s="7" t="s">
        <v>190</v>
      </c>
      <c r="E94" s="103">
        <v>3097.51</v>
      </c>
      <c r="F94" s="7" t="s">
        <v>16</v>
      </c>
      <c r="G94" s="8">
        <f>J94</f>
        <v>0.47</v>
      </c>
      <c r="H94" s="8">
        <f t="shared" ref="H94:H96" si="22">G94*E94</f>
        <v>1455.8297</v>
      </c>
      <c r="J94" s="211">
        <f>EDITAL!H111</f>
        <v>0.47</v>
      </c>
      <c r="K94" s="211">
        <f>J94*E94</f>
        <v>1455.8297</v>
      </c>
      <c r="L94" s="211">
        <f>H94-K94</f>
        <v>0</v>
      </c>
    </row>
    <row r="95" spans="2:12" ht="12" customHeight="1" x14ac:dyDescent="0.35">
      <c r="B95" s="7" t="s">
        <v>181</v>
      </c>
      <c r="C95" s="6" t="s">
        <v>277</v>
      </c>
      <c r="D95" s="7" t="s">
        <v>4</v>
      </c>
      <c r="E95" s="102">
        <v>1020</v>
      </c>
      <c r="F95" s="7" t="s">
        <v>16</v>
      </c>
      <c r="G95" s="8">
        <f t="shared" ref="G95:G96" si="23">J95</f>
        <v>62.05</v>
      </c>
      <c r="H95" s="8">
        <f t="shared" si="22"/>
        <v>63291</v>
      </c>
      <c r="J95" s="211">
        <f>EDITAL!H112</f>
        <v>62.05</v>
      </c>
      <c r="K95" s="211">
        <f>J95*E95</f>
        <v>63291</v>
      </c>
      <c r="L95" s="211">
        <f>H95-K95</f>
        <v>0</v>
      </c>
    </row>
    <row r="96" spans="2:12" ht="12" customHeight="1" x14ac:dyDescent="0.3">
      <c r="B96" s="7" t="s">
        <v>182</v>
      </c>
      <c r="C96" s="107" t="s">
        <v>276</v>
      </c>
      <c r="D96" s="7" t="s">
        <v>4</v>
      </c>
      <c r="E96" s="103">
        <v>156</v>
      </c>
      <c r="F96" s="7" t="s">
        <v>16</v>
      </c>
      <c r="G96" s="8">
        <f t="shared" si="23"/>
        <v>60.43</v>
      </c>
      <c r="H96" s="8">
        <f t="shared" si="22"/>
        <v>9427.08</v>
      </c>
      <c r="J96" s="213">
        <f>EDITAL!H113</f>
        <v>60.43</v>
      </c>
      <c r="K96" s="213">
        <f>J96*E96</f>
        <v>9427.08</v>
      </c>
      <c r="L96" s="213">
        <f>H96-K96</f>
        <v>0</v>
      </c>
    </row>
    <row r="97" spans="2:13" ht="12" customHeight="1" x14ac:dyDescent="0.35">
      <c r="B97" s="7"/>
      <c r="C97" s="9"/>
      <c r="D97" s="10"/>
      <c r="E97" s="11"/>
      <c r="F97" s="221" t="s">
        <v>178</v>
      </c>
      <c r="G97" s="221"/>
      <c r="H97" s="14">
        <f>SUM(H94:H96)</f>
        <v>74173.909700000004</v>
      </c>
      <c r="J97" s="2"/>
      <c r="K97" s="2"/>
      <c r="L97" s="2"/>
    </row>
    <row r="98" spans="2:13" ht="12" customHeight="1" x14ac:dyDescent="0.35">
      <c r="J98" s="2"/>
      <c r="K98" s="2"/>
      <c r="L98" s="2"/>
    </row>
    <row r="99" spans="2:13" ht="12" customHeight="1" x14ac:dyDescent="0.35">
      <c r="G99" s="15" t="s">
        <v>87</v>
      </c>
      <c r="H99" s="16">
        <f>(H97+H92+H28+H21+H7)-0.11</f>
        <v>652141.40700000001</v>
      </c>
      <c r="J99" s="2"/>
      <c r="K99" s="118">
        <f>SUM(K3:K96)</f>
        <v>652141.51699999988</v>
      </c>
      <c r="L99" s="2"/>
    </row>
    <row r="100" spans="2:13" ht="12" customHeight="1" x14ac:dyDescent="0.35">
      <c r="I100" s="13"/>
      <c r="J100" s="13"/>
      <c r="K100" s="13"/>
      <c r="L100" s="13"/>
      <c r="M100" s="13"/>
    </row>
    <row r="101" spans="2:13" ht="12" customHeight="1" x14ac:dyDescent="0.35">
      <c r="I101" s="13"/>
      <c r="J101" s="13"/>
      <c r="K101" s="13"/>
      <c r="L101" s="13"/>
      <c r="M101" s="13"/>
    </row>
    <row r="102" spans="2:13" ht="12" customHeight="1" x14ac:dyDescent="0.35">
      <c r="G102" s="117" t="s">
        <v>202</v>
      </c>
      <c r="H102" s="118">
        <v>670764.63</v>
      </c>
      <c r="J102" s="2"/>
      <c r="K102" s="2"/>
      <c r="L102" s="2"/>
    </row>
    <row r="103" spans="2:13" ht="12" customHeight="1" x14ac:dyDescent="0.35">
      <c r="G103" s="117" t="s">
        <v>86</v>
      </c>
      <c r="H103" s="119">
        <f>H91+H90+H89+H88+H87+H86+H85+H84+H83+H82+H81+H80+H79+H78+H77+H76+H75+H74+H73+H72+H71+H70+H69+H68+H67+H66+H65+H64+H63+H62+H61+H60+H59+H58+H57+H56+H55+H54+H53+H52+H51+H50+H49+H48+H47+H46+H45+H44+H43+H42+H41+H40+H39+H38+H28+H21</f>
        <v>523491.61799999996</v>
      </c>
      <c r="J103" s="2"/>
      <c r="K103" s="2"/>
      <c r="L103" s="2"/>
    </row>
    <row r="104" spans="2:13" ht="12" customHeight="1" x14ac:dyDescent="0.35">
      <c r="G104" s="117" t="s">
        <v>203</v>
      </c>
      <c r="H104" s="119">
        <f>H97+H7+H30+H31+H32+H33+H34+H35+H36+H37</f>
        <v>128649.89900000002</v>
      </c>
      <c r="J104" s="2"/>
      <c r="K104" s="2"/>
      <c r="L104" s="2"/>
    </row>
    <row r="105" spans="2:13" ht="12" customHeight="1" x14ac:dyDescent="0.35">
      <c r="J105" s="2"/>
      <c r="K105" s="2"/>
      <c r="L105" s="2"/>
    </row>
    <row r="106" spans="2:13" ht="12" customHeight="1" x14ac:dyDescent="0.35">
      <c r="H106" s="101">
        <f>H104+H103</f>
        <v>652141.51699999999</v>
      </c>
      <c r="J106" s="2"/>
      <c r="K106" s="2"/>
      <c r="L106" s="2"/>
    </row>
    <row r="107" spans="2:13" ht="12" customHeight="1" x14ac:dyDescent="0.35">
      <c r="J107" s="2"/>
      <c r="K107" s="2"/>
      <c r="L107" s="2"/>
    </row>
    <row r="108" spans="2:13" ht="12" customHeight="1" x14ac:dyDescent="0.35">
      <c r="J108" s="2"/>
      <c r="K108" s="2"/>
      <c r="L108" s="2"/>
    </row>
    <row r="109" spans="2:13" ht="12" customHeight="1" x14ac:dyDescent="0.35">
      <c r="J109" s="2"/>
      <c r="K109" s="2"/>
      <c r="L109" s="2"/>
    </row>
    <row r="110" spans="2:13" ht="12" customHeight="1" x14ac:dyDescent="0.35">
      <c r="J110" s="2"/>
      <c r="K110" s="2"/>
      <c r="L110" s="2"/>
    </row>
    <row r="111" spans="2:13" ht="12" customHeight="1" x14ac:dyDescent="0.35">
      <c r="J111" s="2"/>
      <c r="K111" s="2"/>
      <c r="L111" s="2"/>
    </row>
    <row r="112" spans="2:13" ht="12" customHeight="1" x14ac:dyDescent="0.35">
      <c r="J112" s="2"/>
      <c r="K112" s="2"/>
      <c r="L112" s="2"/>
    </row>
    <row r="113" spans="10:12" ht="12" customHeight="1" x14ac:dyDescent="0.35">
      <c r="J113" s="2"/>
      <c r="K113" s="2"/>
      <c r="L113" s="2"/>
    </row>
    <row r="114" spans="10:12" ht="12" customHeight="1" x14ac:dyDescent="0.35">
      <c r="J114" s="2"/>
      <c r="K114" s="2"/>
      <c r="L114" s="2"/>
    </row>
    <row r="115" spans="10:12" ht="12" customHeight="1" x14ac:dyDescent="0.35">
      <c r="J115" s="2"/>
      <c r="K115" s="2"/>
      <c r="L115" s="2"/>
    </row>
    <row r="116" spans="10:12" ht="12" customHeight="1" x14ac:dyDescent="0.35">
      <c r="J116" s="2"/>
      <c r="K116" s="2"/>
      <c r="L116" s="2"/>
    </row>
    <row r="117" spans="10:12" ht="12" customHeight="1" x14ac:dyDescent="0.35">
      <c r="J117" s="2"/>
      <c r="K117" s="2"/>
      <c r="L117" s="2"/>
    </row>
    <row r="118" spans="10:12" ht="12" customHeight="1" x14ac:dyDescent="0.35">
      <c r="J118" s="2"/>
      <c r="K118" s="2"/>
      <c r="L118" s="2"/>
    </row>
    <row r="119" spans="10:12" ht="12" customHeight="1" x14ac:dyDescent="0.35">
      <c r="J119" s="2"/>
      <c r="K119" s="2"/>
      <c r="L119" s="2"/>
    </row>
    <row r="120" spans="10:12" ht="12" customHeight="1" x14ac:dyDescent="0.35">
      <c r="J120" s="2"/>
      <c r="K120" s="2"/>
      <c r="L120" s="2"/>
    </row>
    <row r="121" spans="10:12" ht="12" customHeight="1" x14ac:dyDescent="0.35">
      <c r="J121" s="2"/>
      <c r="K121" s="2"/>
      <c r="L121" s="2"/>
    </row>
    <row r="122" spans="10:12" ht="12" customHeight="1" x14ac:dyDescent="0.35">
      <c r="J122" s="2"/>
      <c r="K122" s="2"/>
      <c r="L122" s="2"/>
    </row>
    <row r="123" spans="10:12" ht="12" customHeight="1" x14ac:dyDescent="0.35">
      <c r="J123" s="2"/>
      <c r="K123" s="2"/>
      <c r="L123" s="2"/>
    </row>
    <row r="124" spans="10:12" ht="12" customHeight="1" x14ac:dyDescent="0.35">
      <c r="J124" s="2"/>
      <c r="K124" s="2"/>
      <c r="L124" s="2"/>
    </row>
    <row r="125" spans="10:12" ht="12" customHeight="1" x14ac:dyDescent="0.35">
      <c r="J125" s="2"/>
      <c r="K125" s="2"/>
      <c r="L125" s="2"/>
    </row>
    <row r="126" spans="10:12" ht="12" customHeight="1" x14ac:dyDescent="0.35">
      <c r="J126" s="2"/>
      <c r="K126" s="2"/>
      <c r="L126" s="2"/>
    </row>
    <row r="127" spans="10:12" ht="12" customHeight="1" x14ac:dyDescent="0.35">
      <c r="J127" s="2"/>
      <c r="K127" s="2"/>
      <c r="L127" s="2"/>
    </row>
    <row r="128" spans="10:12" ht="12" customHeight="1" x14ac:dyDescent="0.35">
      <c r="J128" s="2"/>
      <c r="K128" s="2"/>
      <c r="L128" s="2"/>
    </row>
    <row r="129" spans="10:12" ht="12" customHeight="1" x14ac:dyDescent="0.35">
      <c r="J129" s="2"/>
      <c r="K129" s="2"/>
      <c r="L129" s="2"/>
    </row>
    <row r="130" spans="10:12" ht="12" customHeight="1" x14ac:dyDescent="0.35">
      <c r="J130" s="2"/>
      <c r="K130" s="2"/>
      <c r="L130" s="2"/>
    </row>
    <row r="131" spans="10:12" ht="12" customHeight="1" x14ac:dyDescent="0.35">
      <c r="J131" s="2"/>
      <c r="K131" s="2"/>
      <c r="L131" s="2"/>
    </row>
    <row r="132" spans="10:12" ht="12" customHeight="1" x14ac:dyDescent="0.35">
      <c r="J132" s="2"/>
      <c r="K132" s="2"/>
      <c r="L132" s="2"/>
    </row>
    <row r="133" spans="10:12" ht="12" customHeight="1" x14ac:dyDescent="0.35">
      <c r="J133" s="2"/>
      <c r="K133" s="2"/>
      <c r="L133" s="2"/>
    </row>
    <row r="134" spans="10:12" ht="12" customHeight="1" x14ac:dyDescent="0.35">
      <c r="J134" s="2"/>
      <c r="K134" s="2"/>
      <c r="L134" s="2"/>
    </row>
    <row r="135" spans="10:12" ht="12" customHeight="1" x14ac:dyDescent="0.35">
      <c r="J135" s="2"/>
      <c r="K135" s="2"/>
      <c r="L135" s="2"/>
    </row>
    <row r="136" spans="10:12" ht="12" customHeight="1" x14ac:dyDescent="0.35">
      <c r="J136" s="2"/>
      <c r="K136" s="2"/>
      <c r="L136" s="2"/>
    </row>
    <row r="137" spans="10:12" ht="12" customHeight="1" x14ac:dyDescent="0.35">
      <c r="J137" s="2"/>
      <c r="K137" s="2"/>
      <c r="L137" s="2"/>
    </row>
    <row r="138" spans="10:12" ht="12" customHeight="1" x14ac:dyDescent="0.35">
      <c r="J138" s="2"/>
      <c r="K138" s="2"/>
      <c r="L138" s="2"/>
    </row>
    <row r="139" spans="10:12" ht="12" customHeight="1" x14ac:dyDescent="0.35">
      <c r="J139" s="2"/>
      <c r="K139" s="2"/>
      <c r="L139" s="2"/>
    </row>
    <row r="140" spans="10:12" ht="12" customHeight="1" x14ac:dyDescent="0.35">
      <c r="J140" s="2"/>
      <c r="K140" s="2"/>
      <c r="L140" s="2"/>
    </row>
    <row r="141" spans="10:12" ht="12" customHeight="1" x14ac:dyDescent="0.35">
      <c r="J141" s="2"/>
      <c r="K141" s="2"/>
      <c r="L141" s="2"/>
    </row>
    <row r="142" spans="10:12" ht="12" customHeight="1" x14ac:dyDescent="0.35">
      <c r="J142" s="2"/>
      <c r="K142" s="2"/>
      <c r="L142" s="2"/>
    </row>
    <row r="143" spans="10:12" ht="12" customHeight="1" x14ac:dyDescent="0.35">
      <c r="J143" s="2"/>
      <c r="K143" s="2"/>
      <c r="L143" s="2"/>
    </row>
    <row r="144" spans="10:12" ht="12" customHeight="1" x14ac:dyDescent="0.35">
      <c r="J144" s="2"/>
      <c r="K144" s="2"/>
      <c r="L144" s="2"/>
    </row>
    <row r="145" spans="10:12" ht="12" customHeight="1" x14ac:dyDescent="0.35">
      <c r="J145" s="2"/>
      <c r="K145" s="2"/>
      <c r="L145" s="2"/>
    </row>
    <row r="146" spans="10:12" ht="12" customHeight="1" x14ac:dyDescent="0.35">
      <c r="J146" s="2"/>
      <c r="K146" s="2"/>
      <c r="L146" s="2"/>
    </row>
    <row r="147" spans="10:12" ht="12" customHeight="1" x14ac:dyDescent="0.35">
      <c r="J147" s="2"/>
      <c r="K147" s="2"/>
      <c r="L147" s="2"/>
    </row>
    <row r="148" spans="10:12" ht="12" customHeight="1" x14ac:dyDescent="0.35">
      <c r="J148" s="2"/>
      <c r="K148" s="2"/>
      <c r="L148" s="2"/>
    </row>
    <row r="149" spans="10:12" ht="12" customHeight="1" x14ac:dyDescent="0.35">
      <c r="J149" s="2"/>
      <c r="K149" s="2"/>
      <c r="L149" s="2"/>
    </row>
    <row r="150" spans="10:12" ht="12" customHeight="1" x14ac:dyDescent="0.35">
      <c r="J150" s="2"/>
      <c r="K150" s="2"/>
      <c r="L150" s="2"/>
    </row>
    <row r="151" spans="10:12" ht="12" customHeight="1" x14ac:dyDescent="0.35">
      <c r="J151" s="2"/>
      <c r="K151" s="2"/>
      <c r="L151" s="2"/>
    </row>
    <row r="152" spans="10:12" ht="12" customHeight="1" x14ac:dyDescent="0.35">
      <c r="J152" s="2"/>
      <c r="K152" s="2"/>
      <c r="L152" s="2"/>
    </row>
    <row r="153" spans="10:12" ht="12" customHeight="1" x14ac:dyDescent="0.35">
      <c r="J153" s="2"/>
      <c r="K153" s="2"/>
      <c r="L153" s="2"/>
    </row>
    <row r="154" spans="10:12" ht="12" customHeight="1" x14ac:dyDescent="0.35">
      <c r="J154" s="2"/>
      <c r="K154" s="2"/>
      <c r="L154" s="2"/>
    </row>
    <row r="155" spans="10:12" ht="12" customHeight="1" x14ac:dyDescent="0.35">
      <c r="J155" s="2"/>
      <c r="K155" s="2"/>
      <c r="L155" s="2"/>
    </row>
    <row r="156" spans="10:12" ht="12" customHeight="1" x14ac:dyDescent="0.35">
      <c r="J156" s="2"/>
      <c r="K156" s="2"/>
      <c r="L156" s="2"/>
    </row>
    <row r="157" spans="10:12" ht="12" customHeight="1" x14ac:dyDescent="0.35">
      <c r="J157" s="2"/>
      <c r="K157" s="2"/>
      <c r="L157" s="2"/>
    </row>
    <row r="158" spans="10:12" ht="12" customHeight="1" x14ac:dyDescent="0.35">
      <c r="J158" s="2"/>
      <c r="K158" s="2"/>
      <c r="L158" s="2"/>
    </row>
    <row r="159" spans="10:12" ht="12" customHeight="1" x14ac:dyDescent="0.35">
      <c r="J159" s="2"/>
      <c r="K159" s="2"/>
      <c r="L159" s="2"/>
    </row>
    <row r="160" spans="10:12" ht="12" customHeight="1" x14ac:dyDescent="0.35">
      <c r="J160" s="2"/>
      <c r="K160" s="2"/>
      <c r="L160" s="2"/>
    </row>
    <row r="161" spans="10:12" ht="12" customHeight="1" x14ac:dyDescent="0.35">
      <c r="J161" s="2"/>
      <c r="K161" s="2"/>
      <c r="L161" s="2"/>
    </row>
    <row r="162" spans="10:12" ht="12" customHeight="1" x14ac:dyDescent="0.35">
      <c r="J162" s="2"/>
      <c r="K162" s="2"/>
      <c r="L162" s="2"/>
    </row>
    <row r="163" spans="10:12" ht="12" customHeight="1" x14ac:dyDescent="0.35">
      <c r="J163" s="2"/>
      <c r="K163" s="2"/>
      <c r="L163" s="2"/>
    </row>
    <row r="164" spans="10:12" ht="12" customHeight="1" x14ac:dyDescent="0.35">
      <c r="J164" s="2"/>
      <c r="K164" s="2"/>
      <c r="L164" s="2"/>
    </row>
    <row r="165" spans="10:12" ht="12" customHeight="1" x14ac:dyDescent="0.35">
      <c r="J165" s="2"/>
      <c r="K165" s="2"/>
      <c r="L165" s="2"/>
    </row>
    <row r="166" spans="10:12" ht="12" customHeight="1" x14ac:dyDescent="0.35">
      <c r="J166" s="2"/>
      <c r="K166" s="2"/>
      <c r="L166" s="2"/>
    </row>
    <row r="167" spans="10:12" ht="12" customHeight="1" x14ac:dyDescent="0.35">
      <c r="J167" s="2"/>
      <c r="K167" s="2"/>
      <c r="L167" s="2"/>
    </row>
    <row r="168" spans="10:12" ht="12" customHeight="1" x14ac:dyDescent="0.35">
      <c r="J168" s="2"/>
      <c r="K168" s="2"/>
      <c r="L168" s="2"/>
    </row>
    <row r="169" spans="10:12" ht="12" customHeight="1" x14ac:dyDescent="0.35">
      <c r="J169" s="2"/>
      <c r="K169" s="2"/>
      <c r="L169" s="2"/>
    </row>
    <row r="170" spans="10:12" ht="12" customHeight="1" x14ac:dyDescent="0.35">
      <c r="J170" s="2"/>
      <c r="K170" s="2"/>
      <c r="L170" s="2"/>
    </row>
    <row r="171" spans="10:12" ht="12" customHeight="1" x14ac:dyDescent="0.35">
      <c r="J171" s="2"/>
      <c r="K171" s="2"/>
      <c r="L171" s="2"/>
    </row>
    <row r="172" spans="10:12" ht="12" customHeight="1" x14ac:dyDescent="0.35">
      <c r="J172" s="2"/>
      <c r="K172" s="2"/>
      <c r="L172" s="2"/>
    </row>
    <row r="173" spans="10:12" ht="12" customHeight="1" x14ac:dyDescent="0.35">
      <c r="J173" s="2"/>
      <c r="K173" s="2"/>
      <c r="L173" s="2"/>
    </row>
    <row r="174" spans="10:12" ht="12" customHeight="1" x14ac:dyDescent="0.35">
      <c r="J174" s="2"/>
      <c r="K174" s="2"/>
      <c r="L174" s="2"/>
    </row>
    <row r="175" spans="10:12" ht="12" customHeight="1" x14ac:dyDescent="0.35">
      <c r="J175" s="2"/>
      <c r="K175" s="2"/>
      <c r="L175" s="2"/>
    </row>
    <row r="176" spans="10:12" ht="12" customHeight="1" x14ac:dyDescent="0.35">
      <c r="J176" s="2"/>
      <c r="K176" s="2"/>
      <c r="L176" s="2"/>
    </row>
    <row r="177" spans="10:12" ht="12" customHeight="1" x14ac:dyDescent="0.35">
      <c r="J177" s="2"/>
      <c r="K177" s="2"/>
      <c r="L177" s="2"/>
    </row>
    <row r="178" spans="10:12" ht="12" customHeight="1" x14ac:dyDescent="0.35">
      <c r="J178" s="2"/>
      <c r="K178" s="2"/>
      <c r="L178" s="2"/>
    </row>
    <row r="179" spans="10:12" ht="12" customHeight="1" x14ac:dyDescent="0.35">
      <c r="J179" s="2"/>
      <c r="K179" s="2"/>
      <c r="L179" s="2"/>
    </row>
    <row r="180" spans="10:12" ht="12" customHeight="1" x14ac:dyDescent="0.35">
      <c r="J180" s="2"/>
      <c r="K180" s="2"/>
      <c r="L180" s="2"/>
    </row>
    <row r="181" spans="10:12" ht="12" customHeight="1" x14ac:dyDescent="0.35">
      <c r="J181" s="2"/>
      <c r="K181" s="2"/>
      <c r="L181" s="2"/>
    </row>
    <row r="182" spans="10:12" ht="12" customHeight="1" x14ac:dyDescent="0.35">
      <c r="J182" s="2"/>
      <c r="K182" s="2"/>
      <c r="L182" s="2"/>
    </row>
    <row r="183" spans="10:12" ht="12" customHeight="1" x14ac:dyDescent="0.35">
      <c r="J183" s="2"/>
      <c r="K183" s="2"/>
      <c r="L183" s="2"/>
    </row>
    <row r="184" spans="10:12" ht="12" customHeight="1" x14ac:dyDescent="0.35">
      <c r="J184" s="2"/>
      <c r="K184" s="2"/>
      <c r="L184" s="2"/>
    </row>
    <row r="185" spans="10:12" ht="12" customHeight="1" x14ac:dyDescent="0.35">
      <c r="J185" s="2"/>
      <c r="K185" s="2"/>
      <c r="L185" s="2"/>
    </row>
    <row r="186" spans="10:12" ht="12" customHeight="1" x14ac:dyDescent="0.35">
      <c r="J186" s="2"/>
      <c r="K186" s="2"/>
      <c r="L186" s="2"/>
    </row>
    <row r="187" spans="10:12" ht="12" customHeight="1" x14ac:dyDescent="0.35">
      <c r="J187" s="2"/>
      <c r="K187" s="2"/>
      <c r="L187" s="2"/>
    </row>
    <row r="188" spans="10:12" ht="12" customHeight="1" x14ac:dyDescent="0.35">
      <c r="J188" s="2"/>
      <c r="K188" s="2"/>
      <c r="L188" s="2"/>
    </row>
    <row r="189" spans="10:12" ht="12" customHeight="1" x14ac:dyDescent="0.35">
      <c r="J189" s="2"/>
      <c r="K189" s="2"/>
      <c r="L189" s="2"/>
    </row>
    <row r="190" spans="10:12" ht="12" customHeight="1" x14ac:dyDescent="0.35">
      <c r="J190" s="2"/>
      <c r="K190" s="2"/>
      <c r="L190" s="2"/>
    </row>
    <row r="191" spans="10:12" ht="12" customHeight="1" x14ac:dyDescent="0.35">
      <c r="J191" s="2"/>
      <c r="K191" s="2"/>
      <c r="L191" s="2"/>
    </row>
    <row r="192" spans="10:12" ht="12" customHeight="1" x14ac:dyDescent="0.35">
      <c r="J192" s="2"/>
      <c r="K192" s="2"/>
      <c r="L192" s="2"/>
    </row>
    <row r="193" spans="10:12" ht="12" customHeight="1" x14ac:dyDescent="0.35">
      <c r="J193" s="2"/>
      <c r="K193" s="2"/>
      <c r="L193" s="2"/>
    </row>
    <row r="194" spans="10:12" ht="12" customHeight="1" x14ac:dyDescent="0.35">
      <c r="J194" s="2"/>
      <c r="K194" s="2"/>
      <c r="L194" s="2"/>
    </row>
    <row r="195" spans="10:12" ht="12" customHeight="1" x14ac:dyDescent="0.35">
      <c r="J195" s="2"/>
      <c r="K195" s="2"/>
      <c r="L195" s="2"/>
    </row>
    <row r="196" spans="10:12" ht="12" customHeight="1" x14ac:dyDescent="0.35">
      <c r="J196" s="2"/>
      <c r="K196" s="2"/>
      <c r="L196" s="2"/>
    </row>
    <row r="197" spans="10:12" ht="12" customHeight="1" x14ac:dyDescent="0.35">
      <c r="J197" s="2"/>
      <c r="K197" s="2"/>
      <c r="L197" s="2"/>
    </row>
    <row r="198" spans="10:12" ht="12" customHeight="1" x14ac:dyDescent="0.35">
      <c r="J198" s="2"/>
      <c r="K198" s="2"/>
      <c r="L198" s="2"/>
    </row>
    <row r="199" spans="10:12" ht="12" customHeight="1" x14ac:dyDescent="0.35">
      <c r="J199" s="2"/>
      <c r="K199" s="2"/>
      <c r="L199" s="2"/>
    </row>
    <row r="200" spans="10:12" ht="12" customHeight="1" x14ac:dyDescent="0.35">
      <c r="J200" s="2"/>
      <c r="K200" s="2"/>
      <c r="L200" s="2"/>
    </row>
    <row r="201" spans="10:12" ht="12" customHeight="1" x14ac:dyDescent="0.35">
      <c r="J201" s="2"/>
      <c r="K201" s="2"/>
      <c r="L201" s="2"/>
    </row>
    <row r="202" spans="10:12" ht="12" customHeight="1" x14ac:dyDescent="0.35">
      <c r="J202" s="2"/>
      <c r="K202" s="2"/>
      <c r="L202" s="2"/>
    </row>
    <row r="203" spans="10:12" ht="12" customHeight="1" x14ac:dyDescent="0.35">
      <c r="J203" s="2"/>
      <c r="K203" s="2"/>
      <c r="L203" s="2"/>
    </row>
    <row r="204" spans="10:12" ht="12" customHeight="1" x14ac:dyDescent="0.35">
      <c r="J204" s="2"/>
      <c r="K204" s="2"/>
      <c r="L204" s="2"/>
    </row>
    <row r="205" spans="10:12" ht="12" customHeight="1" x14ac:dyDescent="0.35">
      <c r="J205" s="2"/>
      <c r="K205" s="2"/>
      <c r="L205" s="2"/>
    </row>
    <row r="206" spans="10:12" ht="12" customHeight="1" x14ac:dyDescent="0.35">
      <c r="J206" s="2"/>
      <c r="K206" s="2"/>
      <c r="L206" s="2"/>
    </row>
    <row r="207" spans="10:12" ht="12" customHeight="1" x14ac:dyDescent="0.35">
      <c r="J207" s="2"/>
      <c r="K207" s="2"/>
      <c r="L207" s="2"/>
    </row>
    <row r="208" spans="10:12" ht="12" customHeight="1" x14ac:dyDescent="0.35">
      <c r="J208" s="2"/>
      <c r="K208" s="2"/>
      <c r="L208" s="2"/>
    </row>
    <row r="209" spans="10:12" ht="12" customHeight="1" x14ac:dyDescent="0.35">
      <c r="J209" s="2"/>
      <c r="K209" s="2"/>
      <c r="L209" s="2"/>
    </row>
    <row r="210" spans="10:12" ht="12" customHeight="1" x14ac:dyDescent="0.35">
      <c r="J210" s="2"/>
      <c r="K210" s="2"/>
      <c r="L210" s="2"/>
    </row>
    <row r="211" spans="10:12" ht="12" customHeight="1" x14ac:dyDescent="0.35">
      <c r="J211" s="2"/>
      <c r="K211" s="2"/>
      <c r="L211" s="2"/>
    </row>
    <row r="212" spans="10:12" ht="12" customHeight="1" x14ac:dyDescent="0.35">
      <c r="J212" s="2"/>
      <c r="K212" s="2"/>
      <c r="L212" s="2"/>
    </row>
    <row r="213" spans="10:12" ht="12" customHeight="1" x14ac:dyDescent="0.35">
      <c r="J213" s="2"/>
      <c r="K213" s="2"/>
      <c r="L213" s="2"/>
    </row>
    <row r="214" spans="10:12" ht="12" customHeight="1" x14ac:dyDescent="0.35">
      <c r="J214" s="2"/>
      <c r="K214" s="2"/>
      <c r="L214" s="2"/>
    </row>
    <row r="215" spans="10:12" ht="12" customHeight="1" x14ac:dyDescent="0.35">
      <c r="J215" s="2"/>
      <c r="K215" s="2"/>
      <c r="L215" s="2"/>
    </row>
    <row r="216" spans="10:12" ht="12" customHeight="1" x14ac:dyDescent="0.35">
      <c r="J216" s="2"/>
      <c r="K216" s="2"/>
      <c r="L216" s="2"/>
    </row>
    <row r="217" spans="10:12" ht="12" customHeight="1" x14ac:dyDescent="0.35">
      <c r="J217" s="2"/>
      <c r="K217" s="2"/>
      <c r="L217" s="2"/>
    </row>
    <row r="218" spans="10:12" ht="12" customHeight="1" x14ac:dyDescent="0.35">
      <c r="J218" s="2"/>
      <c r="K218" s="2"/>
      <c r="L218" s="2"/>
    </row>
    <row r="219" spans="10:12" ht="12" customHeight="1" x14ac:dyDescent="0.35">
      <c r="J219" s="2"/>
      <c r="K219" s="2"/>
      <c r="L219" s="2"/>
    </row>
    <row r="220" spans="10:12" ht="12" customHeight="1" x14ac:dyDescent="0.35">
      <c r="J220" s="2"/>
      <c r="K220" s="2"/>
      <c r="L220" s="2"/>
    </row>
    <row r="221" spans="10:12" ht="12" customHeight="1" x14ac:dyDescent="0.35">
      <c r="J221" s="2"/>
      <c r="K221" s="2"/>
      <c r="L221" s="2"/>
    </row>
    <row r="222" spans="10:12" ht="12" customHeight="1" x14ac:dyDescent="0.35">
      <c r="J222" s="2"/>
      <c r="K222" s="2"/>
      <c r="L222" s="2"/>
    </row>
    <row r="223" spans="10:12" ht="12" customHeight="1" x14ac:dyDescent="0.35">
      <c r="J223" s="2"/>
      <c r="K223" s="2"/>
      <c r="L223" s="2"/>
    </row>
    <row r="224" spans="10:12" ht="12" customHeight="1" x14ac:dyDescent="0.35">
      <c r="J224" s="2"/>
      <c r="K224" s="2"/>
      <c r="L224" s="2"/>
    </row>
    <row r="225" spans="10:12" ht="12" customHeight="1" x14ac:dyDescent="0.35">
      <c r="J225" s="2"/>
      <c r="K225" s="2"/>
      <c r="L225" s="2"/>
    </row>
    <row r="226" spans="10:12" ht="12" customHeight="1" x14ac:dyDescent="0.35">
      <c r="J226" s="2"/>
      <c r="K226" s="2"/>
      <c r="L226" s="2"/>
    </row>
    <row r="227" spans="10:12" ht="12" customHeight="1" x14ac:dyDescent="0.35">
      <c r="J227" s="2"/>
      <c r="K227" s="2"/>
      <c r="L227" s="2"/>
    </row>
    <row r="228" spans="10:12" ht="12" customHeight="1" x14ac:dyDescent="0.35">
      <c r="J228" s="2"/>
      <c r="K228" s="2"/>
      <c r="L228" s="2"/>
    </row>
    <row r="229" spans="10:12" ht="12" customHeight="1" x14ac:dyDescent="0.35">
      <c r="J229" s="2"/>
      <c r="K229" s="2"/>
      <c r="L229" s="2"/>
    </row>
    <row r="230" spans="10:12" ht="12" customHeight="1" x14ac:dyDescent="0.35">
      <c r="J230" s="2"/>
      <c r="K230" s="2"/>
      <c r="L230" s="2"/>
    </row>
    <row r="231" spans="10:12" ht="12" customHeight="1" x14ac:dyDescent="0.35">
      <c r="J231" s="2"/>
      <c r="K231" s="2"/>
      <c r="L231" s="2"/>
    </row>
    <row r="232" spans="10:12" ht="12" customHeight="1" x14ac:dyDescent="0.35">
      <c r="J232" s="2"/>
      <c r="K232" s="2"/>
      <c r="L232" s="2"/>
    </row>
    <row r="233" spans="10:12" ht="12" customHeight="1" x14ac:dyDescent="0.35">
      <c r="J233" s="2"/>
      <c r="K233" s="2"/>
      <c r="L233" s="2"/>
    </row>
    <row r="234" spans="10:12" ht="12" customHeight="1" x14ac:dyDescent="0.35">
      <c r="J234" s="2"/>
      <c r="K234" s="2"/>
      <c r="L234" s="2"/>
    </row>
    <row r="235" spans="10:12" ht="12" customHeight="1" x14ac:dyDescent="0.35">
      <c r="J235" s="2"/>
      <c r="K235" s="2"/>
      <c r="L235" s="2"/>
    </row>
    <row r="236" spans="10:12" ht="12" customHeight="1" x14ac:dyDescent="0.35">
      <c r="J236" s="2"/>
      <c r="K236" s="2"/>
      <c r="L236" s="2"/>
    </row>
    <row r="237" spans="10:12" ht="12" customHeight="1" x14ac:dyDescent="0.35">
      <c r="J237" s="2"/>
      <c r="K237" s="2"/>
      <c r="L237" s="2"/>
    </row>
    <row r="238" spans="10:12" ht="12" customHeight="1" x14ac:dyDescent="0.35">
      <c r="J238" s="2"/>
      <c r="K238" s="2"/>
      <c r="L238" s="2"/>
    </row>
    <row r="239" spans="10:12" ht="12" customHeight="1" x14ac:dyDescent="0.35">
      <c r="J239" s="2"/>
      <c r="K239" s="2"/>
      <c r="L239" s="2"/>
    </row>
    <row r="240" spans="10:12" ht="12" customHeight="1" x14ac:dyDescent="0.35">
      <c r="J240" s="2"/>
      <c r="K240" s="2"/>
      <c r="L240" s="2"/>
    </row>
    <row r="241" spans="10:12" ht="12" customHeight="1" x14ac:dyDescent="0.35">
      <c r="J241" s="2"/>
      <c r="K241" s="2"/>
      <c r="L241" s="2"/>
    </row>
    <row r="242" spans="10:12" ht="12" customHeight="1" x14ac:dyDescent="0.35">
      <c r="J242" s="2"/>
      <c r="K242" s="2"/>
      <c r="L242" s="2"/>
    </row>
    <row r="243" spans="10:12" ht="12" customHeight="1" x14ac:dyDescent="0.35">
      <c r="J243" s="2"/>
      <c r="K243" s="2"/>
      <c r="L243" s="2"/>
    </row>
    <row r="244" spans="10:12" ht="12" customHeight="1" x14ac:dyDescent="0.35">
      <c r="J244" s="2"/>
      <c r="K244" s="2"/>
      <c r="L244" s="2"/>
    </row>
    <row r="245" spans="10:12" ht="12" customHeight="1" x14ac:dyDescent="0.35">
      <c r="J245" s="2"/>
      <c r="K245" s="2"/>
      <c r="L245" s="2"/>
    </row>
    <row r="246" spans="10:12" ht="12" customHeight="1" x14ac:dyDescent="0.35">
      <c r="J246" s="2"/>
      <c r="K246" s="2"/>
      <c r="L246" s="2"/>
    </row>
    <row r="247" spans="10:12" ht="12" customHeight="1" x14ac:dyDescent="0.35">
      <c r="J247" s="2"/>
      <c r="K247" s="2"/>
      <c r="L247" s="2"/>
    </row>
    <row r="248" spans="10:12" ht="12" customHeight="1" x14ac:dyDescent="0.35">
      <c r="J248" s="2"/>
      <c r="K248" s="2"/>
      <c r="L248" s="2"/>
    </row>
    <row r="249" spans="10:12" ht="12" customHeight="1" x14ac:dyDescent="0.35">
      <c r="J249" s="2"/>
      <c r="K249" s="2"/>
      <c r="L249" s="2"/>
    </row>
    <row r="250" spans="10:12" ht="12" customHeight="1" x14ac:dyDescent="0.35">
      <c r="J250" s="2"/>
      <c r="K250" s="2"/>
      <c r="L250" s="2"/>
    </row>
    <row r="251" spans="10:12" ht="12" customHeight="1" x14ac:dyDescent="0.35">
      <c r="J251" s="2"/>
      <c r="K251" s="2"/>
      <c r="L251" s="2"/>
    </row>
    <row r="252" spans="10:12" ht="12" customHeight="1" x14ac:dyDescent="0.35">
      <c r="J252" s="2"/>
      <c r="K252" s="2"/>
      <c r="L252" s="2"/>
    </row>
    <row r="253" spans="10:12" ht="12" customHeight="1" x14ac:dyDescent="0.35">
      <c r="J253" s="2"/>
      <c r="K253" s="2"/>
      <c r="L253" s="2"/>
    </row>
    <row r="254" spans="10:12" ht="12" customHeight="1" x14ac:dyDescent="0.35">
      <c r="J254" s="2"/>
      <c r="K254" s="2"/>
      <c r="L254" s="2"/>
    </row>
    <row r="255" spans="10:12" ht="12" customHeight="1" x14ac:dyDescent="0.35">
      <c r="J255" s="2"/>
      <c r="K255" s="2"/>
      <c r="L255" s="2"/>
    </row>
    <row r="256" spans="10:12" ht="12" customHeight="1" x14ac:dyDescent="0.35">
      <c r="J256" s="2"/>
      <c r="K256" s="2"/>
      <c r="L256" s="2"/>
    </row>
    <row r="257" spans="10:12" ht="12" customHeight="1" x14ac:dyDescent="0.35">
      <c r="J257" s="2"/>
      <c r="K257" s="2"/>
      <c r="L257" s="2"/>
    </row>
    <row r="258" spans="10:12" ht="12" customHeight="1" x14ac:dyDescent="0.35">
      <c r="J258" s="2"/>
      <c r="K258" s="2"/>
      <c r="L258" s="2"/>
    </row>
    <row r="259" spans="10:12" ht="12" customHeight="1" x14ac:dyDescent="0.35">
      <c r="J259" s="2"/>
      <c r="K259" s="2"/>
      <c r="L259" s="2"/>
    </row>
    <row r="260" spans="10:12" ht="12" customHeight="1" x14ac:dyDescent="0.35">
      <c r="J260" s="2"/>
      <c r="K260" s="2"/>
      <c r="L260" s="2"/>
    </row>
    <row r="261" spans="10:12" ht="12" customHeight="1" x14ac:dyDescent="0.35">
      <c r="J261" s="2"/>
      <c r="K261" s="2"/>
      <c r="L261" s="2"/>
    </row>
    <row r="262" spans="10:12" ht="12" customHeight="1" x14ac:dyDescent="0.35">
      <c r="J262" s="2"/>
      <c r="K262" s="2"/>
      <c r="L262" s="2"/>
    </row>
    <row r="263" spans="10:12" ht="12" customHeight="1" x14ac:dyDescent="0.35">
      <c r="J263" s="2"/>
      <c r="K263" s="2"/>
      <c r="L263" s="2"/>
    </row>
    <row r="264" spans="10:12" ht="12" customHeight="1" x14ac:dyDescent="0.35">
      <c r="J264" s="2"/>
      <c r="K264" s="2"/>
      <c r="L264" s="2"/>
    </row>
    <row r="265" spans="10:12" ht="12" customHeight="1" x14ac:dyDescent="0.35">
      <c r="J265" s="2"/>
      <c r="K265" s="2"/>
      <c r="L265" s="2"/>
    </row>
    <row r="266" spans="10:12" ht="12" customHeight="1" x14ac:dyDescent="0.35">
      <c r="J266" s="2"/>
      <c r="K266" s="2"/>
      <c r="L266" s="2"/>
    </row>
    <row r="267" spans="10:12" ht="12" customHeight="1" x14ac:dyDescent="0.35">
      <c r="J267" s="2"/>
      <c r="K267" s="2"/>
      <c r="L267" s="2"/>
    </row>
    <row r="268" spans="10:12" ht="12" customHeight="1" x14ac:dyDescent="0.35">
      <c r="J268" s="2"/>
      <c r="K268" s="2"/>
      <c r="L268" s="2"/>
    </row>
    <row r="269" spans="10:12" ht="12" customHeight="1" x14ac:dyDescent="0.35">
      <c r="J269" s="2"/>
      <c r="K269" s="2"/>
      <c r="L269" s="2"/>
    </row>
    <row r="270" spans="10:12" ht="12" customHeight="1" x14ac:dyDescent="0.35">
      <c r="J270" s="2"/>
      <c r="K270" s="2"/>
      <c r="L270" s="2"/>
    </row>
    <row r="271" spans="10:12" ht="12" customHeight="1" x14ac:dyDescent="0.35">
      <c r="J271" s="2"/>
      <c r="K271" s="2"/>
      <c r="L271" s="2"/>
    </row>
    <row r="272" spans="10:12" ht="12" customHeight="1" x14ac:dyDescent="0.35">
      <c r="J272" s="2"/>
      <c r="K272" s="2"/>
      <c r="L272" s="2"/>
    </row>
    <row r="273" spans="10:12" ht="12" customHeight="1" x14ac:dyDescent="0.35">
      <c r="J273" s="2"/>
      <c r="K273" s="2"/>
      <c r="L273" s="2"/>
    </row>
    <row r="274" spans="10:12" ht="12" customHeight="1" x14ac:dyDescent="0.35">
      <c r="J274" s="2"/>
      <c r="K274" s="2"/>
      <c r="L274" s="2"/>
    </row>
    <row r="275" spans="10:12" ht="12" customHeight="1" x14ac:dyDescent="0.35">
      <c r="J275" s="2"/>
      <c r="K275" s="2"/>
      <c r="L275" s="2"/>
    </row>
    <row r="276" spans="10:12" ht="12" customHeight="1" x14ac:dyDescent="0.35">
      <c r="J276" s="2"/>
      <c r="K276" s="2"/>
      <c r="L276" s="2"/>
    </row>
    <row r="277" spans="10:12" ht="12" customHeight="1" x14ac:dyDescent="0.35">
      <c r="J277" s="2"/>
      <c r="K277" s="2"/>
      <c r="L277" s="2"/>
    </row>
    <row r="278" spans="10:12" ht="12" customHeight="1" x14ac:dyDescent="0.35">
      <c r="J278" s="2"/>
      <c r="K278" s="2"/>
      <c r="L278" s="2"/>
    </row>
    <row r="279" spans="10:12" ht="12" customHeight="1" x14ac:dyDescent="0.35">
      <c r="J279" s="2"/>
      <c r="K279" s="2"/>
      <c r="L279" s="2"/>
    </row>
    <row r="280" spans="10:12" ht="12" customHeight="1" x14ac:dyDescent="0.35">
      <c r="J280" s="2"/>
      <c r="K280" s="2"/>
      <c r="L280" s="2"/>
    </row>
    <row r="281" spans="10:12" ht="12" customHeight="1" x14ac:dyDescent="0.35">
      <c r="J281" s="2"/>
      <c r="K281" s="2"/>
      <c r="L281" s="2"/>
    </row>
    <row r="282" spans="10:12" ht="12" customHeight="1" x14ac:dyDescent="0.35">
      <c r="J282" s="2"/>
      <c r="K282" s="2"/>
      <c r="L282" s="2"/>
    </row>
    <row r="283" spans="10:12" ht="12" customHeight="1" x14ac:dyDescent="0.35">
      <c r="J283" s="2"/>
      <c r="K283" s="2"/>
      <c r="L283" s="2"/>
    </row>
    <row r="284" spans="10:12" ht="12" customHeight="1" x14ac:dyDescent="0.35">
      <c r="J284" s="2"/>
      <c r="K284" s="2"/>
      <c r="L284" s="2"/>
    </row>
    <row r="285" spans="10:12" ht="12" customHeight="1" x14ac:dyDescent="0.35">
      <c r="J285" s="2"/>
      <c r="K285" s="2"/>
      <c r="L285" s="2"/>
    </row>
    <row r="286" spans="10:12" ht="12" customHeight="1" x14ac:dyDescent="0.35">
      <c r="J286" s="2"/>
      <c r="K286" s="2"/>
      <c r="L286" s="2"/>
    </row>
    <row r="287" spans="10:12" ht="12" customHeight="1" x14ac:dyDescent="0.35">
      <c r="J287" s="2"/>
      <c r="K287" s="2"/>
      <c r="L287" s="2"/>
    </row>
    <row r="288" spans="10:12" ht="12" customHeight="1" x14ac:dyDescent="0.35">
      <c r="J288" s="2"/>
      <c r="K288" s="2"/>
      <c r="L288" s="2"/>
    </row>
    <row r="289" spans="10:12" ht="12" customHeight="1" x14ac:dyDescent="0.35">
      <c r="J289" s="2"/>
      <c r="K289" s="2"/>
      <c r="L289" s="2"/>
    </row>
    <row r="290" spans="10:12" ht="12" customHeight="1" x14ac:dyDescent="0.35">
      <c r="J290" s="2"/>
      <c r="K290" s="2"/>
      <c r="L290" s="2"/>
    </row>
    <row r="291" spans="10:12" ht="12" customHeight="1" x14ac:dyDescent="0.35">
      <c r="J291" s="2"/>
      <c r="K291" s="2"/>
      <c r="L291" s="2"/>
    </row>
    <row r="292" spans="10:12" ht="12" customHeight="1" x14ac:dyDescent="0.35">
      <c r="J292" s="2"/>
      <c r="K292" s="2"/>
      <c r="L292" s="2"/>
    </row>
    <row r="293" spans="10:12" ht="12" customHeight="1" x14ac:dyDescent="0.35">
      <c r="J293" s="2"/>
      <c r="K293" s="2"/>
      <c r="L293" s="2"/>
    </row>
    <row r="294" spans="10:12" ht="12" customHeight="1" x14ac:dyDescent="0.35">
      <c r="J294" s="2"/>
      <c r="K294" s="2"/>
      <c r="L294" s="2"/>
    </row>
    <row r="295" spans="10:12" ht="12" customHeight="1" x14ac:dyDescent="0.35">
      <c r="J295" s="2"/>
      <c r="K295" s="2"/>
      <c r="L295" s="2"/>
    </row>
    <row r="296" spans="10:12" ht="12" customHeight="1" x14ac:dyDescent="0.35">
      <c r="J296" s="2"/>
      <c r="K296" s="2"/>
      <c r="L296" s="2"/>
    </row>
    <row r="297" spans="10:12" ht="12" customHeight="1" x14ac:dyDescent="0.35">
      <c r="J297" s="2"/>
      <c r="K297" s="2"/>
      <c r="L297" s="2"/>
    </row>
    <row r="298" spans="10:12" ht="12" customHeight="1" x14ac:dyDescent="0.35">
      <c r="J298" s="2"/>
      <c r="K298" s="2"/>
      <c r="L298" s="2"/>
    </row>
    <row r="299" spans="10:12" ht="12" customHeight="1" x14ac:dyDescent="0.35">
      <c r="J299" s="2"/>
      <c r="K299" s="2"/>
      <c r="L299" s="2"/>
    </row>
    <row r="300" spans="10:12" ht="12" customHeight="1" x14ac:dyDescent="0.35">
      <c r="J300" s="2"/>
      <c r="K300" s="2"/>
      <c r="L300" s="2"/>
    </row>
    <row r="301" spans="10:12" ht="12" customHeight="1" x14ac:dyDescent="0.35">
      <c r="J301" s="2"/>
      <c r="K301" s="2"/>
      <c r="L301" s="2"/>
    </row>
    <row r="302" spans="10:12" ht="12" customHeight="1" x14ac:dyDescent="0.35">
      <c r="J302" s="2"/>
      <c r="K302" s="2"/>
      <c r="L302" s="2"/>
    </row>
    <row r="303" spans="10:12" ht="12" customHeight="1" x14ac:dyDescent="0.35">
      <c r="J303" s="2"/>
      <c r="K303" s="2"/>
      <c r="L303" s="2"/>
    </row>
    <row r="304" spans="10:12" ht="12" customHeight="1" x14ac:dyDescent="0.35">
      <c r="J304" s="2"/>
      <c r="K304" s="2"/>
      <c r="L304" s="2"/>
    </row>
    <row r="305" spans="10:12" ht="12" customHeight="1" x14ac:dyDescent="0.35">
      <c r="J305" s="2"/>
      <c r="K305" s="2"/>
      <c r="L305" s="2"/>
    </row>
    <row r="306" spans="10:12" ht="12" customHeight="1" x14ac:dyDescent="0.35">
      <c r="J306" s="2"/>
      <c r="K306" s="2"/>
      <c r="L306" s="2"/>
    </row>
    <row r="307" spans="10:12" ht="12" customHeight="1" x14ac:dyDescent="0.35">
      <c r="J307" s="2"/>
      <c r="K307" s="2"/>
      <c r="L307" s="2"/>
    </row>
    <row r="308" spans="10:12" ht="12" customHeight="1" x14ac:dyDescent="0.35">
      <c r="J308" s="2"/>
      <c r="K308" s="2"/>
      <c r="L308" s="2"/>
    </row>
    <row r="309" spans="10:12" ht="12" customHeight="1" x14ac:dyDescent="0.35">
      <c r="J309" s="2"/>
      <c r="K309" s="2"/>
      <c r="L309" s="2"/>
    </row>
    <row r="310" spans="10:12" ht="12" customHeight="1" x14ac:dyDescent="0.35">
      <c r="J310" s="2"/>
      <c r="K310" s="2"/>
      <c r="L310" s="2"/>
    </row>
    <row r="311" spans="10:12" ht="12" customHeight="1" x14ac:dyDescent="0.35">
      <c r="J311" s="2"/>
      <c r="K311" s="2"/>
      <c r="L311" s="2"/>
    </row>
    <row r="312" spans="10:12" ht="12" customHeight="1" x14ac:dyDescent="0.35">
      <c r="J312" s="2"/>
      <c r="K312" s="2"/>
      <c r="L312" s="2"/>
    </row>
    <row r="313" spans="10:12" ht="12" customHeight="1" x14ac:dyDescent="0.35">
      <c r="J313" s="2"/>
      <c r="K313" s="2"/>
      <c r="L313" s="2"/>
    </row>
    <row r="314" spans="10:12" ht="12" customHeight="1" x14ac:dyDescent="0.35">
      <c r="J314" s="2"/>
      <c r="K314" s="2"/>
      <c r="L314" s="2"/>
    </row>
    <row r="315" spans="10:12" ht="12" customHeight="1" x14ac:dyDescent="0.35">
      <c r="J315" s="2"/>
      <c r="K315" s="2"/>
      <c r="L315" s="2"/>
    </row>
    <row r="316" spans="10:12" ht="12" customHeight="1" x14ac:dyDescent="0.35">
      <c r="J316" s="2"/>
      <c r="K316" s="2"/>
      <c r="L316" s="2"/>
    </row>
    <row r="317" spans="10:12" ht="12" customHeight="1" x14ac:dyDescent="0.35">
      <c r="J317" s="2"/>
      <c r="K317" s="2"/>
      <c r="L317" s="2"/>
    </row>
    <row r="318" spans="10:12" ht="12" customHeight="1" x14ac:dyDescent="0.35">
      <c r="J318" s="2"/>
      <c r="K318" s="2"/>
      <c r="L318" s="2"/>
    </row>
    <row r="319" spans="10:12" ht="12" customHeight="1" x14ac:dyDescent="0.35">
      <c r="J319" s="2"/>
      <c r="K319" s="2"/>
      <c r="L319" s="2"/>
    </row>
    <row r="320" spans="10:12" ht="12" customHeight="1" x14ac:dyDescent="0.35">
      <c r="J320" s="2"/>
      <c r="K320" s="2"/>
      <c r="L320" s="2"/>
    </row>
    <row r="321" spans="10:12" ht="12" customHeight="1" x14ac:dyDescent="0.35">
      <c r="J321" s="2"/>
      <c r="K321" s="2"/>
      <c r="L321" s="2"/>
    </row>
    <row r="322" spans="10:12" ht="12" customHeight="1" x14ac:dyDescent="0.35">
      <c r="J322" s="2"/>
      <c r="K322" s="2"/>
      <c r="L322" s="2"/>
    </row>
    <row r="323" spans="10:12" ht="12" customHeight="1" x14ac:dyDescent="0.35">
      <c r="J323" s="2"/>
      <c r="K323" s="2"/>
      <c r="L323" s="2"/>
    </row>
    <row r="324" spans="10:12" ht="12" customHeight="1" x14ac:dyDescent="0.35">
      <c r="J324" s="2"/>
      <c r="K324" s="2"/>
      <c r="L324" s="2"/>
    </row>
    <row r="325" spans="10:12" ht="12" customHeight="1" x14ac:dyDescent="0.35">
      <c r="J325" s="2"/>
      <c r="K325" s="2"/>
      <c r="L325" s="2"/>
    </row>
    <row r="326" spans="10:12" ht="12" customHeight="1" x14ac:dyDescent="0.35">
      <c r="J326" s="2"/>
      <c r="K326" s="2"/>
      <c r="L326" s="2"/>
    </row>
    <row r="327" spans="10:12" ht="12" customHeight="1" x14ac:dyDescent="0.35">
      <c r="J327" s="2"/>
      <c r="K327" s="2"/>
      <c r="L327" s="2"/>
    </row>
    <row r="328" spans="10:12" ht="12" customHeight="1" x14ac:dyDescent="0.35">
      <c r="J328" s="2"/>
      <c r="K328" s="2"/>
      <c r="L328" s="2"/>
    </row>
    <row r="329" spans="10:12" ht="12" customHeight="1" x14ac:dyDescent="0.35">
      <c r="J329" s="2"/>
      <c r="K329" s="2"/>
      <c r="L329" s="2"/>
    </row>
    <row r="330" spans="10:12" ht="12" customHeight="1" x14ac:dyDescent="0.35">
      <c r="J330" s="2"/>
      <c r="K330" s="2"/>
      <c r="L330" s="2"/>
    </row>
    <row r="331" spans="10:12" ht="12" customHeight="1" x14ac:dyDescent="0.35">
      <c r="J331" s="2"/>
      <c r="K331" s="2"/>
      <c r="L331" s="2"/>
    </row>
    <row r="332" spans="10:12" ht="12" customHeight="1" x14ac:dyDescent="0.35">
      <c r="J332" s="2"/>
      <c r="K332" s="2"/>
      <c r="L332" s="2"/>
    </row>
    <row r="333" spans="10:12" ht="12" customHeight="1" x14ac:dyDescent="0.35">
      <c r="J333" s="2"/>
      <c r="K333" s="2"/>
      <c r="L333" s="2"/>
    </row>
    <row r="334" spans="10:12" ht="12" customHeight="1" x14ac:dyDescent="0.35">
      <c r="J334" s="2"/>
      <c r="K334" s="2"/>
      <c r="L334" s="2"/>
    </row>
    <row r="335" spans="10:12" ht="12" customHeight="1" x14ac:dyDescent="0.35">
      <c r="J335" s="2"/>
      <c r="K335" s="2"/>
      <c r="L335" s="2"/>
    </row>
    <row r="336" spans="10:12" ht="12" customHeight="1" x14ac:dyDescent="0.35">
      <c r="J336" s="2"/>
      <c r="K336" s="2"/>
      <c r="L336" s="2"/>
    </row>
    <row r="337" spans="10:12" ht="12" customHeight="1" x14ac:dyDescent="0.35">
      <c r="J337" s="2"/>
      <c r="K337" s="2"/>
      <c r="L337" s="2"/>
    </row>
    <row r="338" spans="10:12" ht="12" customHeight="1" x14ac:dyDescent="0.35">
      <c r="J338" s="2"/>
      <c r="K338" s="2"/>
      <c r="L338" s="2"/>
    </row>
    <row r="339" spans="10:12" ht="12" customHeight="1" x14ac:dyDescent="0.35">
      <c r="J339" s="2"/>
      <c r="K339" s="2"/>
      <c r="L339" s="2"/>
    </row>
    <row r="340" spans="10:12" ht="12" customHeight="1" x14ac:dyDescent="0.35">
      <c r="J340" s="2"/>
      <c r="K340" s="2"/>
      <c r="L340" s="2"/>
    </row>
    <row r="341" spans="10:12" ht="12" customHeight="1" x14ac:dyDescent="0.35">
      <c r="J341" s="2"/>
      <c r="K341" s="2"/>
      <c r="L341" s="2"/>
    </row>
    <row r="342" spans="10:12" ht="12" customHeight="1" x14ac:dyDescent="0.35">
      <c r="J342" s="2"/>
      <c r="K342" s="2"/>
      <c r="L342" s="2"/>
    </row>
    <row r="343" spans="10:12" ht="12" customHeight="1" x14ac:dyDescent="0.35">
      <c r="J343" s="2"/>
      <c r="K343" s="2"/>
      <c r="L343" s="2"/>
    </row>
    <row r="344" spans="10:12" ht="12" customHeight="1" x14ac:dyDescent="0.35">
      <c r="J344" s="2"/>
      <c r="K344" s="2"/>
      <c r="L344" s="2"/>
    </row>
    <row r="345" spans="10:12" ht="12" customHeight="1" x14ac:dyDescent="0.35">
      <c r="J345" s="2"/>
      <c r="K345" s="2"/>
      <c r="L345" s="2"/>
    </row>
    <row r="346" spans="10:12" ht="12" customHeight="1" x14ac:dyDescent="0.35">
      <c r="J346" s="2"/>
      <c r="K346" s="2"/>
      <c r="L346" s="2"/>
    </row>
    <row r="347" spans="10:12" ht="12" customHeight="1" x14ac:dyDescent="0.35">
      <c r="J347" s="2"/>
      <c r="K347" s="2"/>
      <c r="L347" s="2"/>
    </row>
    <row r="348" spans="10:12" ht="12" customHeight="1" x14ac:dyDescent="0.35">
      <c r="J348" s="2"/>
      <c r="K348" s="2"/>
      <c r="L348" s="2"/>
    </row>
    <row r="349" spans="10:12" ht="12" customHeight="1" x14ac:dyDescent="0.35">
      <c r="J349" s="2"/>
      <c r="K349" s="2"/>
      <c r="L349" s="2"/>
    </row>
    <row r="350" spans="10:12" ht="12" customHeight="1" x14ac:dyDescent="0.35">
      <c r="J350" s="2"/>
      <c r="K350" s="2"/>
      <c r="L350" s="2"/>
    </row>
    <row r="351" spans="10:12" ht="12" customHeight="1" x14ac:dyDescent="0.35">
      <c r="J351" s="2"/>
      <c r="K351" s="2"/>
      <c r="L351" s="2"/>
    </row>
    <row r="352" spans="10:12" ht="12" customHeight="1" x14ac:dyDescent="0.35">
      <c r="J352" s="2"/>
      <c r="K352" s="2"/>
      <c r="L352" s="2"/>
    </row>
    <row r="353" spans="10:12" ht="12" customHeight="1" x14ac:dyDescent="0.35">
      <c r="J353" s="2"/>
      <c r="K353" s="2"/>
      <c r="L353" s="2"/>
    </row>
    <row r="354" spans="10:12" ht="12" customHeight="1" x14ac:dyDescent="0.35">
      <c r="J354" s="2"/>
      <c r="K354" s="2"/>
      <c r="L354" s="2"/>
    </row>
    <row r="355" spans="10:12" ht="12" customHeight="1" x14ac:dyDescent="0.35">
      <c r="J355" s="2"/>
      <c r="K355" s="2"/>
      <c r="L355" s="2"/>
    </row>
    <row r="356" spans="10:12" ht="12" customHeight="1" x14ac:dyDescent="0.35">
      <c r="J356" s="2"/>
      <c r="K356" s="2"/>
      <c r="L356" s="2"/>
    </row>
    <row r="357" spans="10:12" ht="12" customHeight="1" x14ac:dyDescent="0.35">
      <c r="J357" s="2"/>
      <c r="K357" s="2"/>
      <c r="L357" s="2"/>
    </row>
    <row r="358" spans="10:12" ht="12" customHeight="1" x14ac:dyDescent="0.35">
      <c r="J358" s="2"/>
      <c r="K358" s="2"/>
      <c r="L358" s="2"/>
    </row>
    <row r="359" spans="10:12" ht="12" customHeight="1" x14ac:dyDescent="0.35">
      <c r="J359" s="2"/>
      <c r="K359" s="2"/>
      <c r="L359" s="2"/>
    </row>
    <row r="360" spans="10:12" ht="12" customHeight="1" x14ac:dyDescent="0.35">
      <c r="J360" s="2"/>
      <c r="K360" s="2"/>
      <c r="L360" s="2"/>
    </row>
    <row r="361" spans="10:12" ht="12" customHeight="1" x14ac:dyDescent="0.35">
      <c r="J361" s="2"/>
      <c r="K361" s="2"/>
      <c r="L361" s="2"/>
    </row>
    <row r="362" spans="10:12" ht="12" customHeight="1" x14ac:dyDescent="0.35">
      <c r="J362" s="2"/>
      <c r="K362" s="2"/>
      <c r="L362" s="2"/>
    </row>
    <row r="363" spans="10:12" ht="12" customHeight="1" x14ac:dyDescent="0.35">
      <c r="J363" s="2"/>
      <c r="K363" s="2"/>
      <c r="L363" s="2"/>
    </row>
    <row r="364" spans="10:12" ht="12" customHeight="1" x14ac:dyDescent="0.35">
      <c r="J364" s="2"/>
      <c r="K364" s="2"/>
      <c r="L364" s="2"/>
    </row>
    <row r="365" spans="10:12" ht="12" customHeight="1" x14ac:dyDescent="0.35">
      <c r="J365" s="2"/>
      <c r="K365" s="2"/>
      <c r="L365" s="2"/>
    </row>
    <row r="366" spans="10:12" ht="12" customHeight="1" x14ac:dyDescent="0.35">
      <c r="J366" s="2"/>
      <c r="K366" s="2"/>
      <c r="L366" s="2"/>
    </row>
    <row r="367" spans="10:12" ht="12" customHeight="1" x14ac:dyDescent="0.35">
      <c r="J367" s="2"/>
      <c r="K367" s="2"/>
      <c r="L367" s="2"/>
    </row>
    <row r="368" spans="10:12" ht="12" customHeight="1" x14ac:dyDescent="0.35">
      <c r="J368" s="2"/>
      <c r="K368" s="2"/>
      <c r="L368" s="2"/>
    </row>
    <row r="369" spans="10:12" ht="12" customHeight="1" x14ac:dyDescent="0.35">
      <c r="J369" s="2"/>
      <c r="K369" s="2"/>
      <c r="L369" s="2"/>
    </row>
    <row r="370" spans="10:12" ht="12" customHeight="1" x14ac:dyDescent="0.35">
      <c r="J370" s="2"/>
      <c r="K370" s="2"/>
      <c r="L370" s="2"/>
    </row>
    <row r="371" spans="10:12" ht="12" customHeight="1" x14ac:dyDescent="0.35">
      <c r="J371" s="2"/>
      <c r="K371" s="2"/>
      <c r="L371" s="2"/>
    </row>
    <row r="372" spans="10:12" ht="12" customHeight="1" x14ac:dyDescent="0.35">
      <c r="J372" s="2"/>
      <c r="K372" s="2"/>
      <c r="L372" s="2"/>
    </row>
    <row r="373" spans="10:12" ht="12" customHeight="1" x14ac:dyDescent="0.35">
      <c r="J373" s="2"/>
      <c r="K373" s="2"/>
      <c r="L373" s="2"/>
    </row>
    <row r="374" spans="10:12" ht="12" customHeight="1" x14ac:dyDescent="0.35">
      <c r="J374" s="2"/>
      <c r="K374" s="2"/>
      <c r="L374" s="2"/>
    </row>
    <row r="375" spans="10:12" ht="12" customHeight="1" x14ac:dyDescent="0.35">
      <c r="J375" s="2"/>
      <c r="K375" s="2"/>
      <c r="L375" s="2"/>
    </row>
    <row r="376" spans="10:12" ht="12" customHeight="1" x14ac:dyDescent="0.35">
      <c r="J376" s="2"/>
      <c r="K376" s="2"/>
      <c r="L376" s="2"/>
    </row>
    <row r="377" spans="10:12" ht="12" customHeight="1" x14ac:dyDescent="0.35">
      <c r="J377" s="2"/>
      <c r="K377" s="2"/>
      <c r="L377" s="2"/>
    </row>
    <row r="378" spans="10:12" ht="12" customHeight="1" x14ac:dyDescent="0.35">
      <c r="J378" s="2"/>
      <c r="K378" s="2"/>
      <c r="L378" s="2"/>
    </row>
    <row r="379" spans="10:12" ht="12" customHeight="1" x14ac:dyDescent="0.35">
      <c r="J379" s="2"/>
      <c r="K379" s="2"/>
      <c r="L379" s="2"/>
    </row>
    <row r="380" spans="10:12" ht="12" customHeight="1" x14ac:dyDescent="0.35">
      <c r="J380" s="2"/>
      <c r="K380" s="2"/>
      <c r="L380" s="2"/>
    </row>
    <row r="381" spans="10:12" ht="12" customHeight="1" x14ac:dyDescent="0.35">
      <c r="J381" s="2"/>
      <c r="K381" s="2"/>
      <c r="L381" s="2"/>
    </row>
    <row r="382" spans="10:12" ht="12" customHeight="1" x14ac:dyDescent="0.35">
      <c r="J382" s="2"/>
      <c r="K382" s="2"/>
      <c r="L382" s="2"/>
    </row>
    <row r="383" spans="10:12" ht="12" customHeight="1" x14ac:dyDescent="0.35">
      <c r="J383" s="2"/>
      <c r="K383" s="2"/>
      <c r="L383" s="2"/>
    </row>
    <row r="384" spans="10:12" ht="12" customHeight="1" x14ac:dyDescent="0.35">
      <c r="J384" s="2"/>
      <c r="K384" s="2"/>
      <c r="L384" s="2"/>
    </row>
    <row r="385" spans="10:12" ht="12" customHeight="1" x14ac:dyDescent="0.35">
      <c r="J385" s="2"/>
      <c r="K385" s="2"/>
      <c r="L385" s="2"/>
    </row>
    <row r="386" spans="10:12" ht="12" customHeight="1" x14ac:dyDescent="0.35">
      <c r="J386" s="2"/>
      <c r="K386" s="2"/>
      <c r="L386" s="2"/>
    </row>
    <row r="387" spans="10:12" ht="12" customHeight="1" x14ac:dyDescent="0.35">
      <c r="J387" s="2"/>
      <c r="K387" s="2"/>
      <c r="L387" s="2"/>
    </row>
    <row r="388" spans="10:12" ht="12" customHeight="1" x14ac:dyDescent="0.35">
      <c r="J388" s="2"/>
      <c r="K388" s="2"/>
      <c r="L388" s="2"/>
    </row>
    <row r="389" spans="10:12" ht="12" customHeight="1" x14ac:dyDescent="0.35">
      <c r="J389" s="2"/>
      <c r="K389" s="2"/>
      <c r="L389" s="2"/>
    </row>
    <row r="390" spans="10:12" ht="12" customHeight="1" x14ac:dyDescent="0.35">
      <c r="J390" s="2"/>
      <c r="K390" s="2"/>
      <c r="L390" s="2"/>
    </row>
    <row r="391" spans="10:12" ht="12" customHeight="1" x14ac:dyDescent="0.35">
      <c r="J391" s="2"/>
      <c r="K391" s="2"/>
      <c r="L391" s="2"/>
    </row>
    <row r="392" spans="10:12" ht="12" customHeight="1" x14ac:dyDescent="0.35">
      <c r="J392" s="2"/>
      <c r="K392" s="2"/>
      <c r="L392" s="2"/>
    </row>
    <row r="393" spans="10:12" ht="12" customHeight="1" x14ac:dyDescent="0.35">
      <c r="J393" s="2"/>
      <c r="K393" s="2"/>
      <c r="L393" s="2"/>
    </row>
    <row r="394" spans="10:12" ht="12" customHeight="1" x14ac:dyDescent="0.35">
      <c r="J394" s="2"/>
      <c r="K394" s="2"/>
      <c r="L394" s="2"/>
    </row>
    <row r="395" spans="10:12" ht="12" customHeight="1" x14ac:dyDescent="0.35">
      <c r="J395" s="2"/>
      <c r="K395" s="2"/>
      <c r="L395" s="2"/>
    </row>
    <row r="396" spans="10:12" ht="12" customHeight="1" x14ac:dyDescent="0.35">
      <c r="J396" s="2"/>
      <c r="K396" s="2"/>
      <c r="L396" s="2"/>
    </row>
    <row r="397" spans="10:12" ht="12" customHeight="1" x14ac:dyDescent="0.35">
      <c r="J397" s="2"/>
      <c r="K397" s="2"/>
      <c r="L397" s="2"/>
    </row>
    <row r="398" spans="10:12" ht="12" customHeight="1" x14ac:dyDescent="0.35">
      <c r="J398" s="2"/>
      <c r="K398" s="2"/>
      <c r="L398" s="2"/>
    </row>
    <row r="399" spans="10:12" ht="12" customHeight="1" x14ac:dyDescent="0.35">
      <c r="J399" s="2"/>
      <c r="K399" s="2"/>
      <c r="L399" s="2"/>
    </row>
    <row r="400" spans="10:12" ht="12" customHeight="1" x14ac:dyDescent="0.35">
      <c r="J400" s="2"/>
      <c r="K400" s="2"/>
      <c r="L400" s="2"/>
    </row>
    <row r="401" spans="10:12" ht="12" customHeight="1" x14ac:dyDescent="0.35">
      <c r="J401" s="2"/>
      <c r="K401" s="2"/>
      <c r="L401" s="2"/>
    </row>
    <row r="402" spans="10:12" ht="12" customHeight="1" x14ac:dyDescent="0.35">
      <c r="J402" s="2"/>
      <c r="K402" s="2"/>
      <c r="L402" s="2"/>
    </row>
    <row r="403" spans="10:12" ht="12" customHeight="1" x14ac:dyDescent="0.35">
      <c r="J403" s="2"/>
      <c r="K403" s="2"/>
      <c r="L403" s="2"/>
    </row>
    <row r="404" spans="10:12" ht="12" customHeight="1" x14ac:dyDescent="0.35">
      <c r="J404" s="2"/>
      <c r="K404" s="2"/>
      <c r="L404" s="2"/>
    </row>
    <row r="405" spans="10:12" ht="12" customHeight="1" x14ac:dyDescent="0.35">
      <c r="J405" s="2"/>
      <c r="K405" s="2"/>
      <c r="L405" s="2"/>
    </row>
    <row r="406" spans="10:12" ht="12" customHeight="1" x14ac:dyDescent="0.35">
      <c r="J406" s="2"/>
      <c r="K406" s="2"/>
      <c r="L406" s="2"/>
    </row>
    <row r="407" spans="10:12" ht="12" customHeight="1" x14ac:dyDescent="0.35">
      <c r="J407" s="2"/>
      <c r="K407" s="2"/>
      <c r="L407" s="2"/>
    </row>
    <row r="408" spans="10:12" ht="12" customHeight="1" x14ac:dyDescent="0.35">
      <c r="J408" s="2"/>
      <c r="K408" s="2"/>
      <c r="L408" s="2"/>
    </row>
    <row r="409" spans="10:12" ht="12" customHeight="1" x14ac:dyDescent="0.35">
      <c r="J409" s="2"/>
      <c r="K409" s="2"/>
      <c r="L409" s="2"/>
    </row>
    <row r="410" spans="10:12" ht="12" customHeight="1" x14ac:dyDescent="0.35">
      <c r="J410" s="2"/>
      <c r="K410" s="2"/>
      <c r="L410" s="2"/>
    </row>
    <row r="411" spans="10:12" ht="12" customHeight="1" x14ac:dyDescent="0.35">
      <c r="J411" s="2"/>
      <c r="K411" s="2"/>
      <c r="L411" s="2"/>
    </row>
    <row r="412" spans="10:12" ht="12" customHeight="1" x14ac:dyDescent="0.35">
      <c r="J412" s="2"/>
      <c r="K412" s="2"/>
      <c r="L412" s="2"/>
    </row>
    <row r="413" spans="10:12" ht="12" customHeight="1" x14ac:dyDescent="0.35">
      <c r="J413" s="2"/>
      <c r="K413" s="2"/>
      <c r="L413" s="2"/>
    </row>
    <row r="414" spans="10:12" ht="12" customHeight="1" x14ac:dyDescent="0.35">
      <c r="J414" s="2"/>
      <c r="K414" s="2"/>
      <c r="L414" s="2"/>
    </row>
    <row r="415" spans="10:12" ht="12" customHeight="1" x14ac:dyDescent="0.35">
      <c r="J415" s="2"/>
      <c r="K415" s="2"/>
      <c r="L415" s="2"/>
    </row>
    <row r="416" spans="10:12" ht="12" customHeight="1" x14ac:dyDescent="0.35">
      <c r="J416" s="2"/>
      <c r="K416" s="2"/>
      <c r="L416" s="2"/>
    </row>
    <row r="417" spans="10:12" ht="12" customHeight="1" x14ac:dyDescent="0.35">
      <c r="J417" s="2"/>
      <c r="K417" s="2"/>
      <c r="L417" s="2"/>
    </row>
    <row r="418" spans="10:12" ht="12" customHeight="1" x14ac:dyDescent="0.35">
      <c r="J418" s="2"/>
      <c r="K418" s="2"/>
      <c r="L418" s="2"/>
    </row>
    <row r="419" spans="10:12" ht="12" customHeight="1" x14ac:dyDescent="0.35">
      <c r="J419" s="2"/>
      <c r="K419" s="2"/>
      <c r="L419" s="2"/>
    </row>
    <row r="420" spans="10:12" ht="12" customHeight="1" x14ac:dyDescent="0.35">
      <c r="J420" s="2"/>
      <c r="K420" s="2"/>
      <c r="L420" s="2"/>
    </row>
    <row r="421" spans="10:12" ht="12" customHeight="1" x14ac:dyDescent="0.35">
      <c r="J421" s="2"/>
      <c r="K421" s="2"/>
      <c r="L421" s="2"/>
    </row>
    <row r="422" spans="10:12" ht="12" customHeight="1" x14ac:dyDescent="0.35">
      <c r="J422" s="2"/>
      <c r="K422" s="2"/>
      <c r="L422" s="2"/>
    </row>
    <row r="423" spans="10:12" ht="12" customHeight="1" x14ac:dyDescent="0.35">
      <c r="J423" s="2"/>
      <c r="K423" s="2"/>
      <c r="L423" s="2"/>
    </row>
    <row r="424" spans="10:12" ht="12" customHeight="1" x14ac:dyDescent="0.35">
      <c r="J424" s="2"/>
      <c r="K424" s="2"/>
      <c r="L424" s="2"/>
    </row>
    <row r="425" spans="10:12" ht="12" customHeight="1" x14ac:dyDescent="0.35">
      <c r="J425" s="2"/>
      <c r="K425" s="2"/>
      <c r="L425" s="2"/>
    </row>
    <row r="426" spans="10:12" ht="12" customHeight="1" x14ac:dyDescent="0.35">
      <c r="J426" s="2"/>
      <c r="K426" s="2"/>
      <c r="L426" s="2"/>
    </row>
    <row r="427" spans="10:12" ht="12" customHeight="1" x14ac:dyDescent="0.35">
      <c r="J427" s="2"/>
      <c r="K427" s="2"/>
      <c r="L427" s="2"/>
    </row>
    <row r="428" spans="10:12" ht="12" customHeight="1" x14ac:dyDescent="0.35">
      <c r="J428" s="2"/>
      <c r="K428" s="2"/>
      <c r="L428" s="2"/>
    </row>
    <row r="429" spans="10:12" ht="12" customHeight="1" x14ac:dyDescent="0.35">
      <c r="J429" s="2"/>
      <c r="K429" s="2"/>
      <c r="L429" s="2"/>
    </row>
    <row r="430" spans="10:12" ht="12" customHeight="1" x14ac:dyDescent="0.35">
      <c r="J430" s="2"/>
      <c r="K430" s="2"/>
      <c r="L430" s="2"/>
    </row>
    <row r="431" spans="10:12" ht="12" customHeight="1" x14ac:dyDescent="0.35">
      <c r="J431" s="2"/>
      <c r="K431" s="2"/>
      <c r="L431" s="2"/>
    </row>
    <row r="432" spans="10:12" ht="12" customHeight="1" x14ac:dyDescent="0.35">
      <c r="J432" s="2"/>
      <c r="K432" s="2"/>
      <c r="L432" s="2"/>
    </row>
    <row r="433" spans="10:12" ht="12" customHeight="1" x14ac:dyDescent="0.35">
      <c r="J433" s="2"/>
      <c r="K433" s="2"/>
      <c r="L433" s="2"/>
    </row>
    <row r="434" spans="10:12" ht="12" customHeight="1" x14ac:dyDescent="0.35">
      <c r="J434" s="2"/>
      <c r="K434" s="2"/>
      <c r="L434" s="2"/>
    </row>
    <row r="435" spans="10:12" ht="12" customHeight="1" x14ac:dyDescent="0.35">
      <c r="J435" s="2"/>
      <c r="K435" s="2"/>
      <c r="L435" s="2"/>
    </row>
    <row r="436" spans="10:12" ht="12" customHeight="1" x14ac:dyDescent="0.35">
      <c r="J436" s="2"/>
      <c r="K436" s="2"/>
      <c r="L436" s="2"/>
    </row>
    <row r="437" spans="10:12" ht="12" customHeight="1" x14ac:dyDescent="0.35">
      <c r="J437" s="2"/>
      <c r="K437" s="2"/>
      <c r="L437" s="2"/>
    </row>
    <row r="438" spans="10:12" ht="12" customHeight="1" x14ac:dyDescent="0.35">
      <c r="J438" s="2"/>
      <c r="K438" s="2"/>
      <c r="L438" s="2"/>
    </row>
    <row r="439" spans="10:12" ht="12" customHeight="1" x14ac:dyDescent="0.35">
      <c r="J439" s="2"/>
      <c r="K439" s="2"/>
      <c r="L439" s="2"/>
    </row>
    <row r="440" spans="10:12" ht="12" customHeight="1" x14ac:dyDescent="0.35">
      <c r="J440" s="2"/>
      <c r="K440" s="2"/>
      <c r="L440" s="2"/>
    </row>
    <row r="441" spans="10:12" ht="12" customHeight="1" x14ac:dyDescent="0.35">
      <c r="J441" s="2"/>
      <c r="K441" s="2"/>
      <c r="L441" s="2"/>
    </row>
    <row r="442" spans="10:12" ht="12" customHeight="1" x14ac:dyDescent="0.35">
      <c r="J442" s="2"/>
      <c r="K442" s="2"/>
      <c r="L442" s="2"/>
    </row>
    <row r="443" spans="10:12" ht="12" customHeight="1" x14ac:dyDescent="0.35">
      <c r="J443" s="2"/>
      <c r="K443" s="2"/>
      <c r="L443" s="2"/>
    </row>
    <row r="444" spans="10:12" ht="12" customHeight="1" x14ac:dyDescent="0.35">
      <c r="J444" s="2"/>
      <c r="K444" s="2"/>
      <c r="L444" s="2"/>
    </row>
    <row r="445" spans="10:12" ht="12" customHeight="1" x14ac:dyDescent="0.35">
      <c r="J445" s="2"/>
      <c r="K445" s="2"/>
      <c r="L445" s="2"/>
    </row>
    <row r="446" spans="10:12" ht="12" customHeight="1" x14ac:dyDescent="0.35">
      <c r="J446" s="2"/>
      <c r="K446" s="2"/>
      <c r="L446" s="2"/>
    </row>
    <row r="447" spans="10:12" ht="12" customHeight="1" x14ac:dyDescent="0.35">
      <c r="J447" s="2"/>
      <c r="K447" s="2"/>
      <c r="L447" s="2"/>
    </row>
    <row r="448" spans="10:12" ht="12" customHeight="1" x14ac:dyDescent="0.35">
      <c r="J448" s="2"/>
      <c r="K448" s="2"/>
      <c r="L448" s="2"/>
    </row>
    <row r="449" spans="10:12" ht="12" customHeight="1" x14ac:dyDescent="0.35">
      <c r="J449" s="2"/>
      <c r="K449" s="2"/>
      <c r="L449" s="2"/>
    </row>
    <row r="450" spans="10:12" ht="12" customHeight="1" x14ac:dyDescent="0.35">
      <c r="J450" s="2"/>
      <c r="K450" s="2"/>
      <c r="L450" s="2"/>
    </row>
    <row r="451" spans="10:12" ht="12" customHeight="1" x14ac:dyDescent="0.35">
      <c r="J451" s="2"/>
      <c r="K451" s="2"/>
      <c r="L451" s="2"/>
    </row>
    <row r="452" spans="10:12" ht="12" customHeight="1" x14ac:dyDescent="0.35">
      <c r="J452" s="2"/>
      <c r="K452" s="2"/>
      <c r="L452" s="2"/>
    </row>
    <row r="453" spans="10:12" ht="12" customHeight="1" x14ac:dyDescent="0.35">
      <c r="J453" s="2"/>
      <c r="K453" s="2"/>
      <c r="L453" s="2"/>
    </row>
    <row r="454" spans="10:12" ht="12" customHeight="1" x14ac:dyDescent="0.35">
      <c r="J454" s="2"/>
      <c r="K454" s="2"/>
      <c r="L454" s="2"/>
    </row>
    <row r="455" spans="10:12" ht="12" customHeight="1" x14ac:dyDescent="0.35">
      <c r="J455" s="2"/>
      <c r="K455" s="2"/>
      <c r="L455" s="2"/>
    </row>
    <row r="456" spans="10:12" ht="12" customHeight="1" x14ac:dyDescent="0.35">
      <c r="J456" s="2"/>
      <c r="K456" s="2"/>
      <c r="L456" s="2"/>
    </row>
    <row r="457" spans="10:12" ht="12" customHeight="1" x14ac:dyDescent="0.35">
      <c r="J457" s="2"/>
      <c r="K457" s="2"/>
      <c r="L457" s="2"/>
    </row>
    <row r="458" spans="10:12" ht="12" customHeight="1" x14ac:dyDescent="0.35">
      <c r="J458" s="2"/>
      <c r="K458" s="2"/>
      <c r="L458" s="2"/>
    </row>
    <row r="459" spans="10:12" ht="12" customHeight="1" x14ac:dyDescent="0.35">
      <c r="J459" s="2"/>
      <c r="K459" s="2"/>
      <c r="L459" s="2"/>
    </row>
    <row r="460" spans="10:12" ht="12" customHeight="1" x14ac:dyDescent="0.35">
      <c r="J460" s="2"/>
      <c r="K460" s="2"/>
      <c r="L460" s="2"/>
    </row>
    <row r="461" spans="10:12" ht="12" customHeight="1" x14ac:dyDescent="0.35">
      <c r="J461" s="2"/>
      <c r="K461" s="2"/>
      <c r="L461" s="2"/>
    </row>
    <row r="462" spans="10:12" ht="12" customHeight="1" x14ac:dyDescent="0.35">
      <c r="J462" s="2"/>
      <c r="K462" s="2"/>
      <c r="L462" s="2"/>
    </row>
    <row r="463" spans="10:12" ht="12" customHeight="1" x14ac:dyDescent="0.35">
      <c r="J463" s="2"/>
      <c r="K463" s="2"/>
      <c r="L463" s="2"/>
    </row>
    <row r="464" spans="10:12" ht="12" customHeight="1" x14ac:dyDescent="0.35">
      <c r="J464" s="2"/>
      <c r="K464" s="2"/>
      <c r="L464" s="2"/>
    </row>
    <row r="465" spans="10:12" ht="12" customHeight="1" x14ac:dyDescent="0.35">
      <c r="J465" s="2"/>
      <c r="K465" s="2"/>
      <c r="L465" s="2"/>
    </row>
    <row r="466" spans="10:12" ht="12" customHeight="1" x14ac:dyDescent="0.35">
      <c r="J466" s="2"/>
      <c r="K466" s="2"/>
      <c r="L466" s="2"/>
    </row>
    <row r="467" spans="10:12" ht="12" customHeight="1" x14ac:dyDescent="0.35">
      <c r="J467" s="2"/>
      <c r="K467" s="2"/>
      <c r="L467" s="2"/>
    </row>
    <row r="468" spans="10:12" ht="12" customHeight="1" x14ac:dyDescent="0.35">
      <c r="J468" s="2"/>
      <c r="K468" s="2"/>
      <c r="L468" s="2"/>
    </row>
    <row r="469" spans="10:12" ht="12" customHeight="1" x14ac:dyDescent="0.35">
      <c r="J469" s="2"/>
      <c r="K469" s="2"/>
      <c r="L469" s="2"/>
    </row>
    <row r="470" spans="10:12" ht="12" customHeight="1" x14ac:dyDescent="0.35">
      <c r="J470" s="2"/>
      <c r="K470" s="2"/>
      <c r="L470" s="2"/>
    </row>
    <row r="471" spans="10:12" ht="12" customHeight="1" x14ac:dyDescent="0.35">
      <c r="J471" s="2"/>
      <c r="K471" s="2"/>
      <c r="L471" s="2"/>
    </row>
    <row r="472" spans="10:12" ht="12" customHeight="1" x14ac:dyDescent="0.35">
      <c r="J472" s="2"/>
      <c r="K472" s="2"/>
      <c r="L472" s="2"/>
    </row>
    <row r="473" spans="10:12" ht="12" customHeight="1" x14ac:dyDescent="0.35">
      <c r="J473" s="2"/>
      <c r="K473" s="2"/>
      <c r="L473" s="2"/>
    </row>
    <row r="474" spans="10:12" ht="12" customHeight="1" x14ac:dyDescent="0.35">
      <c r="J474" s="2"/>
      <c r="K474" s="2"/>
      <c r="L474" s="2"/>
    </row>
    <row r="475" spans="10:12" ht="12" customHeight="1" x14ac:dyDescent="0.35">
      <c r="J475" s="2"/>
      <c r="K475" s="2"/>
      <c r="L475" s="2"/>
    </row>
    <row r="476" spans="10:12" ht="12" customHeight="1" x14ac:dyDescent="0.35">
      <c r="J476" s="2"/>
      <c r="K476" s="2"/>
      <c r="L476" s="2"/>
    </row>
    <row r="477" spans="10:12" ht="12" customHeight="1" x14ac:dyDescent="0.35">
      <c r="J477" s="2"/>
      <c r="K477" s="2"/>
      <c r="L477" s="2"/>
    </row>
    <row r="478" spans="10:12" ht="12" customHeight="1" x14ac:dyDescent="0.35">
      <c r="J478" s="2"/>
      <c r="K478" s="2"/>
      <c r="L478" s="2"/>
    </row>
    <row r="479" spans="10:12" ht="12" customHeight="1" x14ac:dyDescent="0.35">
      <c r="J479" s="2"/>
      <c r="K479" s="2"/>
      <c r="L479" s="2"/>
    </row>
    <row r="480" spans="10:12" ht="12" customHeight="1" x14ac:dyDescent="0.35">
      <c r="J480" s="2"/>
      <c r="K480" s="2"/>
      <c r="L480" s="2"/>
    </row>
    <row r="481" spans="10:12" ht="12" customHeight="1" x14ac:dyDescent="0.35">
      <c r="J481" s="2"/>
      <c r="K481" s="2"/>
      <c r="L481" s="2"/>
    </row>
    <row r="482" spans="10:12" ht="12" customHeight="1" x14ac:dyDescent="0.35">
      <c r="J482" s="2"/>
      <c r="K482" s="2"/>
      <c r="L482" s="2"/>
    </row>
    <row r="483" spans="10:12" ht="12" customHeight="1" x14ac:dyDescent="0.35">
      <c r="J483" s="2"/>
      <c r="K483" s="2"/>
      <c r="L483" s="2"/>
    </row>
    <row r="484" spans="10:12" ht="12" customHeight="1" x14ac:dyDescent="0.35">
      <c r="J484" s="2"/>
      <c r="K484" s="2"/>
      <c r="L484" s="2"/>
    </row>
    <row r="485" spans="10:12" ht="12" customHeight="1" x14ac:dyDescent="0.35">
      <c r="J485" s="2"/>
      <c r="K485" s="2"/>
      <c r="L485" s="2"/>
    </row>
  </sheetData>
  <mergeCells count="11">
    <mergeCell ref="B93:H93"/>
    <mergeCell ref="F97:G97"/>
    <mergeCell ref="J1:K1"/>
    <mergeCell ref="F92:G92"/>
    <mergeCell ref="B3:H3"/>
    <mergeCell ref="F28:G28"/>
    <mergeCell ref="B29:H29"/>
    <mergeCell ref="B22:H22"/>
    <mergeCell ref="F21:G21"/>
    <mergeCell ref="B8:H8"/>
    <mergeCell ref="F7:G7"/>
  </mergeCells>
  <phoneticPr fontId="12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DCBF-2DC7-4E55-8D39-B36831D96D76}">
  <dimension ref="A1:K120"/>
  <sheetViews>
    <sheetView topLeftCell="A10" workbookViewId="0">
      <selection activeCell="G9" sqref="G9:G10"/>
    </sheetView>
  </sheetViews>
  <sheetFormatPr defaultColWidth="9.08984375" defaultRowHeight="13" x14ac:dyDescent="0.35"/>
  <cols>
    <col min="1" max="1" width="13.6328125" style="1" bestFit="1" customWidth="1"/>
    <col min="2" max="2" width="9.08984375" style="1"/>
    <col min="3" max="3" width="14.36328125" style="1" customWidth="1"/>
    <col min="4" max="4" width="66" style="1" customWidth="1"/>
    <col min="5" max="5" width="13.08984375" style="1" customWidth="1"/>
    <col min="6" max="6" width="9.08984375" style="1"/>
    <col min="7" max="7" width="13.54296875" style="1" bestFit="1" customWidth="1"/>
    <col min="8" max="8" width="15.6328125" style="207" bestFit="1" customWidth="1"/>
    <col min="9" max="9" width="16.08984375" style="207" customWidth="1"/>
    <col min="10" max="16384" width="9.08984375" style="1"/>
  </cols>
  <sheetData>
    <row r="1" spans="1:9" x14ac:dyDescent="0.35">
      <c r="A1" s="120"/>
      <c r="B1" s="121"/>
      <c r="C1" s="121"/>
      <c r="D1" s="121"/>
      <c r="E1" s="121"/>
      <c r="F1" s="121"/>
      <c r="G1" s="121"/>
      <c r="H1" s="122"/>
      <c r="I1" s="123"/>
    </row>
    <row r="2" spans="1:9" x14ac:dyDescent="0.35">
      <c r="A2" s="124"/>
      <c r="H2" s="125"/>
      <c r="I2" s="126"/>
    </row>
    <row r="3" spans="1:9" x14ac:dyDescent="0.35">
      <c r="A3" s="124"/>
      <c r="H3" s="125"/>
      <c r="I3" s="126"/>
    </row>
    <row r="4" spans="1:9" x14ac:dyDescent="0.35">
      <c r="A4" s="124"/>
      <c r="H4" s="125"/>
      <c r="I4" s="126"/>
    </row>
    <row r="5" spans="1:9" x14ac:dyDescent="0.35">
      <c r="A5" s="124"/>
      <c r="H5" s="125"/>
      <c r="I5" s="126"/>
    </row>
    <row r="6" spans="1:9" x14ac:dyDescent="0.35">
      <c r="A6" s="124"/>
      <c r="H6" s="125"/>
      <c r="I6" s="126"/>
    </row>
    <row r="7" spans="1:9" x14ac:dyDescent="0.35">
      <c r="A7" s="124"/>
      <c r="H7" s="125"/>
      <c r="I7" s="126"/>
    </row>
    <row r="8" spans="1:9" ht="13.5" thickBot="1" x14ac:dyDescent="0.4">
      <c r="A8" s="124"/>
      <c r="H8" s="125"/>
      <c r="I8" s="126"/>
    </row>
    <row r="9" spans="1:9" x14ac:dyDescent="0.35">
      <c r="A9" s="127" t="str">
        <f>[1]CAPA!A10</f>
        <v>OBRA:</v>
      </c>
      <c r="B9" s="224" t="str">
        <f>[1]CAPA!D10</f>
        <v>INSTALAÇÕES ELÉTRICAS/LÓGICAS</v>
      </c>
      <c r="C9" s="224"/>
      <c r="D9" s="224"/>
      <c r="E9" s="128" t="str">
        <f>[1]CAPA!A20</f>
        <v>BDI (SERVIÇOS):</v>
      </c>
      <c r="F9" s="129">
        <f>[1]CAPA!D20</f>
        <v>0.28347674918197008</v>
      </c>
      <c r="G9" s="130"/>
      <c r="H9" s="131" t="str">
        <f>[1]CAPA!C23</f>
        <v>REVISÃO:</v>
      </c>
      <c r="I9" s="132" t="str">
        <f>[1]CAPA!D23</f>
        <v>REV04</v>
      </c>
    </row>
    <row r="10" spans="1:9" x14ac:dyDescent="0.3">
      <c r="A10" s="133" t="str">
        <f>[1]CAPA!A11</f>
        <v>PROPRIETÁRIO:</v>
      </c>
      <c r="B10" s="4" t="str">
        <f>[1]CAPA!D11</f>
        <v>SENAR/MT</v>
      </c>
      <c r="C10" s="4"/>
      <c r="D10" s="4"/>
      <c r="E10" s="134" t="str">
        <f>[1]CAPA!A21</f>
        <v>BDI (EQUIPAMENTOS):</v>
      </c>
      <c r="F10" s="135">
        <f>[1]CAPA!D21</f>
        <v>0.19073600489929232</v>
      </c>
      <c r="G10" s="136"/>
      <c r="H10" s="137" t="str">
        <f>[1]RESUMO!G15</f>
        <v>DATA BASE:</v>
      </c>
      <c r="I10" s="138" t="str">
        <f>[1]CAPA!I20</f>
        <v>JAN/2022</v>
      </c>
    </row>
    <row r="11" spans="1:9" x14ac:dyDescent="0.35">
      <c r="A11" s="133" t="str">
        <f>[1]CAPA!A12</f>
        <v>MUNICÍPIO:</v>
      </c>
      <c r="B11" s="225" t="str">
        <f>[1]CAPA!D12</f>
        <v>Cuiabá/MT</v>
      </c>
      <c r="C11" s="225"/>
      <c r="D11" s="139"/>
      <c r="E11" s="134" t="str">
        <f>[1]CAPA!A22</f>
        <v>REFERÊNCIA:</v>
      </c>
      <c r="F11" s="135" t="str">
        <f>[1]CAPA!D22</f>
        <v>SINAPI-MT</v>
      </c>
      <c r="G11" s="136"/>
      <c r="H11" s="137" t="str">
        <f>[1]CAPA!F22</f>
        <v>ENCARGOS:</v>
      </c>
      <c r="I11" s="140" t="str">
        <f>[1]CAPA!I22</f>
        <v>Desonerado</v>
      </c>
    </row>
    <row r="12" spans="1:9" x14ac:dyDescent="0.35">
      <c r="A12" s="133" t="str">
        <f>[1]CAPA!A13</f>
        <v>ENDEREÇO:</v>
      </c>
      <c r="B12" s="4" t="str">
        <f>[1]CAPA!D13</f>
        <v xml:space="preserve">Rua Eng. Edgard Prado Arze, S/N , Quadra 01 - Setor A, Centro Político Administrativo
</v>
      </c>
      <c r="C12" s="4"/>
      <c r="D12" s="4"/>
      <c r="E12" s="134" t="str">
        <f>[1]CAPA!F20</f>
        <v>DATA BASE DO ORÇAMENTO:</v>
      </c>
      <c r="F12" s="141" t="str">
        <f>[1]CAPA!D23</f>
        <v>REV04</v>
      </c>
      <c r="G12" s="4"/>
      <c r="H12" s="225"/>
      <c r="I12" s="226"/>
    </row>
    <row r="13" spans="1:9" ht="13.5" thickBot="1" x14ac:dyDescent="0.4">
      <c r="A13" s="124"/>
      <c r="H13" s="125"/>
      <c r="I13" s="126"/>
    </row>
    <row r="14" spans="1:9" ht="21.5" thickBot="1" x14ac:dyDescent="0.4">
      <c r="A14" s="227" t="s">
        <v>283</v>
      </c>
      <c r="B14" s="228"/>
      <c r="C14" s="228"/>
      <c r="D14" s="228"/>
      <c r="E14" s="228"/>
      <c r="F14" s="228"/>
      <c r="G14" s="228"/>
      <c r="H14" s="228"/>
      <c r="I14" s="229"/>
    </row>
    <row r="15" spans="1:9" ht="21.5" thickBot="1" x14ac:dyDescent="0.4">
      <c r="A15" s="142"/>
      <c r="B15" s="143"/>
      <c r="C15" s="143"/>
      <c r="D15" s="143"/>
      <c r="E15" s="143"/>
      <c r="F15" s="143"/>
      <c r="G15" s="143"/>
      <c r="H15" s="143"/>
      <c r="I15" s="144"/>
    </row>
    <row r="16" spans="1:9" x14ac:dyDescent="0.35">
      <c r="A16" s="230" t="s">
        <v>0</v>
      </c>
      <c r="B16" s="232" t="s">
        <v>284</v>
      </c>
      <c r="C16" s="232" t="s">
        <v>285</v>
      </c>
      <c r="D16" s="232" t="s">
        <v>1</v>
      </c>
      <c r="E16" s="232" t="s">
        <v>185</v>
      </c>
      <c r="F16" s="232" t="s">
        <v>286</v>
      </c>
      <c r="G16" s="232" t="s">
        <v>287</v>
      </c>
      <c r="H16" s="235" t="s">
        <v>288</v>
      </c>
      <c r="I16" s="237" t="s">
        <v>289</v>
      </c>
    </row>
    <row r="17" spans="1:9" ht="13.5" thickBot="1" x14ac:dyDescent="0.4">
      <c r="A17" s="231"/>
      <c r="B17" s="233"/>
      <c r="C17" s="233"/>
      <c r="D17" s="233"/>
      <c r="E17" s="233"/>
      <c r="F17" s="233"/>
      <c r="G17" s="233"/>
      <c r="H17" s="236"/>
      <c r="I17" s="238"/>
    </row>
    <row r="18" spans="1:9" ht="13.5" thickBot="1" x14ac:dyDescent="0.4">
      <c r="A18" s="149"/>
      <c r="B18" s="150"/>
      <c r="C18" s="150"/>
      <c r="D18" s="150"/>
      <c r="E18" s="150"/>
      <c r="F18" s="150"/>
      <c r="G18" s="150"/>
      <c r="H18" s="151"/>
      <c r="I18" s="152"/>
    </row>
    <row r="19" spans="1:9" x14ac:dyDescent="0.35">
      <c r="A19" s="153">
        <v>1</v>
      </c>
      <c r="B19" s="154"/>
      <c r="C19" s="154"/>
      <c r="D19" s="154" t="s">
        <v>290</v>
      </c>
      <c r="E19" s="154"/>
      <c r="F19" s="239" t="s">
        <v>291</v>
      </c>
      <c r="G19" s="239"/>
      <c r="H19" s="239"/>
      <c r="I19" s="155">
        <f>SUM(I20:I22)</f>
        <v>44349.490000000005</v>
      </c>
    </row>
    <row r="20" spans="1:9" x14ac:dyDescent="0.35">
      <c r="A20" s="156" t="s">
        <v>7</v>
      </c>
      <c r="B20" s="157" t="s">
        <v>292</v>
      </c>
      <c r="C20" s="112" t="str">
        <f>HYPERLINK("#COMPOSIÇÃO!A29",[1]COMPOSIÇÃO!A19)</f>
        <v>COMPOSIÇÃO 1</v>
      </c>
      <c r="D20" s="158" t="str">
        <f>[1]COMPOSIÇÃO!D19</f>
        <v>PLACA DE OBRA EM CHAPA DE ACO GALVANIZADO (1,50 X 1,50 M)</v>
      </c>
      <c r="E20" s="112" t="s">
        <v>293</v>
      </c>
      <c r="F20" s="108">
        <f>1.5*1.5</f>
        <v>2.25</v>
      </c>
      <c r="G20" s="159">
        <f>[1]COMPOSIÇÃO!H19</f>
        <v>320.72000000000003</v>
      </c>
      <c r="H20" s="114">
        <f>TRUNC(G20*(1+$F$9),2)</f>
        <v>411.63</v>
      </c>
      <c r="I20" s="160">
        <f t="shared" ref="I20:I22" si="0">TRUNC(H20*F20,2)</f>
        <v>926.16</v>
      </c>
    </row>
    <row r="21" spans="1:9" ht="26" x14ac:dyDescent="0.35">
      <c r="A21" s="156" t="s">
        <v>8</v>
      </c>
      <c r="B21" s="112" t="s">
        <v>294</v>
      </c>
      <c r="C21" s="157" t="s">
        <v>295</v>
      </c>
      <c r="D21" s="158" t="s">
        <v>296</v>
      </c>
      <c r="E21" s="112" t="s">
        <v>185</v>
      </c>
      <c r="F21" s="108">
        <v>1</v>
      </c>
      <c r="G21" s="159">
        <v>233.94</v>
      </c>
      <c r="H21" s="114">
        <f>TRUNC(G21*(1+$F$9),2)</f>
        <v>300.25</v>
      </c>
      <c r="I21" s="160">
        <f t="shared" si="0"/>
        <v>300.25</v>
      </c>
    </row>
    <row r="22" spans="1:9" ht="13.5" thickBot="1" x14ac:dyDescent="0.4">
      <c r="A22" s="161" t="s">
        <v>9</v>
      </c>
      <c r="B22" s="162" t="s">
        <v>292</v>
      </c>
      <c r="C22" s="162" t="str">
        <f>HYPERLINK("#COMPOSIÇÃO!A39",[1]COMPOSIÇÃO!A29)</f>
        <v>COMPOSIÇÃO 2</v>
      </c>
      <c r="D22" s="163" t="str">
        <f>[1]COMPOSIÇÃO!D29</f>
        <v>ADMINISTRAÇÃO DE OBRAS</v>
      </c>
      <c r="E22" s="162" t="s">
        <v>297</v>
      </c>
      <c r="F22" s="116">
        <v>3</v>
      </c>
      <c r="G22" s="164">
        <f>[1]COMPOSIÇÃO!H29</f>
        <v>13795.11</v>
      </c>
      <c r="H22" s="115">
        <v>14374.36</v>
      </c>
      <c r="I22" s="165">
        <f t="shared" si="0"/>
        <v>43123.08</v>
      </c>
    </row>
    <row r="23" spans="1:9" ht="13.5" thickBot="1" x14ac:dyDescent="0.4">
      <c r="A23" s="166"/>
      <c r="B23" s="167"/>
      <c r="C23" s="167"/>
      <c r="D23" s="168"/>
      <c r="E23" s="169"/>
      <c r="F23" s="170"/>
      <c r="G23" s="171"/>
      <c r="H23" s="125"/>
      <c r="I23" s="126"/>
    </row>
    <row r="24" spans="1:9" x14ac:dyDescent="0.35">
      <c r="A24" s="153">
        <v>2</v>
      </c>
      <c r="B24" s="154"/>
      <c r="C24" s="154"/>
      <c r="D24" s="172" t="s">
        <v>298</v>
      </c>
      <c r="E24" s="154"/>
      <c r="F24" s="240" t="s">
        <v>291</v>
      </c>
      <c r="G24" s="240"/>
      <c r="H24" s="240"/>
      <c r="I24" s="155">
        <f>SUM(I25,I38,I44)</f>
        <v>533618.0199999999</v>
      </c>
    </row>
    <row r="25" spans="1:9" x14ac:dyDescent="0.35">
      <c r="A25" s="173" t="s">
        <v>12</v>
      </c>
      <c r="B25" s="174"/>
      <c r="C25" s="174"/>
      <c r="D25" s="174" t="s">
        <v>299</v>
      </c>
      <c r="E25" s="174"/>
      <c r="F25" s="241" t="s">
        <v>291</v>
      </c>
      <c r="G25" s="241"/>
      <c r="H25" s="241"/>
      <c r="I25" s="176">
        <f>SUM(I26:I37)</f>
        <v>78147.330000000016</v>
      </c>
    </row>
    <row r="26" spans="1:9" ht="26" x14ac:dyDescent="0.35">
      <c r="A26" s="156" t="s">
        <v>300</v>
      </c>
      <c r="B26" s="157" t="s">
        <v>292</v>
      </c>
      <c r="C26" s="112" t="str">
        <f>[1]COMPOSIÇÃO!A33</f>
        <v>COMPOSIÇÃO 3</v>
      </c>
      <c r="D26" s="158" t="str">
        <f>[1]COMPOSIÇÃO!D33</f>
        <v>RACK DE PAREDE 19" 16U X 570MM FECHADO, PORTA ACRÍLICO - FORNECIMENTO E INSTALAÇÃO</v>
      </c>
      <c r="E26" s="112" t="str">
        <f>[1]COMPOSIÇÃO!E33</f>
        <v>UN</v>
      </c>
      <c r="F26" s="108">
        <v>5</v>
      </c>
      <c r="G26" s="159">
        <f>[1]COMPOSIÇÃO!H33</f>
        <v>1272.8199999999997</v>
      </c>
      <c r="H26" s="114">
        <f t="shared" ref="H26:H37" si="1">TRUNC(G26*(1+$F$9),2)</f>
        <v>1633.63</v>
      </c>
      <c r="I26" s="160">
        <f t="shared" ref="I26:I96" si="2">TRUNC(H26*F26,2)</f>
        <v>8168.15</v>
      </c>
    </row>
    <row r="27" spans="1:9" ht="26" x14ac:dyDescent="0.35">
      <c r="A27" s="156" t="s">
        <v>301</v>
      </c>
      <c r="B27" s="157" t="s">
        <v>292</v>
      </c>
      <c r="C27" s="112" t="str">
        <f>[1]COMPOSIÇÃO!A40</f>
        <v>COMPOSIÇÃO 4</v>
      </c>
      <c r="D27" s="158" t="str">
        <f>[1]COMPOSIÇÃO!D40</f>
        <v>RACK DE PISO 19" - PORTA ACRÍLICO - 22U X 670MM - FORNECIMENTO E INSTALAÇÃO</v>
      </c>
      <c r="E27" s="112" t="str">
        <f>[1]COMPOSIÇÃO!E40</f>
        <v>UN</v>
      </c>
      <c r="F27" s="108">
        <v>1</v>
      </c>
      <c r="G27" s="159">
        <f>[1]COMPOSIÇÃO!H40</f>
        <v>2329.9500000000003</v>
      </c>
      <c r="H27" s="114">
        <f t="shared" si="1"/>
        <v>2990.43</v>
      </c>
      <c r="I27" s="160">
        <f t="shared" si="2"/>
        <v>2990.43</v>
      </c>
    </row>
    <row r="28" spans="1:9" ht="26" x14ac:dyDescent="0.35">
      <c r="A28" s="156" t="s">
        <v>302</v>
      </c>
      <c r="B28" s="157" t="s">
        <v>292</v>
      </c>
      <c r="C28" s="112" t="str">
        <f>[1]COMPOSIÇÃO!A47</f>
        <v>COMPOSIÇÃO 5</v>
      </c>
      <c r="D28" s="158" t="str">
        <f>[1]COMPOSIÇÃO!D47</f>
        <v>RACK DE PISO 19" - PORTA ACRÍLICO - 44U X 670MM - FORNECIMENTO E INSTALAÇÃO</v>
      </c>
      <c r="E28" s="112" t="str">
        <f>[1]COMPOSIÇÃO!E47</f>
        <v>UN</v>
      </c>
      <c r="F28" s="108">
        <v>2</v>
      </c>
      <c r="G28" s="159">
        <f>[1]COMPOSIÇÃO!H47</f>
        <v>3608.4400000000005</v>
      </c>
      <c r="H28" s="114">
        <f t="shared" si="1"/>
        <v>4631.34</v>
      </c>
      <c r="I28" s="160">
        <f t="shared" si="2"/>
        <v>9262.68</v>
      </c>
    </row>
    <row r="29" spans="1:9" x14ac:dyDescent="0.35">
      <c r="A29" s="156" t="s">
        <v>303</v>
      </c>
      <c r="B29" s="157" t="s">
        <v>292</v>
      </c>
      <c r="C29" s="112" t="str">
        <f>[1]COMPOSIÇÃO!A54</f>
        <v>COMPOSIÇÃO 6</v>
      </c>
      <c r="D29" s="158" t="str">
        <f>[1]COMPOSIÇÃO!D54</f>
        <v>RACK DE PISO 19" - ABERTO - 44U X 450MM - FORNECIMENTO E INSTALAÇÃO</v>
      </c>
      <c r="E29" s="112" t="str">
        <f>[1]COMPOSIÇÃO!E430</f>
        <v>UN</v>
      </c>
      <c r="F29" s="108">
        <v>2</v>
      </c>
      <c r="G29" s="114">
        <f>[1]COMPOSIÇÃO!H54</f>
        <v>3563.5800000000004</v>
      </c>
      <c r="H29" s="114">
        <f t="shared" si="1"/>
        <v>4573.7700000000004</v>
      </c>
      <c r="I29" s="114">
        <f t="shared" si="2"/>
        <v>9147.5400000000009</v>
      </c>
    </row>
    <row r="30" spans="1:9" ht="26.5" thickBot="1" x14ac:dyDescent="0.4">
      <c r="A30" s="156" t="s">
        <v>304</v>
      </c>
      <c r="B30" s="157" t="s">
        <v>292</v>
      </c>
      <c r="C30" s="112" t="str">
        <f>[1]COMPOSIÇÃO!A60</f>
        <v>COMPOSIÇÃO 7</v>
      </c>
      <c r="D30" s="158" t="str">
        <f>[1]COMPOSIÇÃO!D60</f>
        <v>RÉGUA DE TOMADAS COM 10 TOMADAS PADRÃO BRASILEIRO PRETA - FORNECIMENTO E INSTALAÇÃO</v>
      </c>
      <c r="E30" s="112" t="str">
        <f>[1]COMPOSIÇÃO!E60</f>
        <v>UN</v>
      </c>
      <c r="F30" s="108">
        <v>8</v>
      </c>
      <c r="G30" s="159">
        <f>[1]COMPOSIÇÃO!H60</f>
        <v>85.330000000000013</v>
      </c>
      <c r="H30" s="114">
        <f t="shared" si="1"/>
        <v>109.51</v>
      </c>
      <c r="I30" s="160">
        <f t="shared" si="2"/>
        <v>876.08</v>
      </c>
    </row>
    <row r="31" spans="1:9" ht="26" x14ac:dyDescent="0.35">
      <c r="A31" s="156" t="s">
        <v>305</v>
      </c>
      <c r="B31" s="157" t="s">
        <v>292</v>
      </c>
      <c r="C31" s="112" t="str">
        <f>[1]COMPOSIÇÃO!A66</f>
        <v>COMPOSIÇÃO 8</v>
      </c>
      <c r="D31" s="158" t="str">
        <f>[1]COMPOSIÇÃO!D66</f>
        <v>GUIA DE CABOS FECHADO HORIZONTAL 19"X1U PRETO - FORNECIMENTO E INSTALAÇÃO</v>
      </c>
      <c r="E31" s="112" t="str">
        <f>[1]COMPOSIÇÃO!E66</f>
        <v>UN</v>
      </c>
      <c r="F31" s="108">
        <v>39</v>
      </c>
      <c r="G31" s="159">
        <f>[1]COMPOSIÇÃO!H66</f>
        <v>35.26</v>
      </c>
      <c r="H31" s="114">
        <f t="shared" si="1"/>
        <v>45.25</v>
      </c>
      <c r="I31" s="160">
        <f t="shared" si="2"/>
        <v>1764.75</v>
      </c>
    </row>
    <row r="32" spans="1:9" x14ac:dyDescent="0.35">
      <c r="A32" s="156" t="s">
        <v>306</v>
      </c>
      <c r="B32" s="157" t="s">
        <v>292</v>
      </c>
      <c r="C32" s="112" t="str">
        <f>[1]COMPOSIÇÃO!A72</f>
        <v>COMPOSIÇÃO 9</v>
      </c>
      <c r="D32" s="158" t="str">
        <f>[1]COMPOSIÇÃO!D72</f>
        <v>BANDEJA ESTENDIDA - 1U - GABINETE PADRÃO 19" - FORNECIMENTO E INSTALAÇÃO</v>
      </c>
      <c r="E32" s="112" t="str">
        <f>[1]COMPOSIÇÃO!E72</f>
        <v>UN</v>
      </c>
      <c r="F32" s="108">
        <v>4</v>
      </c>
      <c r="G32" s="159">
        <f>[1]COMPOSIÇÃO!H72</f>
        <v>78.06</v>
      </c>
      <c r="H32" s="114">
        <f t="shared" si="1"/>
        <v>100.18</v>
      </c>
      <c r="I32" s="160">
        <f t="shared" si="2"/>
        <v>400.72</v>
      </c>
    </row>
    <row r="33" spans="1:9" ht="26" x14ac:dyDescent="0.35">
      <c r="A33" s="156" t="s">
        <v>307</v>
      </c>
      <c r="B33" s="157" t="s">
        <v>292</v>
      </c>
      <c r="C33" s="112" t="str">
        <f>[1]COMPOSIÇÃO!A78</f>
        <v>COMPOSIÇÃO 10</v>
      </c>
      <c r="D33" s="158" t="str">
        <f>[1]COMPOSIÇÃO!D78</f>
        <v>PLACA DE FECHAMENTO CEGA - 1U - GABINETE PADRÃO 19" - FORNECIMENTO E INSTALAÇÃO</v>
      </c>
      <c r="E33" s="112" t="str">
        <f>[1]COMPOSIÇÃO!E78</f>
        <v>UN</v>
      </c>
      <c r="F33" s="108">
        <v>65</v>
      </c>
      <c r="G33" s="159">
        <f>[1]COMPOSIÇÃO!H78</f>
        <v>15.41</v>
      </c>
      <c r="H33" s="114">
        <f t="shared" si="1"/>
        <v>19.77</v>
      </c>
      <c r="I33" s="160">
        <f t="shared" si="2"/>
        <v>1285.05</v>
      </c>
    </row>
    <row r="34" spans="1:9" ht="26" x14ac:dyDescent="0.35">
      <c r="A34" s="156" t="s">
        <v>308</v>
      </c>
      <c r="B34" s="157" t="s">
        <v>292</v>
      </c>
      <c r="C34" s="177" t="s">
        <v>309</v>
      </c>
      <c r="D34" s="158" t="s">
        <v>310</v>
      </c>
      <c r="E34" s="112" t="s">
        <v>185</v>
      </c>
      <c r="F34" s="108">
        <v>36</v>
      </c>
      <c r="G34" s="159">
        <v>675.46</v>
      </c>
      <c r="H34" s="114">
        <f t="shared" si="1"/>
        <v>866.93</v>
      </c>
      <c r="I34" s="160">
        <f t="shared" si="2"/>
        <v>31209.48</v>
      </c>
    </row>
    <row r="35" spans="1:9" ht="26" x14ac:dyDescent="0.35">
      <c r="A35" s="156" t="s">
        <v>311</v>
      </c>
      <c r="B35" s="157" t="s">
        <v>292</v>
      </c>
      <c r="C35" s="112" t="str">
        <f>[1]COMPOSIÇÃO!A84</f>
        <v>COMPOSIÇÃO 11</v>
      </c>
      <c r="D35" s="158" t="str">
        <f>[1]COMPOSIÇÃO!D84</f>
        <v>DIO 19" 6FO MÍNIMO - MONOMODO -  COM CONECTOR SC - FORNECIMENTO E INSTALAÇÃO</v>
      </c>
      <c r="E35" s="112" t="str">
        <f>[1]COMPOSIÇÃO!E84</f>
        <v>UN</v>
      </c>
      <c r="F35" s="108">
        <v>7</v>
      </c>
      <c r="G35" s="159">
        <f>[1]COMPOSIÇÃO!H84</f>
        <v>628.9</v>
      </c>
      <c r="H35" s="114">
        <f t="shared" si="1"/>
        <v>807.17</v>
      </c>
      <c r="I35" s="160">
        <f t="shared" si="2"/>
        <v>5650.19</v>
      </c>
    </row>
    <row r="36" spans="1:9" ht="26" x14ac:dyDescent="0.35">
      <c r="A36" s="156" t="s">
        <v>312</v>
      </c>
      <c r="B36" s="157" t="s">
        <v>292</v>
      </c>
      <c r="C36" s="112" t="str">
        <f>[1]COMPOSIÇÃO!A90</f>
        <v>COMPOSIÇÃO 12</v>
      </c>
      <c r="D36" s="158" t="str">
        <f>[1]COMPOSIÇÃO!D90</f>
        <v>DIO 19" 48FO MÍNIMO - MONOMODO-  COM CONECTOR SC - FORNECIMENTO E INSTALAÇÃO</v>
      </c>
      <c r="E36" s="112" t="str">
        <f>[1]COMPOSIÇÃO!E90</f>
        <v>UN</v>
      </c>
      <c r="F36" s="108">
        <v>1</v>
      </c>
      <c r="G36" s="159">
        <f>[1]COMPOSIÇÃO!H90</f>
        <v>1184.24</v>
      </c>
      <c r="H36" s="114">
        <f t="shared" si="1"/>
        <v>1519.94</v>
      </c>
      <c r="I36" s="160">
        <f t="shared" si="2"/>
        <v>1519.94</v>
      </c>
    </row>
    <row r="37" spans="1:9" x14ac:dyDescent="0.35">
      <c r="A37" s="156" t="s">
        <v>313</v>
      </c>
      <c r="B37" s="157" t="s">
        <v>292</v>
      </c>
      <c r="C37" s="112" t="str">
        <f>[1]COMPOSIÇÃO!A96</f>
        <v>COMPOSIÇÃO 13</v>
      </c>
      <c r="D37" s="158" t="str">
        <f>[1]COMPOSIÇÃO!D96</f>
        <v>MÓDULO GBIC SFP - BI-DIRECIONAL - FORNECIMENTO E INSTALAÇÃO</v>
      </c>
      <c r="E37" s="112" t="str">
        <f>[1]COMPOSIÇÃO!E96</f>
        <v>UN</v>
      </c>
      <c r="F37" s="108">
        <v>18</v>
      </c>
      <c r="G37" s="159">
        <f>[1]COMPOSIÇÃO!H96</f>
        <v>254.19</v>
      </c>
      <c r="H37" s="114">
        <f t="shared" si="1"/>
        <v>326.24</v>
      </c>
      <c r="I37" s="160">
        <f t="shared" si="2"/>
        <v>5872.32</v>
      </c>
    </row>
    <row r="38" spans="1:9" x14ac:dyDescent="0.35">
      <c r="A38" s="173" t="s">
        <v>13</v>
      </c>
      <c r="B38" s="174"/>
      <c r="C38" s="174"/>
      <c r="D38" s="174" t="s">
        <v>314</v>
      </c>
      <c r="E38" s="174"/>
      <c r="F38" s="241" t="s">
        <v>291</v>
      </c>
      <c r="G38" s="241"/>
      <c r="H38" s="241"/>
      <c r="I38" s="176">
        <f>SUM(I39:I43)</f>
        <v>135537.91</v>
      </c>
    </row>
    <row r="39" spans="1:9" ht="26" x14ac:dyDescent="0.35">
      <c r="A39" s="156" t="s">
        <v>315</v>
      </c>
      <c r="B39" s="157" t="s">
        <v>292</v>
      </c>
      <c r="C39" s="112" t="str">
        <f>[1]COMPOSIÇÃO!A101</f>
        <v>COMPOSIÇÃO 14</v>
      </c>
      <c r="D39" s="158" t="str">
        <f>[1]COMPOSIÇÃO!D101</f>
        <v>CÂMERA IP - POE - VIP 3260 Z FULL HD - ZOOM ÓPTICO 5X - LENTE 2.7MM - WDR REAL (120DB) - FORNECIMENTO E INSTALAÇÃO</v>
      </c>
      <c r="E39" s="112" t="str">
        <f>[1]COMPOSIÇÃO!E101</f>
        <v>UN</v>
      </c>
      <c r="F39" s="108">
        <v>27</v>
      </c>
      <c r="G39" s="159">
        <f>[1]COMPOSIÇÃO!H101</f>
        <v>1992.24</v>
      </c>
      <c r="H39" s="114">
        <f>TRUNC(G39*(1+$F$10),2)</f>
        <v>2372.23</v>
      </c>
      <c r="I39" s="160">
        <f t="shared" si="2"/>
        <v>64050.21</v>
      </c>
    </row>
    <row r="40" spans="1:9" ht="26" x14ac:dyDescent="0.35">
      <c r="A40" s="156" t="s">
        <v>316</v>
      </c>
      <c r="B40" s="157" t="s">
        <v>292</v>
      </c>
      <c r="C40" s="112" t="str">
        <f>[1]COMPOSIÇÃO!A106</f>
        <v>COMPOSIÇÃO 15</v>
      </c>
      <c r="D40" s="158" t="str">
        <f>[1]COMPOSIÇÃO!D106</f>
        <v>CÂMERA IP - POE - VIP 3230 B SÉRIE 3000 FULL HD - LENTE 2.8MM - FORNECIMENTO E INSTALAÇÃO</v>
      </c>
      <c r="E40" s="112" t="str">
        <f>[1]COMPOSIÇÃO!E106</f>
        <v>UN</v>
      </c>
      <c r="F40" s="108">
        <v>47</v>
      </c>
      <c r="G40" s="159">
        <f>[1]COMPOSIÇÃO!H106</f>
        <v>703.7</v>
      </c>
      <c r="H40" s="114">
        <f>TRUNC(G40*(1+$F$10),2)</f>
        <v>837.92</v>
      </c>
      <c r="I40" s="160">
        <f t="shared" si="2"/>
        <v>39382.239999999998</v>
      </c>
    </row>
    <row r="41" spans="1:9" ht="26" x14ac:dyDescent="0.35">
      <c r="A41" s="156" t="s">
        <v>317</v>
      </c>
      <c r="B41" s="157" t="s">
        <v>292</v>
      </c>
      <c r="C41" s="112" t="str">
        <f>[1]COMPOSIÇÃO!A111</f>
        <v>COMPOSIÇÃO 16</v>
      </c>
      <c r="D41" s="158" t="str">
        <f>[1]COMPOSIÇÃO!D111</f>
        <v>MONITOR LED 18,5", HD, WIDESCREEN - COM ENTRADA HDMI - FORNECIMENTO E INSTALAÇÃO</v>
      </c>
      <c r="E41" s="112" t="str">
        <f>[1]COMPOSIÇÃO!E111</f>
        <v>UN</v>
      </c>
      <c r="F41" s="108">
        <v>1</v>
      </c>
      <c r="G41" s="159">
        <f>[1]COMPOSIÇÃO!H111</f>
        <v>738.31000000000006</v>
      </c>
      <c r="H41" s="114">
        <f>TRUNC(G41*(1+$F$9),2)</f>
        <v>947.6</v>
      </c>
      <c r="I41" s="160">
        <f t="shared" si="2"/>
        <v>947.6</v>
      </c>
    </row>
    <row r="42" spans="1:9" ht="26" x14ac:dyDescent="0.35">
      <c r="A42" s="156" t="s">
        <v>318</v>
      </c>
      <c r="B42" s="157" t="s">
        <v>292</v>
      </c>
      <c r="C42" s="112" t="str">
        <f>[1]COMPOSIÇÃO!$A$116</f>
        <v>COMPOSIÇÃO 17</v>
      </c>
      <c r="D42" s="158" t="str">
        <f>[1]COMPOSIÇÃO!$D$116</f>
        <v>GRAVADOR DE VÍDEO NVR 32 CANAIS - RESOLUÇÃO DE GRAVAÇÃO 8MP(4K) - 8HD'S - REF. INTELBRAS NVD 7132 - FORNECIMENTO E INSTALAÇÃO</v>
      </c>
      <c r="E42" s="112" t="str">
        <f>[1]COMPOSIÇÃO!$E$116</f>
        <v>UN</v>
      </c>
      <c r="F42" s="108">
        <v>2</v>
      </c>
      <c r="G42" s="159">
        <f>[1]COMPOSIÇÃO!$H$116</f>
        <v>4598.43</v>
      </c>
      <c r="H42" s="114">
        <f>TRUNC(G42*(1+$F$9),2)</f>
        <v>5901.97</v>
      </c>
      <c r="I42" s="160">
        <f t="shared" si="2"/>
        <v>11803.94</v>
      </c>
    </row>
    <row r="43" spans="1:9" ht="26" x14ac:dyDescent="0.35">
      <c r="A43" s="156" t="s">
        <v>319</v>
      </c>
      <c r="B43" s="157" t="s">
        <v>292</v>
      </c>
      <c r="C43" s="112" t="str">
        <f>[1]COMPOSIÇÃO!A121</f>
        <v>COMPOSIÇÃO 18</v>
      </c>
      <c r="D43" s="158" t="str">
        <f>[1]COMPOSIÇÃO!D121</f>
        <v>HD DE 4TB - COMPATÍVEL COM NVR - REF. SEAGATE ST4000VX000 - FORNECIMENTO E INSTALAÇÃO</v>
      </c>
      <c r="E43" s="112" t="str">
        <f>[1]COMPOSIÇÃO!E121</f>
        <v>UN</v>
      </c>
      <c r="F43" s="108">
        <v>16</v>
      </c>
      <c r="G43" s="159">
        <f>[1]COMPOSIÇÃO!H121</f>
        <v>942.46</v>
      </c>
      <c r="H43" s="114">
        <f>TRUNC(G43*(1+$F$9),2)</f>
        <v>1209.6199999999999</v>
      </c>
      <c r="I43" s="160">
        <f t="shared" si="2"/>
        <v>19353.919999999998</v>
      </c>
    </row>
    <row r="44" spans="1:9" x14ac:dyDescent="0.35">
      <c r="A44" s="173" t="s">
        <v>88</v>
      </c>
      <c r="B44" s="174"/>
      <c r="C44" s="174"/>
      <c r="D44" s="174" t="s">
        <v>320</v>
      </c>
      <c r="E44" s="174"/>
      <c r="F44" s="241" t="s">
        <v>291</v>
      </c>
      <c r="G44" s="241"/>
      <c r="H44" s="241"/>
      <c r="I44" s="176">
        <f>SUM(I45:I108)</f>
        <v>319932.77999999991</v>
      </c>
    </row>
    <row r="45" spans="1:9" ht="26" x14ac:dyDescent="0.35">
      <c r="A45" s="156" t="s">
        <v>321</v>
      </c>
      <c r="B45" s="157" t="s">
        <v>292</v>
      </c>
      <c r="C45" s="177" t="s">
        <v>322</v>
      </c>
      <c r="D45" s="158" t="s">
        <v>323</v>
      </c>
      <c r="E45" s="112" t="s">
        <v>183</v>
      </c>
      <c r="F45" s="108">
        <v>53.06</v>
      </c>
      <c r="G45" s="159">
        <v>59.97</v>
      </c>
      <c r="H45" s="114">
        <f t="shared" ref="H45:H89" si="3">TRUNC(G45*(1+$F$9),2)</f>
        <v>76.97</v>
      </c>
      <c r="I45" s="160">
        <f t="shared" si="2"/>
        <v>4084.02</v>
      </c>
    </row>
    <row r="46" spans="1:9" x14ac:dyDescent="0.35">
      <c r="A46" s="156" t="s">
        <v>324</v>
      </c>
      <c r="B46" s="157" t="s">
        <v>292</v>
      </c>
      <c r="C46" s="177" t="s">
        <v>325</v>
      </c>
      <c r="D46" s="158" t="s">
        <v>326</v>
      </c>
      <c r="E46" s="112" t="s">
        <v>183</v>
      </c>
      <c r="F46" s="108">
        <v>53.06</v>
      </c>
      <c r="G46" s="159">
        <v>36.36</v>
      </c>
      <c r="H46" s="114">
        <f t="shared" si="3"/>
        <v>46.66</v>
      </c>
      <c r="I46" s="160">
        <f t="shared" si="2"/>
        <v>2475.77</v>
      </c>
    </row>
    <row r="47" spans="1:9" ht="26" x14ac:dyDescent="0.35">
      <c r="A47" s="156" t="s">
        <v>327</v>
      </c>
      <c r="B47" s="157" t="s">
        <v>292</v>
      </c>
      <c r="C47" s="177" t="s">
        <v>328</v>
      </c>
      <c r="D47" s="158" t="s">
        <v>329</v>
      </c>
      <c r="E47" s="112" t="s">
        <v>184</v>
      </c>
      <c r="F47" s="108">
        <v>37.9</v>
      </c>
      <c r="G47" s="159">
        <v>17.829999999999998</v>
      </c>
      <c r="H47" s="114">
        <f t="shared" si="3"/>
        <v>22.88</v>
      </c>
      <c r="I47" s="160">
        <f t="shared" si="2"/>
        <v>867.15</v>
      </c>
    </row>
    <row r="48" spans="1:9" ht="26" x14ac:dyDescent="0.35">
      <c r="A48" s="156" t="s">
        <v>330</v>
      </c>
      <c r="B48" s="157" t="s">
        <v>292</v>
      </c>
      <c r="C48" s="177" t="s">
        <v>331</v>
      </c>
      <c r="D48" s="158" t="s">
        <v>332</v>
      </c>
      <c r="E48" s="112" t="s">
        <v>184</v>
      </c>
      <c r="F48" s="108">
        <v>173.9</v>
      </c>
      <c r="G48" s="159">
        <v>9.41</v>
      </c>
      <c r="H48" s="114">
        <f t="shared" si="3"/>
        <v>12.07</v>
      </c>
      <c r="I48" s="160">
        <f t="shared" si="2"/>
        <v>2098.9699999999998</v>
      </c>
    </row>
    <row r="49" spans="1:9" ht="26" x14ac:dyDescent="0.35">
      <c r="A49" s="156" t="s">
        <v>333</v>
      </c>
      <c r="B49" s="157" t="s">
        <v>292</v>
      </c>
      <c r="C49" s="177" t="s">
        <v>334</v>
      </c>
      <c r="D49" s="158" t="s">
        <v>335</v>
      </c>
      <c r="E49" s="112" t="s">
        <v>184</v>
      </c>
      <c r="F49" s="108">
        <v>7.3</v>
      </c>
      <c r="G49" s="159">
        <v>19.04</v>
      </c>
      <c r="H49" s="114">
        <f t="shared" si="3"/>
        <v>24.43</v>
      </c>
      <c r="I49" s="160">
        <f t="shared" si="2"/>
        <v>178.33</v>
      </c>
    </row>
    <row r="50" spans="1:9" ht="26" x14ac:dyDescent="0.35">
      <c r="A50" s="156" t="s">
        <v>336</v>
      </c>
      <c r="B50" s="157" t="s">
        <v>292</v>
      </c>
      <c r="C50" s="177" t="s">
        <v>337</v>
      </c>
      <c r="D50" s="158" t="s">
        <v>338</v>
      </c>
      <c r="E50" s="112" t="s">
        <v>184</v>
      </c>
      <c r="F50" s="108">
        <v>37.9</v>
      </c>
      <c r="G50" s="159">
        <v>4.45</v>
      </c>
      <c r="H50" s="114">
        <f t="shared" si="3"/>
        <v>5.71</v>
      </c>
      <c r="I50" s="160">
        <f t="shared" si="2"/>
        <v>216.4</v>
      </c>
    </row>
    <row r="51" spans="1:9" ht="26" x14ac:dyDescent="0.35">
      <c r="A51" s="156" t="s">
        <v>339</v>
      </c>
      <c r="B51" s="157" t="s">
        <v>292</v>
      </c>
      <c r="C51" s="177" t="s">
        <v>340</v>
      </c>
      <c r="D51" s="158" t="s">
        <v>341</v>
      </c>
      <c r="E51" s="112" t="s">
        <v>184</v>
      </c>
      <c r="F51" s="108">
        <v>7.3</v>
      </c>
      <c r="G51" s="159">
        <v>7.15</v>
      </c>
      <c r="H51" s="114">
        <f t="shared" si="3"/>
        <v>9.17</v>
      </c>
      <c r="I51" s="160">
        <f t="shared" si="2"/>
        <v>66.94</v>
      </c>
    </row>
    <row r="52" spans="1:9" x14ac:dyDescent="0.35">
      <c r="A52" s="156" t="s">
        <v>342</v>
      </c>
      <c r="B52" s="157" t="s">
        <v>292</v>
      </c>
      <c r="C52" s="177" t="s">
        <v>343</v>
      </c>
      <c r="D52" s="158" t="s">
        <v>344</v>
      </c>
      <c r="E52" s="112" t="s">
        <v>185</v>
      </c>
      <c r="F52" s="108">
        <v>3</v>
      </c>
      <c r="G52" s="159">
        <v>36.07</v>
      </c>
      <c r="H52" s="114">
        <f t="shared" si="3"/>
        <v>46.29</v>
      </c>
      <c r="I52" s="160">
        <f t="shared" si="2"/>
        <v>138.87</v>
      </c>
    </row>
    <row r="53" spans="1:9" ht="26" x14ac:dyDescent="0.35">
      <c r="A53" s="156" t="s">
        <v>345</v>
      </c>
      <c r="B53" s="157" t="s">
        <v>292</v>
      </c>
      <c r="C53" s="177" t="s">
        <v>346</v>
      </c>
      <c r="D53" s="158" t="s">
        <v>347</v>
      </c>
      <c r="E53" s="112" t="s">
        <v>184</v>
      </c>
      <c r="F53" s="108">
        <v>20232.599999999999</v>
      </c>
      <c r="G53" s="159">
        <v>2.73</v>
      </c>
      <c r="H53" s="114">
        <f t="shared" si="3"/>
        <v>3.5</v>
      </c>
      <c r="I53" s="160">
        <f t="shared" si="2"/>
        <v>70814.100000000006</v>
      </c>
    </row>
    <row r="54" spans="1:9" x14ac:dyDescent="0.35">
      <c r="A54" s="156" t="s">
        <v>348</v>
      </c>
      <c r="B54" s="178" t="s">
        <v>292</v>
      </c>
      <c r="C54" s="179" t="str">
        <f>[1]COMPOSIÇÃO!A126</f>
        <v>COMPOSIÇÃO 19</v>
      </c>
      <c r="D54" s="180" t="str">
        <f>[1]COMPOSIÇÃO!D126</f>
        <v>PATCH CORD, CATEGORIA 6, EXTENSAO DE 2,50 M - FORNECIMENTO E INSTALAÇÃO</v>
      </c>
      <c r="E54" s="179" t="str">
        <f>[1]COMPOSIÇÃO!E126</f>
        <v>UN</v>
      </c>
      <c r="F54" s="109">
        <f>515+216</f>
        <v>731</v>
      </c>
      <c r="G54" s="181">
        <f>[1]COMPOSIÇÃO!H126</f>
        <v>34.82</v>
      </c>
      <c r="H54" s="114">
        <f t="shared" si="3"/>
        <v>44.69</v>
      </c>
      <c r="I54" s="160">
        <f>TRUNC(H54*F54,2)</f>
        <v>32668.39</v>
      </c>
    </row>
    <row r="55" spans="1:9" x14ac:dyDescent="0.35">
      <c r="A55" s="156" t="s">
        <v>349</v>
      </c>
      <c r="B55" s="157" t="s">
        <v>292</v>
      </c>
      <c r="C55" s="112" t="str">
        <f>[1]COMPOSIÇÃO!A132</f>
        <v>COMPOSIÇÃO 20</v>
      </c>
      <c r="D55" s="158" t="str">
        <f>[1]COMPOSIÇÃO!D132</f>
        <v>FIBRA ÓPTICA - 6FO - MONOMODO - FORNECIMENTO E INSTALAÇÃO</v>
      </c>
      <c r="E55" s="112" t="str">
        <f>[1]COMPOSIÇÃO!E132</f>
        <v>M</v>
      </c>
      <c r="F55" s="108">
        <v>413.9</v>
      </c>
      <c r="G55" s="159">
        <f>[1]COMPOSIÇÃO!H132</f>
        <v>4.74</v>
      </c>
      <c r="H55" s="114">
        <f t="shared" si="3"/>
        <v>6.08</v>
      </c>
      <c r="I55" s="160">
        <f t="shared" si="2"/>
        <v>2516.5100000000002</v>
      </c>
    </row>
    <row r="56" spans="1:9" x14ac:dyDescent="0.35">
      <c r="A56" s="156" t="s">
        <v>350</v>
      </c>
      <c r="B56" s="157" t="s">
        <v>292</v>
      </c>
      <c r="C56" s="112" t="str">
        <f>[1]COMPOSIÇÃO!A137</f>
        <v>COMPOSIÇÃO 21</v>
      </c>
      <c r="D56" s="158" t="str">
        <f>[1]COMPOSIÇÃO!D137</f>
        <v>FIBRA ÓPTICA - 48FO - MONOMODO - FORNECIMENTO E INSTALAÇÃO</v>
      </c>
      <c r="E56" s="112" t="str">
        <f>[1]COMPOSIÇÃO!E137</f>
        <v>M</v>
      </c>
      <c r="F56" s="108">
        <v>79.599999999999994</v>
      </c>
      <c r="G56" s="159">
        <f>[1]COMPOSIÇÃO!H137</f>
        <v>17.97</v>
      </c>
      <c r="H56" s="114">
        <f t="shared" si="3"/>
        <v>23.06</v>
      </c>
      <c r="I56" s="160">
        <f t="shared" si="2"/>
        <v>1835.57</v>
      </c>
    </row>
    <row r="57" spans="1:9" x14ac:dyDescent="0.35">
      <c r="A57" s="156" t="s">
        <v>351</v>
      </c>
      <c r="B57" s="157" t="s">
        <v>292</v>
      </c>
      <c r="C57" s="112" t="str">
        <f>[1]COMPOSIÇÃO!A143</f>
        <v>COMPOSIÇÃO 22</v>
      </c>
      <c r="D57" s="158" t="str">
        <f>[1]COMPOSIÇÃO!D143</f>
        <v>PIGTAIL - CONECTOR SC - 1,5M - FORNECIMENTO E INSTALAÇÃO</v>
      </c>
      <c r="E57" s="112" t="str">
        <f>[1]COMPOSIÇÃO!E143</f>
        <v>UN</v>
      </c>
      <c r="F57" s="108">
        <v>50</v>
      </c>
      <c r="G57" s="159">
        <f>[1]COMPOSIÇÃO!H143</f>
        <v>20.8</v>
      </c>
      <c r="H57" s="114">
        <f t="shared" si="3"/>
        <v>26.69</v>
      </c>
      <c r="I57" s="160">
        <f t="shared" si="2"/>
        <v>1334.5</v>
      </c>
    </row>
    <row r="58" spans="1:9" s="186" customFormat="1" x14ac:dyDescent="0.35">
      <c r="A58" s="156" t="s">
        <v>352</v>
      </c>
      <c r="B58" s="182" t="s">
        <v>292</v>
      </c>
      <c r="C58" s="183" t="str">
        <f>[1]COMPOSIÇÃO!A149</f>
        <v>COMPOSIÇÃO 23</v>
      </c>
      <c r="D58" s="158" t="str">
        <f>[1]COMPOSIÇÃO!D149</f>
        <v>UNIDUT 3/4" M - FORNECIMENTO E INSTALAÇÃO</v>
      </c>
      <c r="E58" s="184" t="str">
        <f>[1]COMPOSIÇÃO!E149</f>
        <v>UN</v>
      </c>
      <c r="F58" s="110">
        <v>90</v>
      </c>
      <c r="G58" s="185">
        <f>[1]COMPOSIÇÃO!H149</f>
        <v>5.3900000000000006</v>
      </c>
      <c r="H58" s="114">
        <f t="shared" si="3"/>
        <v>6.91</v>
      </c>
      <c r="I58" s="160">
        <f t="shared" si="2"/>
        <v>621.9</v>
      </c>
    </row>
    <row r="59" spans="1:9" s="186" customFormat="1" ht="26" x14ac:dyDescent="0.35">
      <c r="A59" s="156" t="s">
        <v>353</v>
      </c>
      <c r="B59" s="182" t="s">
        <v>292</v>
      </c>
      <c r="C59" s="187" t="s">
        <v>354</v>
      </c>
      <c r="D59" s="158" t="s">
        <v>355</v>
      </c>
      <c r="E59" s="183" t="s">
        <v>184</v>
      </c>
      <c r="F59" s="110">
        <v>480.6</v>
      </c>
      <c r="G59" s="185">
        <v>7.49</v>
      </c>
      <c r="H59" s="114">
        <f t="shared" si="3"/>
        <v>9.61</v>
      </c>
      <c r="I59" s="160">
        <f t="shared" si="2"/>
        <v>4618.5600000000004</v>
      </c>
    </row>
    <row r="60" spans="1:9" ht="26" x14ac:dyDescent="0.35">
      <c r="A60" s="156" t="s">
        <v>356</v>
      </c>
      <c r="B60" s="157" t="s">
        <v>292</v>
      </c>
      <c r="C60" s="177" t="s">
        <v>357</v>
      </c>
      <c r="D60" s="158" t="s">
        <v>358</v>
      </c>
      <c r="E60" s="112" t="s">
        <v>184</v>
      </c>
      <c r="F60" s="108">
        <v>58.7</v>
      </c>
      <c r="G60" s="159">
        <v>9.89</v>
      </c>
      <c r="H60" s="114">
        <f t="shared" si="3"/>
        <v>12.69</v>
      </c>
      <c r="I60" s="160">
        <f t="shared" si="2"/>
        <v>744.9</v>
      </c>
    </row>
    <row r="61" spans="1:9" ht="26" x14ac:dyDescent="0.35">
      <c r="A61" s="156" t="s">
        <v>359</v>
      </c>
      <c r="B61" s="157" t="s">
        <v>292</v>
      </c>
      <c r="C61" s="177" t="s">
        <v>360</v>
      </c>
      <c r="D61" s="158" t="s">
        <v>361</v>
      </c>
      <c r="E61" s="112" t="s">
        <v>184</v>
      </c>
      <c r="F61" s="108">
        <v>85.8</v>
      </c>
      <c r="G61" s="159">
        <v>6.46</v>
      </c>
      <c r="H61" s="114">
        <f t="shared" si="3"/>
        <v>8.2899999999999991</v>
      </c>
      <c r="I61" s="160">
        <f t="shared" si="2"/>
        <v>711.28</v>
      </c>
    </row>
    <row r="62" spans="1:9" ht="26" x14ac:dyDescent="0.35">
      <c r="A62" s="156" t="s">
        <v>362</v>
      </c>
      <c r="B62" s="157" t="s">
        <v>292</v>
      </c>
      <c r="C62" s="177" t="s">
        <v>363</v>
      </c>
      <c r="D62" s="158" t="s">
        <v>364</v>
      </c>
      <c r="E62" s="112" t="s">
        <v>184</v>
      </c>
      <c r="F62" s="108">
        <v>114</v>
      </c>
      <c r="G62" s="159">
        <v>23.85</v>
      </c>
      <c r="H62" s="114">
        <f t="shared" si="3"/>
        <v>30.61</v>
      </c>
      <c r="I62" s="160">
        <f t="shared" si="2"/>
        <v>3489.54</v>
      </c>
    </row>
    <row r="63" spans="1:9" ht="26" x14ac:dyDescent="0.35">
      <c r="A63" s="156" t="s">
        <v>365</v>
      </c>
      <c r="B63" s="157" t="s">
        <v>292</v>
      </c>
      <c r="C63" s="177" t="s">
        <v>366</v>
      </c>
      <c r="D63" s="158" t="s">
        <v>367</v>
      </c>
      <c r="E63" s="112" t="s">
        <v>184</v>
      </c>
      <c r="F63" s="108">
        <v>30</v>
      </c>
      <c r="G63" s="159">
        <v>28.35</v>
      </c>
      <c r="H63" s="114">
        <f t="shared" si="3"/>
        <v>36.380000000000003</v>
      </c>
      <c r="I63" s="160">
        <f t="shared" si="2"/>
        <v>1091.4000000000001</v>
      </c>
    </row>
    <row r="64" spans="1:9" ht="39" x14ac:dyDescent="0.35">
      <c r="A64" s="156" t="s">
        <v>368</v>
      </c>
      <c r="B64" s="157" t="s">
        <v>292</v>
      </c>
      <c r="C64" s="112" t="str">
        <f>[1]COMPOSIÇÃO!A155</f>
        <v>COMPOSIÇÃO 24</v>
      </c>
      <c r="D64" s="158" t="str">
        <f>[1]COMPOSIÇÃO!D155</f>
        <v>CURVA 90 GRAUS PARA ELETRODUTO, FERRO GALVANIZADO, DN 25 MM (3/4"), PARA CIRCUITOS TERMINAIS, INSTALADA EM PAREDE - FORNECIMENTO E INSTALAÇÃO. AF_12/2015</v>
      </c>
      <c r="E64" s="112" t="str">
        <f>[1]COMPOSIÇÃO!E155</f>
        <v>UN</v>
      </c>
      <c r="F64" s="108">
        <v>20</v>
      </c>
      <c r="G64" s="159">
        <f>[1]COMPOSIÇÃO!H155</f>
        <v>23.68</v>
      </c>
      <c r="H64" s="114">
        <f t="shared" si="3"/>
        <v>30.39</v>
      </c>
      <c r="I64" s="160">
        <f t="shared" si="2"/>
        <v>607.79999999999995</v>
      </c>
    </row>
    <row r="65" spans="1:9" ht="39" x14ac:dyDescent="0.35">
      <c r="A65" s="156" t="s">
        <v>369</v>
      </c>
      <c r="B65" s="157" t="s">
        <v>292</v>
      </c>
      <c r="C65" s="112" t="str">
        <f>[1]COMPOSIÇÃO!A161</f>
        <v>COMPOSIÇÃO 25</v>
      </c>
      <c r="D65" s="158" t="str">
        <f>[1]COMPOSIÇÃO!D161</f>
        <v>CURVA 90 GRAUS PARA ELETRODUTO, FERRO GALVANIZADO, DN 25 MM (1"), PARA CIRCUITOS TERMINAIS, INSTALADA EM PAREDE - FORNECIMENTO E INSTALAÇÃO. AF_12/2015</v>
      </c>
      <c r="E65" s="112" t="str">
        <f>[1]COMPOSIÇÃO!E161</f>
        <v>UN</v>
      </c>
      <c r="F65" s="108">
        <v>1</v>
      </c>
      <c r="G65" s="159">
        <f>[1]COMPOSIÇÃO!H161</f>
        <v>33.86</v>
      </c>
      <c r="H65" s="114">
        <f t="shared" si="3"/>
        <v>43.45</v>
      </c>
      <c r="I65" s="160">
        <f t="shared" si="2"/>
        <v>43.45</v>
      </c>
    </row>
    <row r="66" spans="1:9" ht="39" x14ac:dyDescent="0.35">
      <c r="A66" s="156" t="s">
        <v>370</v>
      </c>
      <c r="B66" s="157" t="s">
        <v>292</v>
      </c>
      <c r="C66" s="177" t="s">
        <v>371</v>
      </c>
      <c r="D66" s="158" t="s">
        <v>372</v>
      </c>
      <c r="E66" s="112" t="s">
        <v>185</v>
      </c>
      <c r="F66" s="108">
        <v>5</v>
      </c>
      <c r="G66" s="159">
        <v>242.41</v>
      </c>
      <c r="H66" s="114">
        <f t="shared" si="3"/>
        <v>311.12</v>
      </c>
      <c r="I66" s="160">
        <f t="shared" si="2"/>
        <v>1555.6</v>
      </c>
    </row>
    <row r="67" spans="1:9" x14ac:dyDescent="0.35">
      <c r="A67" s="156" t="s">
        <v>373</v>
      </c>
      <c r="B67" s="157" t="s">
        <v>292</v>
      </c>
      <c r="C67" s="112" t="str">
        <f>[1]COMPOSIÇÃO!A167</f>
        <v>COMPOSIÇÃO 26</v>
      </c>
      <c r="D67" s="158" t="str">
        <f>[1]COMPOSIÇÃO!D167</f>
        <v>PERFILADO GALVANIZADO À FOGO 38X38X6000MM - FORNECIMENTO E INSTALAÇÃO</v>
      </c>
      <c r="E67" s="112" t="s">
        <v>374</v>
      </c>
      <c r="F67" s="108">
        <f>342/6</f>
        <v>57</v>
      </c>
      <c r="G67" s="159">
        <f>[1]COMPOSIÇÃO!H167</f>
        <v>88.09</v>
      </c>
      <c r="H67" s="114">
        <f t="shared" si="3"/>
        <v>113.06</v>
      </c>
      <c r="I67" s="160">
        <f t="shared" si="2"/>
        <v>6444.42</v>
      </c>
    </row>
    <row r="68" spans="1:9" ht="26" x14ac:dyDescent="0.35">
      <c r="A68" s="156" t="s">
        <v>375</v>
      </c>
      <c r="B68" s="157" t="s">
        <v>292</v>
      </c>
      <c r="C68" s="112" t="str">
        <f>[1]COMPOSIÇÃO!A173</f>
        <v>COMPOSIÇÃO 27</v>
      </c>
      <c r="D68" s="158" t="str">
        <f>[1]COMPOSIÇÃO!D173</f>
        <v>FIXAÇÃO DE PERFILADO 38X38, EM LAJE, COM BARRA ROSCADA - FORNECIMENTO E INSTALAÇÃO</v>
      </c>
      <c r="E68" s="112" t="str">
        <f>[1]COMPOSIÇÃO!E173</f>
        <v>M</v>
      </c>
      <c r="F68" s="108">
        <v>342</v>
      </c>
      <c r="G68" s="159">
        <f>[1]COMPOSIÇÃO!H173</f>
        <v>25.480000000000004</v>
      </c>
      <c r="H68" s="114">
        <f t="shared" si="3"/>
        <v>32.700000000000003</v>
      </c>
      <c r="I68" s="160">
        <f t="shared" si="2"/>
        <v>11183.4</v>
      </c>
    </row>
    <row r="69" spans="1:9" x14ac:dyDescent="0.35">
      <c r="A69" s="156" t="s">
        <v>376</v>
      </c>
      <c r="B69" s="157" t="s">
        <v>292</v>
      </c>
      <c r="C69" s="112" t="str">
        <f>[1]COMPOSIÇÃO!A184</f>
        <v>COMPOSIÇÃO 28</v>
      </c>
      <c r="D69" s="158" t="str">
        <f>[1]COMPOSIÇÃO!D184</f>
        <v>GANCHO CURTO PARA PERFILADO 44X32MM - FORNECIMENTO E INSTALAÇÃO</v>
      </c>
      <c r="E69" s="112" t="str">
        <f>[1]COMPOSIÇÃO!E184</f>
        <v>UN</v>
      </c>
      <c r="F69" s="108">
        <v>372</v>
      </c>
      <c r="G69" s="159">
        <f>[1]COMPOSIÇÃO!H184</f>
        <v>11.33</v>
      </c>
      <c r="H69" s="114">
        <f t="shared" si="3"/>
        <v>14.54</v>
      </c>
      <c r="I69" s="160">
        <f t="shared" si="2"/>
        <v>5408.88</v>
      </c>
    </row>
    <row r="70" spans="1:9" x14ac:dyDescent="0.35">
      <c r="A70" s="156" t="s">
        <v>377</v>
      </c>
      <c r="B70" s="157" t="s">
        <v>292</v>
      </c>
      <c r="C70" s="112" t="str">
        <f>[1]COMPOSIÇÃO!A190</f>
        <v>COMPOSIÇÃO 29</v>
      </c>
      <c r="D70" s="158" t="str">
        <f>[1]COMPOSIÇÃO!D190</f>
        <v>TALA PLANA PERFURADA 38MM - FORNECIMENTO E INSTALAÇÃO</v>
      </c>
      <c r="E70" s="112" t="str">
        <f>[1]COMPOSIÇÃO!E190</f>
        <v>UN</v>
      </c>
      <c r="F70" s="108">
        <v>234</v>
      </c>
      <c r="G70" s="159">
        <f>[1]COMPOSIÇÃO!H190</f>
        <v>7.13</v>
      </c>
      <c r="H70" s="114">
        <f t="shared" si="3"/>
        <v>9.15</v>
      </c>
      <c r="I70" s="160">
        <f t="shared" si="2"/>
        <v>2141.1</v>
      </c>
    </row>
    <row r="71" spans="1:9" ht="26" x14ac:dyDescent="0.35">
      <c r="A71" s="156" t="s">
        <v>378</v>
      </c>
      <c r="B71" s="157" t="s">
        <v>292</v>
      </c>
      <c r="C71" s="112" t="str">
        <f>[1]COMPOSIÇÃO!A196</f>
        <v>COMPOSIÇÃO 30</v>
      </c>
      <c r="D71" s="158" t="str">
        <f>[1]COMPOSIÇÃO!D196</f>
        <v>CURVA 90° HORIZONTAL PARA PERFILADO 38X38MM - FORNECIMENTO E INSTALAÇÃO</v>
      </c>
      <c r="E71" s="112" t="str">
        <f>[1]COMPOSIÇÃO!E196</f>
        <v xml:space="preserve">UN </v>
      </c>
      <c r="F71" s="108">
        <v>6</v>
      </c>
      <c r="G71" s="159">
        <f>[1]COMPOSIÇÃO!H196</f>
        <v>11.16</v>
      </c>
      <c r="H71" s="114">
        <f t="shared" si="3"/>
        <v>14.32</v>
      </c>
      <c r="I71" s="160">
        <f t="shared" si="2"/>
        <v>85.92</v>
      </c>
    </row>
    <row r="72" spans="1:9" ht="26" x14ac:dyDescent="0.35">
      <c r="A72" s="156" t="s">
        <v>379</v>
      </c>
      <c r="B72" s="157" t="s">
        <v>292</v>
      </c>
      <c r="C72" s="112" t="str">
        <f>[1]COMPOSIÇÃO!A202</f>
        <v>COMPOSIÇÃO 31</v>
      </c>
      <c r="D72" s="158" t="str">
        <f>[1]COMPOSIÇÃO!D202</f>
        <v>CURVA 90° VERTICAL INTERNA PARA PERFILADO 38X38MM - FORNECIMENTO E INSTALAÇÃO</v>
      </c>
      <c r="E72" s="112" t="str">
        <f>[1]COMPOSIÇÃO!E202</f>
        <v xml:space="preserve">UN </v>
      </c>
      <c r="F72" s="108">
        <v>1</v>
      </c>
      <c r="G72" s="159">
        <f>[1]COMPOSIÇÃO!H202</f>
        <v>9.9599999999999991</v>
      </c>
      <c r="H72" s="114">
        <f t="shared" si="3"/>
        <v>12.78</v>
      </c>
      <c r="I72" s="160">
        <f t="shared" si="2"/>
        <v>12.78</v>
      </c>
    </row>
    <row r="73" spans="1:9" ht="26" x14ac:dyDescent="0.35">
      <c r="A73" s="156" t="s">
        <v>380</v>
      </c>
      <c r="B73" s="157" t="s">
        <v>292</v>
      </c>
      <c r="C73" s="112" t="str">
        <f>[1]COMPOSIÇÃO!A208</f>
        <v>COMPOSIÇÃO 32</v>
      </c>
      <c r="D73" s="158" t="str">
        <f>[1]COMPOSIÇÃO!D208</f>
        <v>CURVA 90° VERTICAL EXTERNA PARA PERFILADO 38X38MM - FORNECIMENTO E INSTALAÇÃO</v>
      </c>
      <c r="E73" s="112" t="str">
        <f>[1]COMPOSIÇÃO!E208</f>
        <v xml:space="preserve">UN </v>
      </c>
      <c r="F73" s="108">
        <v>2</v>
      </c>
      <c r="G73" s="159">
        <f>[1]COMPOSIÇÃO!H208</f>
        <v>10.459999999999999</v>
      </c>
      <c r="H73" s="114">
        <f t="shared" si="3"/>
        <v>13.42</v>
      </c>
      <c r="I73" s="160">
        <f t="shared" si="2"/>
        <v>26.84</v>
      </c>
    </row>
    <row r="74" spans="1:9" x14ac:dyDescent="0.35">
      <c r="A74" s="156" t="s">
        <v>381</v>
      </c>
      <c r="B74" s="157" t="s">
        <v>292</v>
      </c>
      <c r="C74" s="112" t="str">
        <f>[1]COMPOSIÇÃO!A214</f>
        <v>COMPOSIÇÃO 33</v>
      </c>
      <c r="D74" s="158" t="str">
        <f>[1]COMPOSIÇÃO!D214</f>
        <v>TERMINAL 38X38MM - FORNECIMENTO E INSTALAÇÃO</v>
      </c>
      <c r="E74" s="112" t="str">
        <f>[1]COMPOSIÇÃO!E214</f>
        <v>UN</v>
      </c>
      <c r="F74" s="108">
        <v>29</v>
      </c>
      <c r="G74" s="159">
        <f>[1]COMPOSIÇÃO!$H$214</f>
        <v>12.77</v>
      </c>
      <c r="H74" s="114">
        <f t="shared" si="3"/>
        <v>16.38</v>
      </c>
      <c r="I74" s="160">
        <f t="shared" si="2"/>
        <v>475.02</v>
      </c>
    </row>
    <row r="75" spans="1:9" x14ac:dyDescent="0.35">
      <c r="A75" s="156" t="s">
        <v>382</v>
      </c>
      <c r="B75" s="157" t="s">
        <v>292</v>
      </c>
      <c r="C75" s="112" t="str">
        <f>[1]COMPOSIÇÃO!$A$220</f>
        <v>COMPOSIÇÃO 34</v>
      </c>
      <c r="D75" s="158" t="str">
        <f>[1]COMPOSIÇÃO!$D$220</f>
        <v>SAÍDA PERFILADO PARA ELETRODUTO 3/4" - FORNECIMENTO E INSTALAÇÃO</v>
      </c>
      <c r="E75" s="112" t="str">
        <f>[1]COMPOSIÇÃO!$E$220</f>
        <v>UN</v>
      </c>
      <c r="F75" s="108">
        <v>86</v>
      </c>
      <c r="G75" s="159">
        <f>[1]COMPOSIÇÃO!$H$220</f>
        <v>11.51</v>
      </c>
      <c r="H75" s="114">
        <f t="shared" si="3"/>
        <v>14.77</v>
      </c>
      <c r="I75" s="160">
        <f t="shared" si="2"/>
        <v>1270.22</v>
      </c>
    </row>
    <row r="76" spans="1:9" ht="26" x14ac:dyDescent="0.35">
      <c r="A76" s="156" t="s">
        <v>383</v>
      </c>
      <c r="B76" s="157" t="s">
        <v>292</v>
      </c>
      <c r="C76" s="112" t="str">
        <f>[1]COMPOSIÇÃO!A226</f>
        <v>COMPOSIÇÃO 35</v>
      </c>
      <c r="D76" s="158" t="str">
        <f>[1]COMPOSIÇÃO!D226</f>
        <v>ELETROCALHA METÁLICA PERFURADA TIPO U 100X50MM - FORNECIMENTO E INSTALAÇÃO</v>
      </c>
      <c r="E76" s="112" t="str">
        <f>[1]COMPOSIÇÃO!E226</f>
        <v>M</v>
      </c>
      <c r="F76" s="108">
        <v>41.9</v>
      </c>
      <c r="G76" s="159">
        <f>[1]COMPOSIÇÃO!H226</f>
        <v>56.830000000000005</v>
      </c>
      <c r="H76" s="114">
        <f t="shared" si="3"/>
        <v>72.930000000000007</v>
      </c>
      <c r="I76" s="160">
        <f t="shared" si="2"/>
        <v>3055.76</v>
      </c>
    </row>
    <row r="77" spans="1:9" ht="26" x14ac:dyDescent="0.35">
      <c r="A77" s="156" t="s">
        <v>384</v>
      </c>
      <c r="B77" s="157" t="s">
        <v>292</v>
      </c>
      <c r="C77" s="112" t="str">
        <f>[1]COMPOSIÇÃO!A244</f>
        <v>COMPOSIÇÃO 38</v>
      </c>
      <c r="D77" s="158" t="str">
        <f>[1]COMPOSIÇÃO!D244</f>
        <v>FIXAÇÃO DE ELETROCALHA 100X50, EM LAJE, COM BARRA ROSCADA - FORNECIMENTO E INSTALAÇÃO</v>
      </c>
      <c r="E77" s="112" t="str">
        <f>[1]COMPOSIÇÃO!E244</f>
        <v>M</v>
      </c>
      <c r="F77" s="108">
        <f>F76</f>
        <v>41.9</v>
      </c>
      <c r="G77" s="159">
        <f>[1]COMPOSIÇÃO!H244</f>
        <v>20.930000000000003</v>
      </c>
      <c r="H77" s="114">
        <f t="shared" si="3"/>
        <v>26.86</v>
      </c>
      <c r="I77" s="160">
        <f t="shared" si="2"/>
        <v>1125.43</v>
      </c>
    </row>
    <row r="78" spans="1:9" ht="26" x14ac:dyDescent="0.35">
      <c r="A78" s="156" t="s">
        <v>385</v>
      </c>
      <c r="B78" s="157" t="s">
        <v>292</v>
      </c>
      <c r="C78" s="112" t="str">
        <f>[1]COMPOSIÇÃO!A232</f>
        <v>COMPOSIÇÃO 36</v>
      </c>
      <c r="D78" s="158" t="str">
        <f>[1]COMPOSIÇÃO!D232</f>
        <v>ELETROCALHA METÁLICA PERFURADA TIPO U 200X50MM - FORNECIMENTO E INSTALAÇÃO</v>
      </c>
      <c r="E78" s="112" t="str">
        <f>[1]COMPOSIÇÃO!E232</f>
        <v>M</v>
      </c>
      <c r="F78" s="108">
        <v>88.9</v>
      </c>
      <c r="G78" s="159">
        <f>[1]COMPOSIÇÃO!H232</f>
        <v>68.87</v>
      </c>
      <c r="H78" s="114">
        <f t="shared" si="3"/>
        <v>88.39</v>
      </c>
      <c r="I78" s="160">
        <f t="shared" si="2"/>
        <v>7857.87</v>
      </c>
    </row>
    <row r="79" spans="1:9" ht="26" x14ac:dyDescent="0.35">
      <c r="A79" s="156" t="s">
        <v>386</v>
      </c>
      <c r="B79" s="157" t="s">
        <v>292</v>
      </c>
      <c r="C79" s="112" t="str">
        <f>[1]COMPOSIÇÃO!A254</f>
        <v>COMPOSIÇÃO 39</v>
      </c>
      <c r="D79" s="158" t="str">
        <f>[1]COMPOSIÇÃO!D254</f>
        <v>FIXAÇÃO DE ELETROCALHA 200X50, EM LAJE, COM BARRA ROSCADA - FORNECIMENTO E INSTALAÇÃO</v>
      </c>
      <c r="E79" s="112" t="str">
        <f>[1]COMPOSIÇÃO!E254</f>
        <v>M</v>
      </c>
      <c r="F79" s="108">
        <f>F78</f>
        <v>88.9</v>
      </c>
      <c r="G79" s="159">
        <f>[1]COMPOSIÇÃO!H254</f>
        <v>24.68</v>
      </c>
      <c r="H79" s="114">
        <f t="shared" si="3"/>
        <v>31.67</v>
      </c>
      <c r="I79" s="160">
        <f t="shared" si="2"/>
        <v>2815.46</v>
      </c>
    </row>
    <row r="80" spans="1:9" ht="26" x14ac:dyDescent="0.35">
      <c r="A80" s="156" t="s">
        <v>387</v>
      </c>
      <c r="B80" s="157" t="s">
        <v>292</v>
      </c>
      <c r="C80" s="112" t="str">
        <f>[1]COMPOSIÇÃO!A238</f>
        <v>COMPOSIÇÃO 37</v>
      </c>
      <c r="D80" s="158" t="str">
        <f>[1]COMPOSIÇÃO!D238</f>
        <v>ELETROCALHA METÁLICA PERFURADA TIPO U 200X100MM  - FORNECIMENTO E INSTALAÇÃO</v>
      </c>
      <c r="E80" s="112" t="str">
        <f>[1]COMPOSIÇÃO!E238</f>
        <v>M</v>
      </c>
      <c r="F80" s="108">
        <v>73.400000000000006</v>
      </c>
      <c r="G80" s="159">
        <f>[1]COMPOSIÇÃO!H238</f>
        <v>90.600000000000009</v>
      </c>
      <c r="H80" s="114">
        <f t="shared" si="3"/>
        <v>116.28</v>
      </c>
      <c r="I80" s="160">
        <f t="shared" si="2"/>
        <v>8534.9500000000007</v>
      </c>
    </row>
    <row r="81" spans="1:9" ht="26" x14ac:dyDescent="0.35">
      <c r="A81" s="156" t="s">
        <v>388</v>
      </c>
      <c r="B81" s="157" t="s">
        <v>292</v>
      </c>
      <c r="C81" s="112" t="str">
        <f>[1]COMPOSIÇÃO!A264</f>
        <v>COMPOSIÇÃO 40</v>
      </c>
      <c r="D81" s="158" t="str">
        <f>[1]COMPOSIÇÃO!D264</f>
        <v>FIXAÇÃO DE ELETROCALHA 200X100, EM LAJE, COM BARRA ROSCADA - FORNECIMENTO E INSTALAÇÃO</v>
      </c>
      <c r="E81" s="112" t="str">
        <f>[1]COMPOSIÇÃO!E264</f>
        <v>M</v>
      </c>
      <c r="F81" s="108">
        <f>F80</f>
        <v>73.400000000000006</v>
      </c>
      <c r="G81" s="159">
        <f>[1]COMPOSIÇÃO!H264</f>
        <v>27.05</v>
      </c>
      <c r="H81" s="114">
        <f t="shared" si="3"/>
        <v>34.71</v>
      </c>
      <c r="I81" s="160">
        <f t="shared" si="2"/>
        <v>2547.71</v>
      </c>
    </row>
    <row r="82" spans="1:9" x14ac:dyDescent="0.35">
      <c r="A82" s="156" t="s">
        <v>389</v>
      </c>
      <c r="B82" s="157" t="s">
        <v>292</v>
      </c>
      <c r="C82" s="112" t="str">
        <f>[1]COMPOSIÇÃO!A274</f>
        <v>COMPOSIÇÃO 41</v>
      </c>
      <c r="D82" s="158" t="str">
        <f>[1]COMPOSIÇÃO!D274</f>
        <v>TALA PLANA PERFURADA 50MM - FORNECIMENTO E INSTALAÇÃO</v>
      </c>
      <c r="E82" s="112" t="str">
        <f>[1]COMPOSIÇÃO!E274</f>
        <v>UN</v>
      </c>
      <c r="F82" s="108">
        <v>170</v>
      </c>
      <c r="G82" s="159">
        <f>[1]COMPOSIÇÃO!H274</f>
        <v>7.13</v>
      </c>
      <c r="H82" s="114">
        <f t="shared" si="3"/>
        <v>9.15</v>
      </c>
      <c r="I82" s="160">
        <f t="shared" si="2"/>
        <v>1555.5</v>
      </c>
    </row>
    <row r="83" spans="1:9" x14ac:dyDescent="0.35">
      <c r="A83" s="156" t="s">
        <v>390</v>
      </c>
      <c r="B83" s="157" t="s">
        <v>292</v>
      </c>
      <c r="C83" s="112" t="str">
        <f>[1]COMPOSIÇÃO!A280</f>
        <v>COMPOSIÇÃO 42</v>
      </c>
      <c r="D83" s="158" t="str">
        <f>[1]COMPOSIÇÃO!D280</f>
        <v>TALA PLANA PERFURADA 10MM - FORNECIMENTO E INSTALAÇÃO</v>
      </c>
      <c r="E83" s="112" t="str">
        <f>[1]COMPOSIÇÃO!E280</f>
        <v>UN</v>
      </c>
      <c r="F83" s="108">
        <v>30</v>
      </c>
      <c r="G83" s="159">
        <f>[1]COMPOSIÇÃO!H280</f>
        <v>9.2200000000000006</v>
      </c>
      <c r="H83" s="114">
        <f t="shared" si="3"/>
        <v>11.83</v>
      </c>
      <c r="I83" s="160">
        <f t="shared" si="2"/>
        <v>354.9</v>
      </c>
    </row>
    <row r="84" spans="1:9" x14ac:dyDescent="0.35">
      <c r="A84" s="156" t="s">
        <v>391</v>
      </c>
      <c r="B84" s="157" t="s">
        <v>292</v>
      </c>
      <c r="C84" s="112" t="str">
        <f>[1]COMPOSIÇÃO!A286</f>
        <v>COMPOSIÇÃO 43</v>
      </c>
      <c r="D84" s="188" t="str">
        <f>[1]COMPOSIÇÃO!D286</f>
        <v>"T" HORIZONTAL  200X50MM PARA ELETROCALHA  - FORNECIMENTO E INSTALAÇÃO</v>
      </c>
      <c r="E84" s="112" t="str">
        <f>[1]COMPOSIÇÃO!E286</f>
        <v xml:space="preserve">UN </v>
      </c>
      <c r="F84" s="108">
        <v>5</v>
      </c>
      <c r="G84" s="159">
        <f>[1]COMPOSIÇÃO!H286</f>
        <v>60.32</v>
      </c>
      <c r="H84" s="114">
        <f t="shared" si="3"/>
        <v>77.41</v>
      </c>
      <c r="I84" s="160">
        <f t="shared" si="2"/>
        <v>387.05</v>
      </c>
    </row>
    <row r="85" spans="1:9" x14ac:dyDescent="0.35">
      <c r="A85" s="156" t="s">
        <v>392</v>
      </c>
      <c r="B85" s="157" t="s">
        <v>292</v>
      </c>
      <c r="C85" s="112" t="str">
        <f>[1]COMPOSIÇÃO!A292</f>
        <v>COMPOSIÇÃO 44</v>
      </c>
      <c r="D85" s="158" t="str">
        <f>[1]COMPOSIÇÃO!D292</f>
        <v>"T" HORIZONTAL  200X100MM PARA ELETROCALHA  - FORNECIMENTO E INSTALAÇÃO</v>
      </c>
      <c r="E85" s="112" t="str">
        <f>[1]COMPOSIÇÃO!E292</f>
        <v xml:space="preserve">UN </v>
      </c>
      <c r="F85" s="108">
        <v>3</v>
      </c>
      <c r="G85" s="159">
        <f>[1]COMPOSIÇÃO!H292</f>
        <v>69.260000000000005</v>
      </c>
      <c r="H85" s="114">
        <f t="shared" si="3"/>
        <v>88.89</v>
      </c>
      <c r="I85" s="160">
        <f t="shared" si="2"/>
        <v>266.67</v>
      </c>
    </row>
    <row r="86" spans="1:9" x14ac:dyDescent="0.35">
      <c r="A86" s="156" t="s">
        <v>393</v>
      </c>
      <c r="B86" s="157" t="s">
        <v>292</v>
      </c>
      <c r="C86" s="112" t="str">
        <f>[1]COMPOSIÇÃO!A298</f>
        <v>COMPOSIÇÃO 45</v>
      </c>
      <c r="D86" s="158" t="str">
        <f>[1]COMPOSIÇÃO!D298</f>
        <v>"T" VERTICAL SUBIDA 90° - 200X50MM - FORNECIMENTO E INSTALAÇÃO</v>
      </c>
      <c r="E86" s="112" t="str">
        <f>[1]COMPOSIÇÃO!E298</f>
        <v xml:space="preserve">UN </v>
      </c>
      <c r="F86" s="108">
        <v>2</v>
      </c>
      <c r="G86" s="159">
        <f>[1]COMPOSIÇÃO!H298</f>
        <v>69.260000000000005</v>
      </c>
      <c r="H86" s="114">
        <f t="shared" si="3"/>
        <v>88.89</v>
      </c>
      <c r="I86" s="160">
        <f t="shared" si="2"/>
        <v>177.78</v>
      </c>
    </row>
    <row r="87" spans="1:9" x14ac:dyDescent="0.35">
      <c r="A87" s="156" t="s">
        <v>394</v>
      </c>
      <c r="B87" s="157" t="s">
        <v>292</v>
      </c>
      <c r="C87" s="112" t="str">
        <f>[1]COMPOSIÇÃO!A304</f>
        <v>COMPOSIÇÃO 46</v>
      </c>
      <c r="D87" s="158" t="str">
        <f>[1]COMPOSIÇÃO!D304</f>
        <v>"T" VERTICAL DESCIDA 90° - 200X50MM - FORNECIMENTO E INSTALAÇÃO</v>
      </c>
      <c r="E87" s="112" t="str">
        <f>[1]COMPOSIÇÃO!E304</f>
        <v xml:space="preserve">UN </v>
      </c>
      <c r="F87" s="108">
        <v>1</v>
      </c>
      <c r="G87" s="159">
        <f>[1]COMPOSIÇÃO!H304</f>
        <v>69.260000000000005</v>
      </c>
      <c r="H87" s="114">
        <f t="shared" si="3"/>
        <v>88.89</v>
      </c>
      <c r="I87" s="160">
        <f t="shared" si="2"/>
        <v>88.89</v>
      </c>
    </row>
    <row r="88" spans="1:9" x14ac:dyDescent="0.35">
      <c r="A88" s="156" t="s">
        <v>395</v>
      </c>
      <c r="B88" s="157" t="s">
        <v>292</v>
      </c>
      <c r="C88" s="112" t="str">
        <f>[1]COMPOSIÇÃO!A310</f>
        <v>COMPOSIÇÃO 47</v>
      </c>
      <c r="D88" s="158" t="str">
        <f>[1]COMPOSIÇÃO!D310</f>
        <v>CURVA 90° HORIZONTAL ELETROCALHA 100X50MM - FORNECIMENTO E INSTALAÇÃO</v>
      </c>
      <c r="E88" s="112" t="str">
        <f>[1]COMPOSIÇÃO!E310</f>
        <v xml:space="preserve">UN </v>
      </c>
      <c r="F88" s="108">
        <v>4</v>
      </c>
      <c r="G88" s="159">
        <f>[1]COMPOSIÇÃO!H310</f>
        <v>43.4</v>
      </c>
      <c r="H88" s="114">
        <f t="shared" si="3"/>
        <v>55.7</v>
      </c>
      <c r="I88" s="160">
        <f t="shared" si="2"/>
        <v>222.8</v>
      </c>
    </row>
    <row r="89" spans="1:9" ht="13.5" thickBot="1" x14ac:dyDescent="0.4">
      <c r="A89" s="156" t="s">
        <v>396</v>
      </c>
      <c r="B89" s="157" t="s">
        <v>292</v>
      </c>
      <c r="C89" s="112" t="str">
        <f>[1]COMPOSIÇÃO!A316</f>
        <v>COMPOSIÇÃO 48</v>
      </c>
      <c r="D89" s="158" t="str">
        <f>[1]COMPOSIÇÃO!D316</f>
        <v>CURVA 90° HORIZONTAL ELETROCALHA 200X50MM - FORNECIMENTO E INSTALAÇÃO</v>
      </c>
      <c r="E89" s="112" t="str">
        <f>[1]COMPOSIÇÃO!E316</f>
        <v xml:space="preserve">UN </v>
      </c>
      <c r="F89" s="108">
        <v>9</v>
      </c>
      <c r="G89" s="159">
        <f>[1]COMPOSIÇÃO!H316</f>
        <v>66.240000000000009</v>
      </c>
      <c r="H89" s="114">
        <f t="shared" si="3"/>
        <v>85.01</v>
      </c>
      <c r="I89" s="160">
        <f t="shared" si="2"/>
        <v>765.09</v>
      </c>
    </row>
    <row r="90" spans="1:9" ht="12" customHeight="1" x14ac:dyDescent="0.35">
      <c r="A90" s="145" t="s">
        <v>0</v>
      </c>
      <c r="B90" s="146" t="s">
        <v>284</v>
      </c>
      <c r="C90" s="146" t="s">
        <v>285</v>
      </c>
      <c r="D90" s="146" t="s">
        <v>1</v>
      </c>
      <c r="E90" s="146" t="s">
        <v>185</v>
      </c>
      <c r="F90" s="146" t="s">
        <v>286</v>
      </c>
      <c r="G90" s="146" t="s">
        <v>287</v>
      </c>
      <c r="H90" s="147" t="s">
        <v>288</v>
      </c>
      <c r="I90" s="148" t="s">
        <v>289</v>
      </c>
    </row>
    <row r="91" spans="1:9" ht="12" customHeight="1" x14ac:dyDescent="0.35">
      <c r="A91" s="173" t="s">
        <v>88</v>
      </c>
      <c r="B91" s="175"/>
      <c r="C91" s="175"/>
      <c r="D91" s="175" t="s">
        <v>320</v>
      </c>
      <c r="E91" s="175"/>
      <c r="F91" s="241" t="s">
        <v>291</v>
      </c>
      <c r="G91" s="241"/>
      <c r="H91" s="241"/>
      <c r="I91" s="217"/>
    </row>
    <row r="92" spans="1:9" x14ac:dyDescent="0.35">
      <c r="A92" s="156" t="s">
        <v>397</v>
      </c>
      <c r="B92" s="157" t="s">
        <v>292</v>
      </c>
      <c r="C92" s="112" t="str">
        <f>[1]COMPOSIÇÃO!A322</f>
        <v>COMPOSIÇÃO 49</v>
      </c>
      <c r="D92" s="158" t="str">
        <f>[1]COMPOSIÇÃO!D322</f>
        <v>CURVA VERTICAL EXTERNA 90° - 200X50MM - FORNECIMENTO E INSTALAÇÃO</v>
      </c>
      <c r="E92" s="112" t="str">
        <f>[1]COMPOSIÇÃO!E322</f>
        <v xml:space="preserve">UN </v>
      </c>
      <c r="F92" s="108">
        <v>2</v>
      </c>
      <c r="G92" s="159">
        <f>[1]COMPOSIÇÃO!H322</f>
        <v>30.509999999999998</v>
      </c>
      <c r="H92" s="114">
        <f t="shared" ref="H92:H108" si="4">TRUNC(G92*(1+$F$9),2)</f>
        <v>39.15</v>
      </c>
      <c r="I92" s="160">
        <f t="shared" si="2"/>
        <v>78.3</v>
      </c>
    </row>
    <row r="93" spans="1:9" x14ac:dyDescent="0.35">
      <c r="A93" s="156" t="s">
        <v>398</v>
      </c>
      <c r="B93" s="157" t="s">
        <v>292</v>
      </c>
      <c r="C93" s="112" t="str">
        <f>[1]COMPOSIÇÃO!A328</f>
        <v>COMPOSIÇÃO 50</v>
      </c>
      <c r="D93" s="158" t="str">
        <f>[1]COMPOSIÇÃO!D328</f>
        <v>CURVA VERTICAL EXTERNA 90° - 200X100MM - FORNECIMENTO E INSTALAÇÃO</v>
      </c>
      <c r="E93" s="112" t="str">
        <f>[1]COMPOSIÇÃO!E328</f>
        <v xml:space="preserve">UN </v>
      </c>
      <c r="F93" s="108">
        <v>2</v>
      </c>
      <c r="G93" s="159">
        <f>[1]COMPOSIÇÃO!H328</f>
        <v>69.460000000000008</v>
      </c>
      <c r="H93" s="114">
        <f t="shared" si="4"/>
        <v>89.15</v>
      </c>
      <c r="I93" s="160">
        <f t="shared" si="2"/>
        <v>178.3</v>
      </c>
    </row>
    <row r="94" spans="1:9" x14ac:dyDescent="0.35">
      <c r="A94" s="156" t="s">
        <v>399</v>
      </c>
      <c r="B94" s="157" t="s">
        <v>292</v>
      </c>
      <c r="C94" s="112" t="str">
        <f>[1]COMPOSIÇÃO!A334</f>
        <v>COMPOSIÇÃO 51</v>
      </c>
      <c r="D94" s="158" t="str">
        <f>[1]COMPOSIÇÃO!D334</f>
        <v>SAÍDA ELETROCALHA PARA ELETRODUTO  3/4" - FORNECIMENTO E INSTALAÇÃO</v>
      </c>
      <c r="E94" s="112" t="str">
        <f>[1]COMPOSIÇÃO!E334</f>
        <v xml:space="preserve">UN </v>
      </c>
      <c r="F94" s="108">
        <v>39</v>
      </c>
      <c r="G94" s="159">
        <f>[1]COMPOSIÇÃO!H334</f>
        <v>13.530000000000001</v>
      </c>
      <c r="H94" s="114">
        <f t="shared" si="4"/>
        <v>17.36</v>
      </c>
      <c r="I94" s="160">
        <f t="shared" si="2"/>
        <v>677.04</v>
      </c>
    </row>
    <row r="95" spans="1:9" ht="26" x14ac:dyDescent="0.35">
      <c r="A95" s="156" t="s">
        <v>400</v>
      </c>
      <c r="B95" s="157" t="s">
        <v>292</v>
      </c>
      <c r="C95" s="112" t="str">
        <f>[1]COMPOSIÇÃO!A340</f>
        <v>COMPOSIÇÃO 52</v>
      </c>
      <c r="D95" s="158" t="str">
        <f>[1]COMPOSIÇÃO!D340</f>
        <v>ACOPLAMENTO LATERAL SIMPLES ELETROCALHA P/ PERFILADO 38X38MM - FORNECIMENTO E INSTALAÇÃO</v>
      </c>
      <c r="E95" s="112" t="str">
        <f>[1]COMPOSIÇÃO!E340</f>
        <v>UN</v>
      </c>
      <c r="F95" s="108">
        <v>31</v>
      </c>
      <c r="G95" s="159">
        <f>[1]COMPOSIÇÃO!H340</f>
        <v>14.129999999999999</v>
      </c>
      <c r="H95" s="114">
        <f t="shared" si="4"/>
        <v>18.13</v>
      </c>
      <c r="I95" s="160">
        <f t="shared" si="2"/>
        <v>562.03</v>
      </c>
    </row>
    <row r="96" spans="1:9" x14ac:dyDescent="0.35">
      <c r="A96" s="156" t="s">
        <v>401</v>
      </c>
      <c r="B96" s="157" t="s">
        <v>292</v>
      </c>
      <c r="C96" s="112" t="str">
        <f>[1]COMPOSIÇÃO!A346</f>
        <v>COMPOSIÇÃO 53</v>
      </c>
      <c r="D96" s="188" t="str">
        <f>[1]COMPOSIÇÃO!D346</f>
        <v>CANALETA DE ALUMÍNIO COM TAMPA - 73X25MM - FORNECIMENTO E INSTALAÇÃO</v>
      </c>
      <c r="E96" s="112" t="str">
        <f>[1]COMPOSIÇÃO!E346</f>
        <v>M</v>
      </c>
      <c r="F96" s="108">
        <v>432.8</v>
      </c>
      <c r="G96" s="159">
        <f>[1]COMPOSIÇÃO!H346</f>
        <v>128.65</v>
      </c>
      <c r="H96" s="114">
        <f t="shared" si="4"/>
        <v>165.11</v>
      </c>
      <c r="I96" s="160">
        <f t="shared" si="2"/>
        <v>71459.600000000006</v>
      </c>
    </row>
    <row r="97" spans="1:11" ht="26" x14ac:dyDescent="0.35">
      <c r="A97" s="156" t="s">
        <v>402</v>
      </c>
      <c r="B97" s="157" t="s">
        <v>292</v>
      </c>
      <c r="C97" s="112" t="str">
        <f>[1]COMPOSIÇÃO!A354</f>
        <v>COMPOSIÇÃO 54</v>
      </c>
      <c r="D97" s="158" t="str">
        <f>[1]COMPOSIÇÃO!D354</f>
        <v>CURVA HORIZONTAL 90° PARA CANALETA DE ALUMÍNIO 73X25MM - FORNECIMENTO E INSTALAÇÃO</v>
      </c>
      <c r="E97" s="112" t="str">
        <f>[1]COMPOSIÇÃO!E354</f>
        <v>UN</v>
      </c>
      <c r="F97" s="108">
        <v>23</v>
      </c>
      <c r="G97" s="159">
        <f>[1]COMPOSIÇÃO!H354</f>
        <v>70.11</v>
      </c>
      <c r="H97" s="114">
        <f t="shared" si="4"/>
        <v>89.98</v>
      </c>
      <c r="I97" s="160">
        <f t="shared" ref="I97:I108" si="5">TRUNC(H97*F97,2)</f>
        <v>2069.54</v>
      </c>
    </row>
    <row r="98" spans="1:11" ht="26" x14ac:dyDescent="0.35">
      <c r="A98" s="156" t="s">
        <v>403</v>
      </c>
      <c r="B98" s="157" t="s">
        <v>292</v>
      </c>
      <c r="C98" s="112" t="str">
        <f>[1]COMPOSIÇÃO!A360</f>
        <v>COMPOSIÇÃO 55</v>
      </c>
      <c r="D98" s="158" t="str">
        <f>[1]COMPOSIÇÃO!D360</f>
        <v>CURVA VERTICAL INTERNA  90° PARA CANALETA DE ALUMÍNIO 73X25MM - FORNECIMENTO E INSTALAÇÃO</v>
      </c>
      <c r="E98" s="112" t="str">
        <f>[1]COMPOSIÇÃO!E360</f>
        <v>UN</v>
      </c>
      <c r="F98" s="108">
        <v>25</v>
      </c>
      <c r="G98" s="159">
        <f>[1]COMPOSIÇÃO!H360</f>
        <v>52.160000000000004</v>
      </c>
      <c r="H98" s="114">
        <f t="shared" si="4"/>
        <v>66.94</v>
      </c>
      <c r="I98" s="160">
        <f t="shared" si="5"/>
        <v>1673.5</v>
      </c>
    </row>
    <row r="99" spans="1:11" ht="26" x14ac:dyDescent="0.35">
      <c r="A99" s="156" t="s">
        <v>404</v>
      </c>
      <c r="B99" s="157" t="s">
        <v>292</v>
      </c>
      <c r="C99" s="112" t="str">
        <f>[1]COMPOSIÇÃO!A366</f>
        <v>COMPOSIÇÃO 56</v>
      </c>
      <c r="D99" s="158" t="str">
        <f>[1]COMPOSIÇÃO!D366</f>
        <v>ADAPTADOR CANALETA DE ALUMÍNIO 73X25MM PARA ELETRODUTO - FORNECIMENTO E INSTALAÇÃO</v>
      </c>
      <c r="E99" s="112" t="str">
        <f>[1]COMPOSIÇÃO!E366</f>
        <v>UN</v>
      </c>
      <c r="F99" s="108">
        <v>27</v>
      </c>
      <c r="G99" s="159">
        <f>[1]COMPOSIÇÃO!H366</f>
        <v>65.59</v>
      </c>
      <c r="H99" s="114">
        <f t="shared" si="4"/>
        <v>84.18</v>
      </c>
      <c r="I99" s="160">
        <f t="shared" si="5"/>
        <v>2272.86</v>
      </c>
    </row>
    <row r="100" spans="1:11" x14ac:dyDescent="0.35">
      <c r="A100" s="156" t="s">
        <v>405</v>
      </c>
      <c r="B100" s="157" t="s">
        <v>292</v>
      </c>
      <c r="C100" s="112" t="str">
        <f>[1]COMPOSIÇÃO!A372</f>
        <v>COMPOSIÇÃO 57</v>
      </c>
      <c r="D100" s="188" t="str">
        <f>[1]COMPOSIÇÃO!D372</f>
        <v>CAIXA DE DERIVAÇÃO PARA CANALETA 73X25MM - FORNECIMENTO E INSTALAÇÃO</v>
      </c>
      <c r="E100" s="112" t="str">
        <f>[1]COMPOSIÇÃO!E372</f>
        <v>UN</v>
      </c>
      <c r="F100" s="108">
        <v>42</v>
      </c>
      <c r="G100" s="159">
        <f>[1]COMPOSIÇÃO!H372</f>
        <v>88.820000000000007</v>
      </c>
      <c r="H100" s="114">
        <f t="shared" si="4"/>
        <v>113.99</v>
      </c>
      <c r="I100" s="160">
        <f t="shared" si="5"/>
        <v>4787.58</v>
      </c>
    </row>
    <row r="101" spans="1:11" x14ac:dyDescent="0.35">
      <c r="A101" s="156" t="s">
        <v>406</v>
      </c>
      <c r="B101" s="157" t="s">
        <v>292</v>
      </c>
      <c r="C101" s="112" t="str">
        <f>[1]COMPOSIÇÃO!A378</f>
        <v>COMPOSIÇÃO 58</v>
      </c>
      <c r="D101" s="188" t="str">
        <f>[1]COMPOSIÇÃO!D378</f>
        <v>CONECTOR MACHO RJ - 45, CATEGORIA 6 - FORNECIMENTO E INSTALAÇÃO</v>
      </c>
      <c r="E101" s="112" t="str">
        <f>[1]COMPOSIÇÃO!E378</f>
        <v>UN</v>
      </c>
      <c r="F101" s="108">
        <v>515</v>
      </c>
      <c r="G101" s="159">
        <f>[1]COMPOSIÇÃO!H378</f>
        <v>9.629999999999999</v>
      </c>
      <c r="H101" s="114">
        <f t="shared" si="4"/>
        <v>12.35</v>
      </c>
      <c r="I101" s="160">
        <f t="shared" si="5"/>
        <v>6360.25</v>
      </c>
    </row>
    <row r="102" spans="1:11" x14ac:dyDescent="0.35">
      <c r="A102" s="156" t="s">
        <v>407</v>
      </c>
      <c r="B102" s="157" t="s">
        <v>292</v>
      </c>
      <c r="C102" s="112" t="str">
        <f>[1]COMPOSIÇÃO!A384</f>
        <v>COMPOSIÇÃO 59</v>
      </c>
      <c r="D102" s="158" t="str">
        <f>[1]COMPOSIÇÃO!D384</f>
        <v>PLACA CEGA - PARA CAIXA DE EMBUTIR 4X2" - FORNECIMENTO E INSTALAÇÃO</v>
      </c>
      <c r="E102" s="112" t="str">
        <f>[1]COMPOSIÇÃO!E384</f>
        <v>UN</v>
      </c>
      <c r="F102" s="108">
        <v>17</v>
      </c>
      <c r="G102" s="159">
        <f>[1]COMPOSIÇÃO!H384</f>
        <v>46.930000000000007</v>
      </c>
      <c r="H102" s="114">
        <f t="shared" si="4"/>
        <v>60.23</v>
      </c>
      <c r="I102" s="160">
        <f t="shared" si="5"/>
        <v>1023.91</v>
      </c>
    </row>
    <row r="103" spans="1:11" ht="39" x14ac:dyDescent="0.35">
      <c r="A103" s="156" t="s">
        <v>408</v>
      </c>
      <c r="B103" s="157" t="s">
        <v>292</v>
      </c>
      <c r="C103" s="112" t="str">
        <f>[1]COMPOSIÇÃO!A391</f>
        <v>COMPOSIÇÃO 60</v>
      </c>
      <c r="D103" s="158" t="str">
        <f>[1]COMPOSIÇÃO!D391</f>
        <v>CONDULETE DE ALUMÍNIO, TIPO X, PARA ELETRODUTO DE AÇO GALVANIZADO DN 20 MM (3/4''), APARENTE, COM TAMPA CEGA - FORNECIMENTO E INSTALAÇÃO. AF_11/2016_P</v>
      </c>
      <c r="E103" s="112" t="str">
        <f>[1]COMPOSIÇÃO!E385</f>
        <v>UN</v>
      </c>
      <c r="F103" s="108">
        <v>10</v>
      </c>
      <c r="G103" s="159">
        <f>[1]COMPOSIÇÃO!H391</f>
        <v>40.04</v>
      </c>
      <c r="H103" s="114">
        <f t="shared" si="4"/>
        <v>51.39</v>
      </c>
      <c r="I103" s="160">
        <f t="shared" si="5"/>
        <v>513.9</v>
      </c>
    </row>
    <row r="104" spans="1:11" ht="26" x14ac:dyDescent="0.35">
      <c r="A104" s="156" t="s">
        <v>409</v>
      </c>
      <c r="B104" s="157" t="s">
        <v>292</v>
      </c>
      <c r="C104" s="112" t="str">
        <f>[1]COMPOSIÇÃO!A399</f>
        <v>COMPOSIÇÃO 61</v>
      </c>
      <c r="D104" s="158" t="str">
        <f>[1]COMPOSIÇÃO!D399</f>
        <v>TOMADA DE REDE COM 1 MÓDULO - RJ45 - PARA CAIXA DE EMBUTIR 4X2" - FORNECIMENTO E INSTALAÇÃO</v>
      </c>
      <c r="E104" s="112" t="str">
        <f>[1]COMPOSIÇÃO!E399</f>
        <v>UN</v>
      </c>
      <c r="F104" s="108">
        <v>118</v>
      </c>
      <c r="G104" s="159">
        <f>[1]COMPOSIÇÃO!H399</f>
        <v>39.700000000000003</v>
      </c>
      <c r="H104" s="114">
        <f t="shared" si="4"/>
        <v>50.95</v>
      </c>
      <c r="I104" s="160">
        <f t="shared" si="5"/>
        <v>6012.1</v>
      </c>
    </row>
    <row r="105" spans="1:11" ht="26" x14ac:dyDescent="0.35">
      <c r="A105" s="156" t="s">
        <v>410</v>
      </c>
      <c r="B105" s="157" t="s">
        <v>292</v>
      </c>
      <c r="C105" s="112" t="str">
        <f>[1]COMPOSIÇÃO!A407</f>
        <v>COMPOSIÇÃO 62</v>
      </c>
      <c r="D105" s="158" t="str">
        <f>[1]COMPOSIÇÃO!D407</f>
        <v>TOMADA DE REDE COM 1 MÓDULO - RJ45 - PARA CONDULETE DE ALUMÍNIO 3/4" - FORNECIMENTO E INSTALAÇÃO</v>
      </c>
      <c r="E105" s="112" t="str">
        <f>[1]COMPOSIÇÃO!E407</f>
        <v>UN</v>
      </c>
      <c r="F105" s="108">
        <v>20</v>
      </c>
      <c r="G105" s="159">
        <f>[1]COMPOSIÇÃO!H407</f>
        <v>72.349999999999994</v>
      </c>
      <c r="H105" s="114">
        <f t="shared" si="4"/>
        <v>92.85</v>
      </c>
      <c r="I105" s="160">
        <f>TRUNC(H105*F105,2)</f>
        <v>1857</v>
      </c>
    </row>
    <row r="106" spans="1:11" ht="26" x14ac:dyDescent="0.35">
      <c r="A106" s="156" t="s">
        <v>411</v>
      </c>
      <c r="B106" s="157" t="s">
        <v>292</v>
      </c>
      <c r="C106" s="112" t="str">
        <f>[1]COMPOSIÇÃO!A415</f>
        <v>COMPOSIÇÃO 63</v>
      </c>
      <c r="D106" s="158" t="str">
        <f>[1]COMPOSIÇÃO!D415</f>
        <v>PLACA COM 1 MÓDULO - RJ45 - PARA PORTA EQUIPAMENTO DA CANALETA DE ALUMÍNIO - FORNECIMENTO E INSTALAÇÃO</v>
      </c>
      <c r="E106" s="112" t="str">
        <f>[1]COMPOSIÇÃO!E415</f>
        <v>UN</v>
      </c>
      <c r="F106" s="108">
        <v>171</v>
      </c>
      <c r="G106" s="159">
        <f>[1]COMPOSIÇÃO!H415</f>
        <v>37.06</v>
      </c>
      <c r="H106" s="114">
        <f t="shared" si="4"/>
        <v>47.56</v>
      </c>
      <c r="I106" s="160">
        <f t="shared" si="5"/>
        <v>8132.76</v>
      </c>
    </row>
    <row r="107" spans="1:11" ht="26" x14ac:dyDescent="0.35">
      <c r="A107" s="156" t="s">
        <v>412</v>
      </c>
      <c r="B107" s="157" t="s">
        <v>292</v>
      </c>
      <c r="C107" s="112" t="str">
        <f>[1]COMPOSIÇÃO!A422</f>
        <v>COMPOSIÇÃO 64</v>
      </c>
      <c r="D107" s="158" t="str">
        <f>[1]COMPOSIÇÃO!D422</f>
        <v>PLACA COM 2 MÓDULOS - RJ45 - PARA PORTA EQUIPAMENTO DA CANALETA DE ALUMÍNIO - FORNECIMENTO E INSTALAÇÃO</v>
      </c>
      <c r="E107" s="112" t="str">
        <f>[1]COMPOSIÇÃO!E422</f>
        <v>UN</v>
      </c>
      <c r="F107" s="108">
        <v>103</v>
      </c>
      <c r="G107" s="159">
        <f>[1]COMPOSIÇÃO!H422</f>
        <v>61.230000000000004</v>
      </c>
      <c r="H107" s="114">
        <f t="shared" si="4"/>
        <v>78.58</v>
      </c>
      <c r="I107" s="160">
        <f t="shared" si="5"/>
        <v>8093.74</v>
      </c>
    </row>
    <row r="108" spans="1:11" ht="26" x14ac:dyDescent="0.35">
      <c r="A108" s="156" t="s">
        <v>413</v>
      </c>
      <c r="B108" s="189" t="s">
        <v>292</v>
      </c>
      <c r="C108" s="190" t="str">
        <f>[1]COMPOSIÇÃO!A429</f>
        <v>COMPOSIÇÃO 65</v>
      </c>
      <c r="D108" s="191" t="str">
        <f>[1]COMPOSIÇÃO!D429</f>
        <v>PORTA EQUIPAMENTOS P/ 3 RJ45 - PARA CANALETA DE ALUMÍNIO - FORNECIMENTO E INSTALAÇÃO</v>
      </c>
      <c r="E108" s="190" t="str">
        <f>[1]COMPOSIÇÃO!E429</f>
        <v>UN</v>
      </c>
      <c r="F108" s="111">
        <v>274</v>
      </c>
      <c r="G108" s="192">
        <f>[1]COMPOSIÇÃO!H429</f>
        <v>41.510000000000005</v>
      </c>
      <c r="H108" s="192">
        <f t="shared" si="4"/>
        <v>53.27</v>
      </c>
      <c r="I108" s="193">
        <f t="shared" si="5"/>
        <v>14595.98</v>
      </c>
    </row>
    <row r="109" spans="1:11" ht="13.5" thickBot="1" x14ac:dyDescent="0.4">
      <c r="A109" s="166"/>
      <c r="B109" s="167"/>
      <c r="C109" s="167"/>
      <c r="D109" s="168"/>
      <c r="E109" s="169"/>
      <c r="F109" s="170"/>
      <c r="G109" s="125"/>
      <c r="H109" s="125"/>
      <c r="I109" s="126"/>
    </row>
    <row r="110" spans="1:11" x14ac:dyDescent="0.35">
      <c r="A110" s="153">
        <v>3</v>
      </c>
      <c r="B110" s="154"/>
      <c r="C110" s="154"/>
      <c r="D110" s="172" t="s">
        <v>414</v>
      </c>
      <c r="E110" s="154"/>
      <c r="F110" s="240" t="s">
        <v>291</v>
      </c>
      <c r="G110" s="240"/>
      <c r="H110" s="240"/>
      <c r="I110" s="155">
        <f>SUM(I111:I113)</f>
        <v>74173.899999999994</v>
      </c>
    </row>
    <row r="111" spans="1:11" ht="26" x14ac:dyDescent="0.35">
      <c r="A111" s="156" t="s">
        <v>18</v>
      </c>
      <c r="B111" s="157" t="s">
        <v>292</v>
      </c>
      <c r="C111" s="157">
        <v>99802</v>
      </c>
      <c r="D111" s="194" t="s">
        <v>415</v>
      </c>
      <c r="E111" s="112" t="s">
        <v>416</v>
      </c>
      <c r="F111" s="108">
        <v>3097.51</v>
      </c>
      <c r="G111" s="159">
        <v>0.37</v>
      </c>
      <c r="H111" s="114">
        <f>TRUNC(G111*(1+$F$9),2)</f>
        <v>0.47</v>
      </c>
      <c r="I111" s="160">
        <f t="shared" ref="I111:I113" si="6">TRUNC(H111*F111,2)</f>
        <v>1455.82</v>
      </c>
    </row>
    <row r="112" spans="1:11" x14ac:dyDescent="0.35">
      <c r="A112" s="195" t="s">
        <v>19</v>
      </c>
      <c r="B112" s="157" t="s">
        <v>292</v>
      </c>
      <c r="C112" s="157" t="str">
        <f>[1]COMPOSIÇÃO!A436</f>
        <v>COMPOSIÇÃO 66</v>
      </c>
      <c r="D112" s="188" t="str">
        <f>[1]COMPOSIÇÃO!D436</f>
        <v xml:space="preserve">CONECTORIZAÇÃO, FECHAMENTO DE RACK E CERTIFICAÇÃO DE PONTOS DE LÓGICA </v>
      </c>
      <c r="E112" s="157" t="str">
        <f>[1]COMPOSIÇÃO!E436</f>
        <v>UN</v>
      </c>
      <c r="F112" s="108">
        <v>1020</v>
      </c>
      <c r="G112" s="159">
        <f>[1]COMPOSIÇÃO!H436</f>
        <v>54.94</v>
      </c>
      <c r="H112" s="114">
        <v>62.05</v>
      </c>
      <c r="I112" s="160">
        <f t="shared" si="6"/>
        <v>63291</v>
      </c>
      <c r="K112" s="196"/>
    </row>
    <row r="113" spans="1:11" ht="13.5" thickBot="1" x14ac:dyDescent="0.4">
      <c r="A113" s="197" t="s">
        <v>100</v>
      </c>
      <c r="B113" s="198" t="s">
        <v>292</v>
      </c>
      <c r="C113" s="198" t="str">
        <f>[1]COMPOSIÇÃO!A440</f>
        <v>COMPOSIÇÃO 67</v>
      </c>
      <c r="D113" s="199" t="str">
        <f>[1]COMPOSIÇÃO!D440</f>
        <v>FUSÃO E CERTIFICAÇÃO DE FIBRA ÓPTICA</v>
      </c>
      <c r="E113" s="198" t="str">
        <f>[1]COMPOSIÇÃO!E440</f>
        <v>UN</v>
      </c>
      <c r="F113" s="113">
        <v>156</v>
      </c>
      <c r="G113" s="200">
        <f>[1]COMPOSIÇÃO!H440</f>
        <v>47.09</v>
      </c>
      <c r="H113" s="201">
        <f>TRUNC(G113*(1+$F$9),2)</f>
        <v>60.43</v>
      </c>
      <c r="I113" s="202">
        <f t="shared" si="6"/>
        <v>9427.08</v>
      </c>
      <c r="K113" s="196"/>
    </row>
    <row r="114" spans="1:11" ht="13.5" thickBot="1" x14ac:dyDescent="0.4">
      <c r="A114" s="166"/>
      <c r="B114" s="167"/>
      <c r="C114" s="167"/>
      <c r="D114" s="168"/>
      <c r="E114" s="169"/>
      <c r="F114" s="170"/>
      <c r="G114" s="125"/>
      <c r="H114" s="125"/>
      <c r="I114" s="126"/>
    </row>
    <row r="115" spans="1:11" ht="13.5" thickBot="1" x14ac:dyDescent="0.4">
      <c r="A115" s="203">
        <v>4</v>
      </c>
      <c r="B115" s="204"/>
      <c r="C115" s="204"/>
      <c r="D115" s="205" t="s">
        <v>417</v>
      </c>
      <c r="E115" s="204"/>
      <c r="F115" s="234"/>
      <c r="G115" s="234"/>
      <c r="H115" s="234"/>
      <c r="I115" s="206">
        <f>SUM(I19,I24,I110)-I117</f>
        <v>548708.96</v>
      </c>
    </row>
    <row r="116" spans="1:11" ht="13.5" thickBot="1" x14ac:dyDescent="0.4">
      <c r="A116" s="166"/>
      <c r="B116" s="167"/>
      <c r="C116" s="167"/>
      <c r="D116" s="168"/>
      <c r="E116" s="169"/>
      <c r="F116" s="170"/>
      <c r="G116" s="125"/>
      <c r="H116" s="125"/>
      <c r="I116" s="126"/>
    </row>
    <row r="117" spans="1:11" ht="13.5" thickBot="1" x14ac:dyDescent="0.4">
      <c r="A117" s="203">
        <v>5</v>
      </c>
      <c r="B117" s="204"/>
      <c r="C117" s="204"/>
      <c r="D117" s="205" t="s">
        <v>418</v>
      </c>
      <c r="E117" s="204"/>
      <c r="F117" s="234"/>
      <c r="G117" s="234"/>
      <c r="H117" s="234"/>
      <c r="I117" s="206">
        <f>SUM(I39,I40)</f>
        <v>103432.45</v>
      </c>
    </row>
    <row r="118" spans="1:11" ht="13.5" thickBot="1" x14ac:dyDescent="0.4">
      <c r="A118" s="166"/>
      <c r="B118" s="167"/>
      <c r="C118" s="167"/>
      <c r="D118" s="168"/>
      <c r="E118" s="169"/>
      <c r="F118" s="170"/>
      <c r="G118" s="125"/>
      <c r="H118" s="125"/>
      <c r="I118" s="126"/>
    </row>
    <row r="119" spans="1:11" ht="13.5" thickBot="1" x14ac:dyDescent="0.4">
      <c r="A119" s="203">
        <v>6</v>
      </c>
      <c r="B119" s="204"/>
      <c r="C119" s="204"/>
      <c r="D119" s="205" t="s">
        <v>419</v>
      </c>
      <c r="E119" s="204"/>
      <c r="F119" s="234"/>
      <c r="G119" s="234"/>
      <c r="H119" s="234"/>
      <c r="I119" s="206">
        <f>SUM(I19,I24,I110)</f>
        <v>652141.40999999992</v>
      </c>
    </row>
    <row r="120" spans="1:11" x14ac:dyDescent="0.35">
      <c r="H120" s="125"/>
      <c r="I120" s="125"/>
    </row>
  </sheetData>
  <mergeCells count="23">
    <mergeCell ref="F119:H119"/>
    <mergeCell ref="G16:G17"/>
    <mergeCell ref="H16:H17"/>
    <mergeCell ref="I16:I17"/>
    <mergeCell ref="F19:H19"/>
    <mergeCell ref="F24:H24"/>
    <mergeCell ref="F25:H25"/>
    <mergeCell ref="F91:H91"/>
    <mergeCell ref="F38:H38"/>
    <mergeCell ref="F44:H44"/>
    <mergeCell ref="F110:H110"/>
    <mergeCell ref="F115:H115"/>
    <mergeCell ref="F117:H117"/>
    <mergeCell ref="B9:D9"/>
    <mergeCell ref="B11:C11"/>
    <mergeCell ref="H12:I12"/>
    <mergeCell ref="A14:I14"/>
    <mergeCell ref="A16:A17"/>
    <mergeCell ref="B16:B17"/>
    <mergeCell ref="C16:C17"/>
    <mergeCell ref="D16:D17"/>
    <mergeCell ref="E16:E17"/>
    <mergeCell ref="F16:F1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E6B82-0EC9-4231-9AA9-5731F951D4E7}">
  <dimension ref="A1:S64"/>
  <sheetViews>
    <sheetView topLeftCell="A40" workbookViewId="0">
      <selection activeCell="C10" sqref="C10"/>
    </sheetView>
  </sheetViews>
  <sheetFormatPr defaultRowHeight="14.5" x14ac:dyDescent="0.35"/>
  <cols>
    <col min="1" max="1" width="5" style="95" customWidth="1"/>
    <col min="2" max="2" width="55.08984375" style="2" bestFit="1" customWidth="1"/>
    <col min="3" max="3" width="11.453125" style="2" customWidth="1"/>
    <col min="4" max="4" width="9.54296875" style="2" customWidth="1"/>
    <col min="5" max="5" width="10" style="2" bestFit="1" customWidth="1"/>
    <col min="6" max="6" width="10.90625" style="2" customWidth="1"/>
    <col min="7" max="7" width="14" style="2" customWidth="1"/>
    <col min="8" max="8" width="1.90625" style="2" customWidth="1"/>
    <col min="9" max="9" width="23.08984375" style="17" bestFit="1" customWidth="1"/>
    <col min="10" max="10" width="11.08984375" style="2" customWidth="1"/>
    <col min="11" max="11" width="34.90625" style="48" customWidth="1"/>
    <col min="12" max="12" width="7.90625" style="48" customWidth="1"/>
    <col min="13" max="13" width="8" style="48" customWidth="1"/>
    <col min="14" max="16" width="8.54296875" style="2" customWidth="1"/>
    <col min="17" max="17" width="9.08984375" style="48" customWidth="1"/>
    <col min="18" max="18" width="7.08984375" style="2" customWidth="1"/>
    <col min="19" max="19" width="6.90625" style="2" customWidth="1"/>
    <col min="20" max="256" width="8.90625" style="2"/>
    <col min="257" max="257" width="5" style="2" customWidth="1"/>
    <col min="258" max="258" width="55.08984375" style="2" bestFit="1" customWidth="1"/>
    <col min="259" max="259" width="11.453125" style="2" customWidth="1"/>
    <col min="260" max="260" width="9.54296875" style="2" customWidth="1"/>
    <col min="261" max="261" width="10" style="2" bestFit="1" customWidth="1"/>
    <col min="262" max="262" width="10.90625" style="2" customWidth="1"/>
    <col min="263" max="263" width="14" style="2" customWidth="1"/>
    <col min="264" max="264" width="1.90625" style="2" customWidth="1"/>
    <col min="265" max="265" width="23.08984375" style="2" bestFit="1" customWidth="1"/>
    <col min="266" max="266" width="11.08984375" style="2" customWidth="1"/>
    <col min="267" max="267" width="34.90625" style="2" customWidth="1"/>
    <col min="268" max="268" width="7.90625" style="2" customWidth="1"/>
    <col min="269" max="269" width="8" style="2" customWidth="1"/>
    <col min="270" max="272" width="8.54296875" style="2" customWidth="1"/>
    <col min="273" max="273" width="9.08984375" style="2" customWidth="1"/>
    <col min="274" max="274" width="7.08984375" style="2" customWidth="1"/>
    <col min="275" max="275" width="6.90625" style="2" customWidth="1"/>
    <col min="276" max="512" width="8.90625" style="2"/>
    <col min="513" max="513" width="5" style="2" customWidth="1"/>
    <col min="514" max="514" width="55.08984375" style="2" bestFit="1" customWidth="1"/>
    <col min="515" max="515" width="11.453125" style="2" customWidth="1"/>
    <col min="516" max="516" width="9.54296875" style="2" customWidth="1"/>
    <col min="517" max="517" width="10" style="2" bestFit="1" customWidth="1"/>
    <col min="518" max="518" width="10.90625" style="2" customWidth="1"/>
    <col min="519" max="519" width="14" style="2" customWidth="1"/>
    <col min="520" max="520" width="1.90625" style="2" customWidth="1"/>
    <col min="521" max="521" width="23.08984375" style="2" bestFit="1" customWidth="1"/>
    <col min="522" max="522" width="11.08984375" style="2" customWidth="1"/>
    <col min="523" max="523" width="34.90625" style="2" customWidth="1"/>
    <col min="524" max="524" width="7.90625" style="2" customWidth="1"/>
    <col min="525" max="525" width="8" style="2" customWidth="1"/>
    <col min="526" max="528" width="8.54296875" style="2" customWidth="1"/>
    <col min="529" max="529" width="9.08984375" style="2" customWidth="1"/>
    <col min="530" max="530" width="7.08984375" style="2" customWidth="1"/>
    <col min="531" max="531" width="6.90625" style="2" customWidth="1"/>
    <col min="532" max="768" width="8.90625" style="2"/>
    <col min="769" max="769" width="5" style="2" customWidth="1"/>
    <col min="770" max="770" width="55.08984375" style="2" bestFit="1" customWidth="1"/>
    <col min="771" max="771" width="11.453125" style="2" customWidth="1"/>
    <col min="772" max="772" width="9.54296875" style="2" customWidth="1"/>
    <col min="773" max="773" width="10" style="2" bestFit="1" customWidth="1"/>
    <col min="774" max="774" width="10.90625" style="2" customWidth="1"/>
    <col min="775" max="775" width="14" style="2" customWidth="1"/>
    <col min="776" max="776" width="1.90625" style="2" customWidth="1"/>
    <col min="777" max="777" width="23.08984375" style="2" bestFit="1" customWidth="1"/>
    <col min="778" max="778" width="11.08984375" style="2" customWidth="1"/>
    <col min="779" max="779" width="34.90625" style="2" customWidth="1"/>
    <col min="780" max="780" width="7.90625" style="2" customWidth="1"/>
    <col min="781" max="781" width="8" style="2" customWidth="1"/>
    <col min="782" max="784" width="8.54296875" style="2" customWidth="1"/>
    <col min="785" max="785" width="9.08984375" style="2" customWidth="1"/>
    <col min="786" max="786" width="7.08984375" style="2" customWidth="1"/>
    <col min="787" max="787" width="6.90625" style="2" customWidth="1"/>
    <col min="788" max="1024" width="8.90625" style="2"/>
    <col min="1025" max="1025" width="5" style="2" customWidth="1"/>
    <col min="1026" max="1026" width="55.08984375" style="2" bestFit="1" customWidth="1"/>
    <col min="1027" max="1027" width="11.453125" style="2" customWidth="1"/>
    <col min="1028" max="1028" width="9.54296875" style="2" customWidth="1"/>
    <col min="1029" max="1029" width="10" style="2" bestFit="1" customWidth="1"/>
    <col min="1030" max="1030" width="10.90625" style="2" customWidth="1"/>
    <col min="1031" max="1031" width="14" style="2" customWidth="1"/>
    <col min="1032" max="1032" width="1.90625" style="2" customWidth="1"/>
    <col min="1033" max="1033" width="23.08984375" style="2" bestFit="1" customWidth="1"/>
    <col min="1034" max="1034" width="11.08984375" style="2" customWidth="1"/>
    <col min="1035" max="1035" width="34.90625" style="2" customWidth="1"/>
    <col min="1036" max="1036" width="7.90625" style="2" customWidth="1"/>
    <col min="1037" max="1037" width="8" style="2" customWidth="1"/>
    <col min="1038" max="1040" width="8.54296875" style="2" customWidth="1"/>
    <col min="1041" max="1041" width="9.08984375" style="2" customWidth="1"/>
    <col min="1042" max="1042" width="7.08984375" style="2" customWidth="1"/>
    <col min="1043" max="1043" width="6.90625" style="2" customWidth="1"/>
    <col min="1044" max="1280" width="8.90625" style="2"/>
    <col min="1281" max="1281" width="5" style="2" customWidth="1"/>
    <col min="1282" max="1282" width="55.08984375" style="2" bestFit="1" customWidth="1"/>
    <col min="1283" max="1283" width="11.453125" style="2" customWidth="1"/>
    <col min="1284" max="1284" width="9.54296875" style="2" customWidth="1"/>
    <col min="1285" max="1285" width="10" style="2" bestFit="1" customWidth="1"/>
    <col min="1286" max="1286" width="10.90625" style="2" customWidth="1"/>
    <col min="1287" max="1287" width="14" style="2" customWidth="1"/>
    <col min="1288" max="1288" width="1.90625" style="2" customWidth="1"/>
    <col min="1289" max="1289" width="23.08984375" style="2" bestFit="1" customWidth="1"/>
    <col min="1290" max="1290" width="11.08984375" style="2" customWidth="1"/>
    <col min="1291" max="1291" width="34.90625" style="2" customWidth="1"/>
    <col min="1292" max="1292" width="7.90625" style="2" customWidth="1"/>
    <col min="1293" max="1293" width="8" style="2" customWidth="1"/>
    <col min="1294" max="1296" width="8.54296875" style="2" customWidth="1"/>
    <col min="1297" max="1297" width="9.08984375" style="2" customWidth="1"/>
    <col min="1298" max="1298" width="7.08984375" style="2" customWidth="1"/>
    <col min="1299" max="1299" width="6.90625" style="2" customWidth="1"/>
    <col min="1300" max="1536" width="8.90625" style="2"/>
    <col min="1537" max="1537" width="5" style="2" customWidth="1"/>
    <col min="1538" max="1538" width="55.08984375" style="2" bestFit="1" customWidth="1"/>
    <col min="1539" max="1539" width="11.453125" style="2" customWidth="1"/>
    <col min="1540" max="1540" width="9.54296875" style="2" customWidth="1"/>
    <col min="1541" max="1541" width="10" style="2" bestFit="1" customWidth="1"/>
    <col min="1542" max="1542" width="10.90625" style="2" customWidth="1"/>
    <col min="1543" max="1543" width="14" style="2" customWidth="1"/>
    <col min="1544" max="1544" width="1.90625" style="2" customWidth="1"/>
    <col min="1545" max="1545" width="23.08984375" style="2" bestFit="1" customWidth="1"/>
    <col min="1546" max="1546" width="11.08984375" style="2" customWidth="1"/>
    <col min="1547" max="1547" width="34.90625" style="2" customWidth="1"/>
    <col min="1548" max="1548" width="7.90625" style="2" customWidth="1"/>
    <col min="1549" max="1549" width="8" style="2" customWidth="1"/>
    <col min="1550" max="1552" width="8.54296875" style="2" customWidth="1"/>
    <col min="1553" max="1553" width="9.08984375" style="2" customWidth="1"/>
    <col min="1554" max="1554" width="7.08984375" style="2" customWidth="1"/>
    <col min="1555" max="1555" width="6.90625" style="2" customWidth="1"/>
    <col min="1556" max="1792" width="8.90625" style="2"/>
    <col min="1793" max="1793" width="5" style="2" customWidth="1"/>
    <col min="1794" max="1794" width="55.08984375" style="2" bestFit="1" customWidth="1"/>
    <col min="1795" max="1795" width="11.453125" style="2" customWidth="1"/>
    <col min="1796" max="1796" width="9.54296875" style="2" customWidth="1"/>
    <col min="1797" max="1797" width="10" style="2" bestFit="1" customWidth="1"/>
    <col min="1798" max="1798" width="10.90625" style="2" customWidth="1"/>
    <col min="1799" max="1799" width="14" style="2" customWidth="1"/>
    <col min="1800" max="1800" width="1.90625" style="2" customWidth="1"/>
    <col min="1801" max="1801" width="23.08984375" style="2" bestFit="1" customWidth="1"/>
    <col min="1802" max="1802" width="11.08984375" style="2" customWidth="1"/>
    <col min="1803" max="1803" width="34.90625" style="2" customWidth="1"/>
    <col min="1804" max="1804" width="7.90625" style="2" customWidth="1"/>
    <col min="1805" max="1805" width="8" style="2" customWidth="1"/>
    <col min="1806" max="1808" width="8.54296875" style="2" customWidth="1"/>
    <col min="1809" max="1809" width="9.08984375" style="2" customWidth="1"/>
    <col min="1810" max="1810" width="7.08984375" style="2" customWidth="1"/>
    <col min="1811" max="1811" width="6.90625" style="2" customWidth="1"/>
    <col min="1812" max="2048" width="8.90625" style="2"/>
    <col min="2049" max="2049" width="5" style="2" customWidth="1"/>
    <col min="2050" max="2050" width="55.08984375" style="2" bestFit="1" customWidth="1"/>
    <col min="2051" max="2051" width="11.453125" style="2" customWidth="1"/>
    <col min="2052" max="2052" width="9.54296875" style="2" customWidth="1"/>
    <col min="2053" max="2053" width="10" style="2" bestFit="1" customWidth="1"/>
    <col min="2054" max="2054" width="10.90625" style="2" customWidth="1"/>
    <col min="2055" max="2055" width="14" style="2" customWidth="1"/>
    <col min="2056" max="2056" width="1.90625" style="2" customWidth="1"/>
    <col min="2057" max="2057" width="23.08984375" style="2" bestFit="1" customWidth="1"/>
    <col min="2058" max="2058" width="11.08984375" style="2" customWidth="1"/>
    <col min="2059" max="2059" width="34.90625" style="2" customWidth="1"/>
    <col min="2060" max="2060" width="7.90625" style="2" customWidth="1"/>
    <col min="2061" max="2061" width="8" style="2" customWidth="1"/>
    <col min="2062" max="2064" width="8.54296875" style="2" customWidth="1"/>
    <col min="2065" max="2065" width="9.08984375" style="2" customWidth="1"/>
    <col min="2066" max="2066" width="7.08984375" style="2" customWidth="1"/>
    <col min="2067" max="2067" width="6.90625" style="2" customWidth="1"/>
    <col min="2068" max="2304" width="8.90625" style="2"/>
    <col min="2305" max="2305" width="5" style="2" customWidth="1"/>
    <col min="2306" max="2306" width="55.08984375" style="2" bestFit="1" customWidth="1"/>
    <col min="2307" max="2307" width="11.453125" style="2" customWidth="1"/>
    <col min="2308" max="2308" width="9.54296875" style="2" customWidth="1"/>
    <col min="2309" max="2309" width="10" style="2" bestFit="1" customWidth="1"/>
    <col min="2310" max="2310" width="10.90625" style="2" customWidth="1"/>
    <col min="2311" max="2311" width="14" style="2" customWidth="1"/>
    <col min="2312" max="2312" width="1.90625" style="2" customWidth="1"/>
    <col min="2313" max="2313" width="23.08984375" style="2" bestFit="1" customWidth="1"/>
    <col min="2314" max="2314" width="11.08984375" style="2" customWidth="1"/>
    <col min="2315" max="2315" width="34.90625" style="2" customWidth="1"/>
    <col min="2316" max="2316" width="7.90625" style="2" customWidth="1"/>
    <col min="2317" max="2317" width="8" style="2" customWidth="1"/>
    <col min="2318" max="2320" width="8.54296875" style="2" customWidth="1"/>
    <col min="2321" max="2321" width="9.08984375" style="2" customWidth="1"/>
    <col min="2322" max="2322" width="7.08984375" style="2" customWidth="1"/>
    <col min="2323" max="2323" width="6.90625" style="2" customWidth="1"/>
    <col min="2324" max="2560" width="8.90625" style="2"/>
    <col min="2561" max="2561" width="5" style="2" customWidth="1"/>
    <col min="2562" max="2562" width="55.08984375" style="2" bestFit="1" customWidth="1"/>
    <col min="2563" max="2563" width="11.453125" style="2" customWidth="1"/>
    <col min="2564" max="2564" width="9.54296875" style="2" customWidth="1"/>
    <col min="2565" max="2565" width="10" style="2" bestFit="1" customWidth="1"/>
    <col min="2566" max="2566" width="10.90625" style="2" customWidth="1"/>
    <col min="2567" max="2567" width="14" style="2" customWidth="1"/>
    <col min="2568" max="2568" width="1.90625" style="2" customWidth="1"/>
    <col min="2569" max="2569" width="23.08984375" style="2" bestFit="1" customWidth="1"/>
    <col min="2570" max="2570" width="11.08984375" style="2" customWidth="1"/>
    <col min="2571" max="2571" width="34.90625" style="2" customWidth="1"/>
    <col min="2572" max="2572" width="7.90625" style="2" customWidth="1"/>
    <col min="2573" max="2573" width="8" style="2" customWidth="1"/>
    <col min="2574" max="2576" width="8.54296875" style="2" customWidth="1"/>
    <col min="2577" max="2577" width="9.08984375" style="2" customWidth="1"/>
    <col min="2578" max="2578" width="7.08984375" style="2" customWidth="1"/>
    <col min="2579" max="2579" width="6.90625" style="2" customWidth="1"/>
    <col min="2580" max="2816" width="8.90625" style="2"/>
    <col min="2817" max="2817" width="5" style="2" customWidth="1"/>
    <col min="2818" max="2818" width="55.08984375" style="2" bestFit="1" customWidth="1"/>
    <col min="2819" max="2819" width="11.453125" style="2" customWidth="1"/>
    <col min="2820" max="2820" width="9.54296875" style="2" customWidth="1"/>
    <col min="2821" max="2821" width="10" style="2" bestFit="1" customWidth="1"/>
    <col min="2822" max="2822" width="10.90625" style="2" customWidth="1"/>
    <col min="2823" max="2823" width="14" style="2" customWidth="1"/>
    <col min="2824" max="2824" width="1.90625" style="2" customWidth="1"/>
    <col min="2825" max="2825" width="23.08984375" style="2" bestFit="1" customWidth="1"/>
    <col min="2826" max="2826" width="11.08984375" style="2" customWidth="1"/>
    <col min="2827" max="2827" width="34.90625" style="2" customWidth="1"/>
    <col min="2828" max="2828" width="7.90625" style="2" customWidth="1"/>
    <col min="2829" max="2829" width="8" style="2" customWidth="1"/>
    <col min="2830" max="2832" width="8.54296875" style="2" customWidth="1"/>
    <col min="2833" max="2833" width="9.08984375" style="2" customWidth="1"/>
    <col min="2834" max="2834" width="7.08984375" style="2" customWidth="1"/>
    <col min="2835" max="2835" width="6.90625" style="2" customWidth="1"/>
    <col min="2836" max="3072" width="8.90625" style="2"/>
    <col min="3073" max="3073" width="5" style="2" customWidth="1"/>
    <col min="3074" max="3074" width="55.08984375" style="2" bestFit="1" customWidth="1"/>
    <col min="3075" max="3075" width="11.453125" style="2" customWidth="1"/>
    <col min="3076" max="3076" width="9.54296875" style="2" customWidth="1"/>
    <col min="3077" max="3077" width="10" style="2" bestFit="1" customWidth="1"/>
    <col min="3078" max="3078" width="10.90625" style="2" customWidth="1"/>
    <col min="3079" max="3079" width="14" style="2" customWidth="1"/>
    <col min="3080" max="3080" width="1.90625" style="2" customWidth="1"/>
    <col min="3081" max="3081" width="23.08984375" style="2" bestFit="1" customWidth="1"/>
    <col min="3082" max="3082" width="11.08984375" style="2" customWidth="1"/>
    <col min="3083" max="3083" width="34.90625" style="2" customWidth="1"/>
    <col min="3084" max="3084" width="7.90625" style="2" customWidth="1"/>
    <col min="3085" max="3085" width="8" style="2" customWidth="1"/>
    <col min="3086" max="3088" width="8.54296875" style="2" customWidth="1"/>
    <col min="3089" max="3089" width="9.08984375" style="2" customWidth="1"/>
    <col min="3090" max="3090" width="7.08984375" style="2" customWidth="1"/>
    <col min="3091" max="3091" width="6.90625" style="2" customWidth="1"/>
    <col min="3092" max="3328" width="8.90625" style="2"/>
    <col min="3329" max="3329" width="5" style="2" customWidth="1"/>
    <col min="3330" max="3330" width="55.08984375" style="2" bestFit="1" customWidth="1"/>
    <col min="3331" max="3331" width="11.453125" style="2" customWidth="1"/>
    <col min="3332" max="3332" width="9.54296875" style="2" customWidth="1"/>
    <col min="3333" max="3333" width="10" style="2" bestFit="1" customWidth="1"/>
    <col min="3334" max="3334" width="10.90625" style="2" customWidth="1"/>
    <col min="3335" max="3335" width="14" style="2" customWidth="1"/>
    <col min="3336" max="3336" width="1.90625" style="2" customWidth="1"/>
    <col min="3337" max="3337" width="23.08984375" style="2" bestFit="1" customWidth="1"/>
    <col min="3338" max="3338" width="11.08984375" style="2" customWidth="1"/>
    <col min="3339" max="3339" width="34.90625" style="2" customWidth="1"/>
    <col min="3340" max="3340" width="7.90625" style="2" customWidth="1"/>
    <col min="3341" max="3341" width="8" style="2" customWidth="1"/>
    <col min="3342" max="3344" width="8.54296875" style="2" customWidth="1"/>
    <col min="3345" max="3345" width="9.08984375" style="2" customWidth="1"/>
    <col min="3346" max="3346" width="7.08984375" style="2" customWidth="1"/>
    <col min="3347" max="3347" width="6.90625" style="2" customWidth="1"/>
    <col min="3348" max="3584" width="8.90625" style="2"/>
    <col min="3585" max="3585" width="5" style="2" customWidth="1"/>
    <col min="3586" max="3586" width="55.08984375" style="2" bestFit="1" customWidth="1"/>
    <col min="3587" max="3587" width="11.453125" style="2" customWidth="1"/>
    <col min="3588" max="3588" width="9.54296875" style="2" customWidth="1"/>
    <col min="3589" max="3589" width="10" style="2" bestFit="1" customWidth="1"/>
    <col min="3590" max="3590" width="10.90625" style="2" customWidth="1"/>
    <col min="3591" max="3591" width="14" style="2" customWidth="1"/>
    <col min="3592" max="3592" width="1.90625" style="2" customWidth="1"/>
    <col min="3593" max="3593" width="23.08984375" style="2" bestFit="1" customWidth="1"/>
    <col min="3594" max="3594" width="11.08984375" style="2" customWidth="1"/>
    <col min="3595" max="3595" width="34.90625" style="2" customWidth="1"/>
    <col min="3596" max="3596" width="7.90625" style="2" customWidth="1"/>
    <col min="3597" max="3597" width="8" style="2" customWidth="1"/>
    <col min="3598" max="3600" width="8.54296875" style="2" customWidth="1"/>
    <col min="3601" max="3601" width="9.08984375" style="2" customWidth="1"/>
    <col min="3602" max="3602" width="7.08984375" style="2" customWidth="1"/>
    <col min="3603" max="3603" width="6.90625" style="2" customWidth="1"/>
    <col min="3604" max="3840" width="8.90625" style="2"/>
    <col min="3841" max="3841" width="5" style="2" customWidth="1"/>
    <col min="3842" max="3842" width="55.08984375" style="2" bestFit="1" customWidth="1"/>
    <col min="3843" max="3843" width="11.453125" style="2" customWidth="1"/>
    <col min="3844" max="3844" width="9.54296875" style="2" customWidth="1"/>
    <col min="3845" max="3845" width="10" style="2" bestFit="1" customWidth="1"/>
    <col min="3846" max="3846" width="10.90625" style="2" customWidth="1"/>
    <col min="3847" max="3847" width="14" style="2" customWidth="1"/>
    <col min="3848" max="3848" width="1.90625" style="2" customWidth="1"/>
    <col min="3849" max="3849" width="23.08984375" style="2" bestFit="1" customWidth="1"/>
    <col min="3850" max="3850" width="11.08984375" style="2" customWidth="1"/>
    <col min="3851" max="3851" width="34.90625" style="2" customWidth="1"/>
    <col min="3852" max="3852" width="7.90625" style="2" customWidth="1"/>
    <col min="3853" max="3853" width="8" style="2" customWidth="1"/>
    <col min="3854" max="3856" width="8.54296875" style="2" customWidth="1"/>
    <col min="3857" max="3857" width="9.08984375" style="2" customWidth="1"/>
    <col min="3858" max="3858" width="7.08984375" style="2" customWidth="1"/>
    <col min="3859" max="3859" width="6.90625" style="2" customWidth="1"/>
    <col min="3860" max="4096" width="8.90625" style="2"/>
    <col min="4097" max="4097" width="5" style="2" customWidth="1"/>
    <col min="4098" max="4098" width="55.08984375" style="2" bestFit="1" customWidth="1"/>
    <col min="4099" max="4099" width="11.453125" style="2" customWidth="1"/>
    <col min="4100" max="4100" width="9.54296875" style="2" customWidth="1"/>
    <col min="4101" max="4101" width="10" style="2" bestFit="1" customWidth="1"/>
    <col min="4102" max="4102" width="10.90625" style="2" customWidth="1"/>
    <col min="4103" max="4103" width="14" style="2" customWidth="1"/>
    <col min="4104" max="4104" width="1.90625" style="2" customWidth="1"/>
    <col min="4105" max="4105" width="23.08984375" style="2" bestFit="1" customWidth="1"/>
    <col min="4106" max="4106" width="11.08984375" style="2" customWidth="1"/>
    <col min="4107" max="4107" width="34.90625" style="2" customWidth="1"/>
    <col min="4108" max="4108" width="7.90625" style="2" customWidth="1"/>
    <col min="4109" max="4109" width="8" style="2" customWidth="1"/>
    <col min="4110" max="4112" width="8.54296875" style="2" customWidth="1"/>
    <col min="4113" max="4113" width="9.08984375" style="2" customWidth="1"/>
    <col min="4114" max="4114" width="7.08984375" style="2" customWidth="1"/>
    <col min="4115" max="4115" width="6.90625" style="2" customWidth="1"/>
    <col min="4116" max="4352" width="8.90625" style="2"/>
    <col min="4353" max="4353" width="5" style="2" customWidth="1"/>
    <col min="4354" max="4354" width="55.08984375" style="2" bestFit="1" customWidth="1"/>
    <col min="4355" max="4355" width="11.453125" style="2" customWidth="1"/>
    <col min="4356" max="4356" width="9.54296875" style="2" customWidth="1"/>
    <col min="4357" max="4357" width="10" style="2" bestFit="1" customWidth="1"/>
    <col min="4358" max="4358" width="10.90625" style="2" customWidth="1"/>
    <col min="4359" max="4359" width="14" style="2" customWidth="1"/>
    <col min="4360" max="4360" width="1.90625" style="2" customWidth="1"/>
    <col min="4361" max="4361" width="23.08984375" style="2" bestFit="1" customWidth="1"/>
    <col min="4362" max="4362" width="11.08984375" style="2" customWidth="1"/>
    <col min="4363" max="4363" width="34.90625" style="2" customWidth="1"/>
    <col min="4364" max="4364" width="7.90625" style="2" customWidth="1"/>
    <col min="4365" max="4365" width="8" style="2" customWidth="1"/>
    <col min="4366" max="4368" width="8.54296875" style="2" customWidth="1"/>
    <col min="4369" max="4369" width="9.08984375" style="2" customWidth="1"/>
    <col min="4370" max="4370" width="7.08984375" style="2" customWidth="1"/>
    <col min="4371" max="4371" width="6.90625" style="2" customWidth="1"/>
    <col min="4372" max="4608" width="8.90625" style="2"/>
    <col min="4609" max="4609" width="5" style="2" customWidth="1"/>
    <col min="4610" max="4610" width="55.08984375" style="2" bestFit="1" customWidth="1"/>
    <col min="4611" max="4611" width="11.453125" style="2" customWidth="1"/>
    <col min="4612" max="4612" width="9.54296875" style="2" customWidth="1"/>
    <col min="4613" max="4613" width="10" style="2" bestFit="1" customWidth="1"/>
    <col min="4614" max="4614" width="10.90625" style="2" customWidth="1"/>
    <col min="4615" max="4615" width="14" style="2" customWidth="1"/>
    <col min="4616" max="4616" width="1.90625" style="2" customWidth="1"/>
    <col min="4617" max="4617" width="23.08984375" style="2" bestFit="1" customWidth="1"/>
    <col min="4618" max="4618" width="11.08984375" style="2" customWidth="1"/>
    <col min="4619" max="4619" width="34.90625" style="2" customWidth="1"/>
    <col min="4620" max="4620" width="7.90625" style="2" customWidth="1"/>
    <col min="4621" max="4621" width="8" style="2" customWidth="1"/>
    <col min="4622" max="4624" width="8.54296875" style="2" customWidth="1"/>
    <col min="4625" max="4625" width="9.08984375" style="2" customWidth="1"/>
    <col min="4626" max="4626" width="7.08984375" style="2" customWidth="1"/>
    <col min="4627" max="4627" width="6.90625" style="2" customWidth="1"/>
    <col min="4628" max="4864" width="8.90625" style="2"/>
    <col min="4865" max="4865" width="5" style="2" customWidth="1"/>
    <col min="4866" max="4866" width="55.08984375" style="2" bestFit="1" customWidth="1"/>
    <col min="4867" max="4867" width="11.453125" style="2" customWidth="1"/>
    <col min="4868" max="4868" width="9.54296875" style="2" customWidth="1"/>
    <col min="4869" max="4869" width="10" style="2" bestFit="1" customWidth="1"/>
    <col min="4870" max="4870" width="10.90625" style="2" customWidth="1"/>
    <col min="4871" max="4871" width="14" style="2" customWidth="1"/>
    <col min="4872" max="4872" width="1.90625" style="2" customWidth="1"/>
    <col min="4873" max="4873" width="23.08984375" style="2" bestFit="1" customWidth="1"/>
    <col min="4874" max="4874" width="11.08984375" style="2" customWidth="1"/>
    <col min="4875" max="4875" width="34.90625" style="2" customWidth="1"/>
    <col min="4876" max="4876" width="7.90625" style="2" customWidth="1"/>
    <col min="4877" max="4877" width="8" style="2" customWidth="1"/>
    <col min="4878" max="4880" width="8.54296875" style="2" customWidth="1"/>
    <col min="4881" max="4881" width="9.08984375" style="2" customWidth="1"/>
    <col min="4882" max="4882" width="7.08984375" style="2" customWidth="1"/>
    <col min="4883" max="4883" width="6.90625" style="2" customWidth="1"/>
    <col min="4884" max="5120" width="8.90625" style="2"/>
    <col min="5121" max="5121" width="5" style="2" customWidth="1"/>
    <col min="5122" max="5122" width="55.08984375" style="2" bestFit="1" customWidth="1"/>
    <col min="5123" max="5123" width="11.453125" style="2" customWidth="1"/>
    <col min="5124" max="5124" width="9.54296875" style="2" customWidth="1"/>
    <col min="5125" max="5125" width="10" style="2" bestFit="1" customWidth="1"/>
    <col min="5126" max="5126" width="10.90625" style="2" customWidth="1"/>
    <col min="5127" max="5127" width="14" style="2" customWidth="1"/>
    <col min="5128" max="5128" width="1.90625" style="2" customWidth="1"/>
    <col min="5129" max="5129" width="23.08984375" style="2" bestFit="1" customWidth="1"/>
    <col min="5130" max="5130" width="11.08984375" style="2" customWidth="1"/>
    <col min="5131" max="5131" width="34.90625" style="2" customWidth="1"/>
    <col min="5132" max="5132" width="7.90625" style="2" customWidth="1"/>
    <col min="5133" max="5133" width="8" style="2" customWidth="1"/>
    <col min="5134" max="5136" width="8.54296875" style="2" customWidth="1"/>
    <col min="5137" max="5137" width="9.08984375" style="2" customWidth="1"/>
    <col min="5138" max="5138" width="7.08984375" style="2" customWidth="1"/>
    <col min="5139" max="5139" width="6.90625" style="2" customWidth="1"/>
    <col min="5140" max="5376" width="8.90625" style="2"/>
    <col min="5377" max="5377" width="5" style="2" customWidth="1"/>
    <col min="5378" max="5378" width="55.08984375" style="2" bestFit="1" customWidth="1"/>
    <col min="5379" max="5379" width="11.453125" style="2" customWidth="1"/>
    <col min="5380" max="5380" width="9.54296875" style="2" customWidth="1"/>
    <col min="5381" max="5381" width="10" style="2" bestFit="1" customWidth="1"/>
    <col min="5382" max="5382" width="10.90625" style="2" customWidth="1"/>
    <col min="5383" max="5383" width="14" style="2" customWidth="1"/>
    <col min="5384" max="5384" width="1.90625" style="2" customWidth="1"/>
    <col min="5385" max="5385" width="23.08984375" style="2" bestFit="1" customWidth="1"/>
    <col min="5386" max="5386" width="11.08984375" style="2" customWidth="1"/>
    <col min="5387" max="5387" width="34.90625" style="2" customWidth="1"/>
    <col min="5388" max="5388" width="7.90625" style="2" customWidth="1"/>
    <col min="5389" max="5389" width="8" style="2" customWidth="1"/>
    <col min="5390" max="5392" width="8.54296875" style="2" customWidth="1"/>
    <col min="5393" max="5393" width="9.08984375" style="2" customWidth="1"/>
    <col min="5394" max="5394" width="7.08984375" style="2" customWidth="1"/>
    <col min="5395" max="5395" width="6.90625" style="2" customWidth="1"/>
    <col min="5396" max="5632" width="8.90625" style="2"/>
    <col min="5633" max="5633" width="5" style="2" customWidth="1"/>
    <col min="5634" max="5634" width="55.08984375" style="2" bestFit="1" customWidth="1"/>
    <col min="5635" max="5635" width="11.453125" style="2" customWidth="1"/>
    <col min="5636" max="5636" width="9.54296875" style="2" customWidth="1"/>
    <col min="5637" max="5637" width="10" style="2" bestFit="1" customWidth="1"/>
    <col min="5638" max="5638" width="10.90625" style="2" customWidth="1"/>
    <col min="5639" max="5639" width="14" style="2" customWidth="1"/>
    <col min="5640" max="5640" width="1.90625" style="2" customWidth="1"/>
    <col min="5641" max="5641" width="23.08984375" style="2" bestFit="1" customWidth="1"/>
    <col min="5642" max="5642" width="11.08984375" style="2" customWidth="1"/>
    <col min="5643" max="5643" width="34.90625" style="2" customWidth="1"/>
    <col min="5644" max="5644" width="7.90625" style="2" customWidth="1"/>
    <col min="5645" max="5645" width="8" style="2" customWidth="1"/>
    <col min="5646" max="5648" width="8.54296875" style="2" customWidth="1"/>
    <col min="5649" max="5649" width="9.08984375" style="2" customWidth="1"/>
    <col min="5650" max="5650" width="7.08984375" style="2" customWidth="1"/>
    <col min="5651" max="5651" width="6.90625" style="2" customWidth="1"/>
    <col min="5652" max="5888" width="8.90625" style="2"/>
    <col min="5889" max="5889" width="5" style="2" customWidth="1"/>
    <col min="5890" max="5890" width="55.08984375" style="2" bestFit="1" customWidth="1"/>
    <col min="5891" max="5891" width="11.453125" style="2" customWidth="1"/>
    <col min="5892" max="5892" width="9.54296875" style="2" customWidth="1"/>
    <col min="5893" max="5893" width="10" style="2" bestFit="1" customWidth="1"/>
    <col min="5894" max="5894" width="10.90625" style="2" customWidth="1"/>
    <col min="5895" max="5895" width="14" style="2" customWidth="1"/>
    <col min="5896" max="5896" width="1.90625" style="2" customWidth="1"/>
    <col min="5897" max="5897" width="23.08984375" style="2" bestFit="1" customWidth="1"/>
    <col min="5898" max="5898" width="11.08984375" style="2" customWidth="1"/>
    <col min="5899" max="5899" width="34.90625" style="2" customWidth="1"/>
    <col min="5900" max="5900" width="7.90625" style="2" customWidth="1"/>
    <col min="5901" max="5901" width="8" style="2" customWidth="1"/>
    <col min="5902" max="5904" width="8.54296875" style="2" customWidth="1"/>
    <col min="5905" max="5905" width="9.08984375" style="2" customWidth="1"/>
    <col min="5906" max="5906" width="7.08984375" style="2" customWidth="1"/>
    <col min="5907" max="5907" width="6.90625" style="2" customWidth="1"/>
    <col min="5908" max="6144" width="8.90625" style="2"/>
    <col min="6145" max="6145" width="5" style="2" customWidth="1"/>
    <col min="6146" max="6146" width="55.08984375" style="2" bestFit="1" customWidth="1"/>
    <col min="6147" max="6147" width="11.453125" style="2" customWidth="1"/>
    <col min="6148" max="6148" width="9.54296875" style="2" customWidth="1"/>
    <col min="6149" max="6149" width="10" style="2" bestFit="1" customWidth="1"/>
    <col min="6150" max="6150" width="10.90625" style="2" customWidth="1"/>
    <col min="6151" max="6151" width="14" style="2" customWidth="1"/>
    <col min="6152" max="6152" width="1.90625" style="2" customWidth="1"/>
    <col min="6153" max="6153" width="23.08984375" style="2" bestFit="1" customWidth="1"/>
    <col min="6154" max="6154" width="11.08984375" style="2" customWidth="1"/>
    <col min="6155" max="6155" width="34.90625" style="2" customWidth="1"/>
    <col min="6156" max="6156" width="7.90625" style="2" customWidth="1"/>
    <col min="6157" max="6157" width="8" style="2" customWidth="1"/>
    <col min="6158" max="6160" width="8.54296875" style="2" customWidth="1"/>
    <col min="6161" max="6161" width="9.08984375" style="2" customWidth="1"/>
    <col min="6162" max="6162" width="7.08984375" style="2" customWidth="1"/>
    <col min="6163" max="6163" width="6.90625" style="2" customWidth="1"/>
    <col min="6164" max="6400" width="8.90625" style="2"/>
    <col min="6401" max="6401" width="5" style="2" customWidth="1"/>
    <col min="6402" max="6402" width="55.08984375" style="2" bestFit="1" customWidth="1"/>
    <col min="6403" max="6403" width="11.453125" style="2" customWidth="1"/>
    <col min="6404" max="6404" width="9.54296875" style="2" customWidth="1"/>
    <col min="6405" max="6405" width="10" style="2" bestFit="1" customWidth="1"/>
    <col min="6406" max="6406" width="10.90625" style="2" customWidth="1"/>
    <col min="6407" max="6407" width="14" style="2" customWidth="1"/>
    <col min="6408" max="6408" width="1.90625" style="2" customWidth="1"/>
    <col min="6409" max="6409" width="23.08984375" style="2" bestFit="1" customWidth="1"/>
    <col min="6410" max="6410" width="11.08984375" style="2" customWidth="1"/>
    <col min="6411" max="6411" width="34.90625" style="2" customWidth="1"/>
    <col min="6412" max="6412" width="7.90625" style="2" customWidth="1"/>
    <col min="6413" max="6413" width="8" style="2" customWidth="1"/>
    <col min="6414" max="6416" width="8.54296875" style="2" customWidth="1"/>
    <col min="6417" max="6417" width="9.08984375" style="2" customWidth="1"/>
    <col min="6418" max="6418" width="7.08984375" style="2" customWidth="1"/>
    <col min="6419" max="6419" width="6.90625" style="2" customWidth="1"/>
    <col min="6420" max="6656" width="8.90625" style="2"/>
    <col min="6657" max="6657" width="5" style="2" customWidth="1"/>
    <col min="6658" max="6658" width="55.08984375" style="2" bestFit="1" customWidth="1"/>
    <col min="6659" max="6659" width="11.453125" style="2" customWidth="1"/>
    <col min="6660" max="6660" width="9.54296875" style="2" customWidth="1"/>
    <col min="6661" max="6661" width="10" style="2" bestFit="1" customWidth="1"/>
    <col min="6662" max="6662" width="10.90625" style="2" customWidth="1"/>
    <col min="6663" max="6663" width="14" style="2" customWidth="1"/>
    <col min="6664" max="6664" width="1.90625" style="2" customWidth="1"/>
    <col min="6665" max="6665" width="23.08984375" style="2" bestFit="1" customWidth="1"/>
    <col min="6666" max="6666" width="11.08984375" style="2" customWidth="1"/>
    <col min="6667" max="6667" width="34.90625" style="2" customWidth="1"/>
    <col min="6668" max="6668" width="7.90625" style="2" customWidth="1"/>
    <col min="6669" max="6669" width="8" style="2" customWidth="1"/>
    <col min="6670" max="6672" width="8.54296875" style="2" customWidth="1"/>
    <col min="6673" max="6673" width="9.08984375" style="2" customWidth="1"/>
    <col min="6674" max="6674" width="7.08984375" style="2" customWidth="1"/>
    <col min="6675" max="6675" width="6.90625" style="2" customWidth="1"/>
    <col min="6676" max="6912" width="8.90625" style="2"/>
    <col min="6913" max="6913" width="5" style="2" customWidth="1"/>
    <col min="6914" max="6914" width="55.08984375" style="2" bestFit="1" customWidth="1"/>
    <col min="6915" max="6915" width="11.453125" style="2" customWidth="1"/>
    <col min="6916" max="6916" width="9.54296875" style="2" customWidth="1"/>
    <col min="6917" max="6917" width="10" style="2" bestFit="1" customWidth="1"/>
    <col min="6918" max="6918" width="10.90625" style="2" customWidth="1"/>
    <col min="6919" max="6919" width="14" style="2" customWidth="1"/>
    <col min="6920" max="6920" width="1.90625" style="2" customWidth="1"/>
    <col min="6921" max="6921" width="23.08984375" style="2" bestFit="1" customWidth="1"/>
    <col min="6922" max="6922" width="11.08984375" style="2" customWidth="1"/>
    <col min="6923" max="6923" width="34.90625" style="2" customWidth="1"/>
    <col min="6924" max="6924" width="7.90625" style="2" customWidth="1"/>
    <col min="6925" max="6925" width="8" style="2" customWidth="1"/>
    <col min="6926" max="6928" width="8.54296875" style="2" customWidth="1"/>
    <col min="6929" max="6929" width="9.08984375" style="2" customWidth="1"/>
    <col min="6930" max="6930" width="7.08984375" style="2" customWidth="1"/>
    <col min="6931" max="6931" width="6.90625" style="2" customWidth="1"/>
    <col min="6932" max="7168" width="8.90625" style="2"/>
    <col min="7169" max="7169" width="5" style="2" customWidth="1"/>
    <col min="7170" max="7170" width="55.08984375" style="2" bestFit="1" customWidth="1"/>
    <col min="7171" max="7171" width="11.453125" style="2" customWidth="1"/>
    <col min="7172" max="7172" width="9.54296875" style="2" customWidth="1"/>
    <col min="7173" max="7173" width="10" style="2" bestFit="1" customWidth="1"/>
    <col min="7174" max="7174" width="10.90625" style="2" customWidth="1"/>
    <col min="7175" max="7175" width="14" style="2" customWidth="1"/>
    <col min="7176" max="7176" width="1.90625" style="2" customWidth="1"/>
    <col min="7177" max="7177" width="23.08984375" style="2" bestFit="1" customWidth="1"/>
    <col min="7178" max="7178" width="11.08984375" style="2" customWidth="1"/>
    <col min="7179" max="7179" width="34.90625" style="2" customWidth="1"/>
    <col min="7180" max="7180" width="7.90625" style="2" customWidth="1"/>
    <col min="7181" max="7181" width="8" style="2" customWidth="1"/>
    <col min="7182" max="7184" width="8.54296875" style="2" customWidth="1"/>
    <col min="7185" max="7185" width="9.08984375" style="2" customWidth="1"/>
    <col min="7186" max="7186" width="7.08984375" style="2" customWidth="1"/>
    <col min="7187" max="7187" width="6.90625" style="2" customWidth="1"/>
    <col min="7188" max="7424" width="8.90625" style="2"/>
    <col min="7425" max="7425" width="5" style="2" customWidth="1"/>
    <col min="7426" max="7426" width="55.08984375" style="2" bestFit="1" customWidth="1"/>
    <col min="7427" max="7427" width="11.453125" style="2" customWidth="1"/>
    <col min="7428" max="7428" width="9.54296875" style="2" customWidth="1"/>
    <col min="7429" max="7429" width="10" style="2" bestFit="1" customWidth="1"/>
    <col min="7430" max="7430" width="10.90625" style="2" customWidth="1"/>
    <col min="7431" max="7431" width="14" style="2" customWidth="1"/>
    <col min="7432" max="7432" width="1.90625" style="2" customWidth="1"/>
    <col min="7433" max="7433" width="23.08984375" style="2" bestFit="1" customWidth="1"/>
    <col min="7434" max="7434" width="11.08984375" style="2" customWidth="1"/>
    <col min="7435" max="7435" width="34.90625" style="2" customWidth="1"/>
    <col min="7436" max="7436" width="7.90625" style="2" customWidth="1"/>
    <col min="7437" max="7437" width="8" style="2" customWidth="1"/>
    <col min="7438" max="7440" width="8.54296875" style="2" customWidth="1"/>
    <col min="7441" max="7441" width="9.08984375" style="2" customWidth="1"/>
    <col min="7442" max="7442" width="7.08984375" style="2" customWidth="1"/>
    <col min="7443" max="7443" width="6.90625" style="2" customWidth="1"/>
    <col min="7444" max="7680" width="8.90625" style="2"/>
    <col min="7681" max="7681" width="5" style="2" customWidth="1"/>
    <col min="7682" max="7682" width="55.08984375" style="2" bestFit="1" customWidth="1"/>
    <col min="7683" max="7683" width="11.453125" style="2" customWidth="1"/>
    <col min="7684" max="7684" width="9.54296875" style="2" customWidth="1"/>
    <col min="7685" max="7685" width="10" style="2" bestFit="1" customWidth="1"/>
    <col min="7686" max="7686" width="10.90625" style="2" customWidth="1"/>
    <col min="7687" max="7687" width="14" style="2" customWidth="1"/>
    <col min="7688" max="7688" width="1.90625" style="2" customWidth="1"/>
    <col min="7689" max="7689" width="23.08984375" style="2" bestFit="1" customWidth="1"/>
    <col min="7690" max="7690" width="11.08984375" style="2" customWidth="1"/>
    <col min="7691" max="7691" width="34.90625" style="2" customWidth="1"/>
    <col min="7692" max="7692" width="7.90625" style="2" customWidth="1"/>
    <col min="7693" max="7693" width="8" style="2" customWidth="1"/>
    <col min="7694" max="7696" width="8.54296875" style="2" customWidth="1"/>
    <col min="7697" max="7697" width="9.08984375" style="2" customWidth="1"/>
    <col min="7698" max="7698" width="7.08984375" style="2" customWidth="1"/>
    <col min="7699" max="7699" width="6.90625" style="2" customWidth="1"/>
    <col min="7700" max="7936" width="8.90625" style="2"/>
    <col min="7937" max="7937" width="5" style="2" customWidth="1"/>
    <col min="7938" max="7938" width="55.08984375" style="2" bestFit="1" customWidth="1"/>
    <col min="7939" max="7939" width="11.453125" style="2" customWidth="1"/>
    <col min="7940" max="7940" width="9.54296875" style="2" customWidth="1"/>
    <col min="7941" max="7941" width="10" style="2" bestFit="1" customWidth="1"/>
    <col min="7942" max="7942" width="10.90625" style="2" customWidth="1"/>
    <col min="7943" max="7943" width="14" style="2" customWidth="1"/>
    <col min="7944" max="7944" width="1.90625" style="2" customWidth="1"/>
    <col min="7945" max="7945" width="23.08984375" style="2" bestFit="1" customWidth="1"/>
    <col min="7946" max="7946" width="11.08984375" style="2" customWidth="1"/>
    <col min="7947" max="7947" width="34.90625" style="2" customWidth="1"/>
    <col min="7948" max="7948" width="7.90625" style="2" customWidth="1"/>
    <col min="7949" max="7949" width="8" style="2" customWidth="1"/>
    <col min="7950" max="7952" width="8.54296875" style="2" customWidth="1"/>
    <col min="7953" max="7953" width="9.08984375" style="2" customWidth="1"/>
    <col min="7954" max="7954" width="7.08984375" style="2" customWidth="1"/>
    <col min="7955" max="7955" width="6.90625" style="2" customWidth="1"/>
    <col min="7956" max="8192" width="8.90625" style="2"/>
    <col min="8193" max="8193" width="5" style="2" customWidth="1"/>
    <col min="8194" max="8194" width="55.08984375" style="2" bestFit="1" customWidth="1"/>
    <col min="8195" max="8195" width="11.453125" style="2" customWidth="1"/>
    <col min="8196" max="8196" width="9.54296875" style="2" customWidth="1"/>
    <col min="8197" max="8197" width="10" style="2" bestFit="1" customWidth="1"/>
    <col min="8198" max="8198" width="10.90625" style="2" customWidth="1"/>
    <col min="8199" max="8199" width="14" style="2" customWidth="1"/>
    <col min="8200" max="8200" width="1.90625" style="2" customWidth="1"/>
    <col min="8201" max="8201" width="23.08984375" style="2" bestFit="1" customWidth="1"/>
    <col min="8202" max="8202" width="11.08984375" style="2" customWidth="1"/>
    <col min="8203" max="8203" width="34.90625" style="2" customWidth="1"/>
    <col min="8204" max="8204" width="7.90625" style="2" customWidth="1"/>
    <col min="8205" max="8205" width="8" style="2" customWidth="1"/>
    <col min="8206" max="8208" width="8.54296875" style="2" customWidth="1"/>
    <col min="8209" max="8209" width="9.08984375" style="2" customWidth="1"/>
    <col min="8210" max="8210" width="7.08984375" style="2" customWidth="1"/>
    <col min="8211" max="8211" width="6.90625" style="2" customWidth="1"/>
    <col min="8212" max="8448" width="8.90625" style="2"/>
    <col min="8449" max="8449" width="5" style="2" customWidth="1"/>
    <col min="8450" max="8450" width="55.08984375" style="2" bestFit="1" customWidth="1"/>
    <col min="8451" max="8451" width="11.453125" style="2" customWidth="1"/>
    <col min="8452" max="8452" width="9.54296875" style="2" customWidth="1"/>
    <col min="8453" max="8453" width="10" style="2" bestFit="1" customWidth="1"/>
    <col min="8454" max="8454" width="10.90625" style="2" customWidth="1"/>
    <col min="8455" max="8455" width="14" style="2" customWidth="1"/>
    <col min="8456" max="8456" width="1.90625" style="2" customWidth="1"/>
    <col min="8457" max="8457" width="23.08984375" style="2" bestFit="1" customWidth="1"/>
    <col min="8458" max="8458" width="11.08984375" style="2" customWidth="1"/>
    <col min="8459" max="8459" width="34.90625" style="2" customWidth="1"/>
    <col min="8460" max="8460" width="7.90625" style="2" customWidth="1"/>
    <col min="8461" max="8461" width="8" style="2" customWidth="1"/>
    <col min="8462" max="8464" width="8.54296875" style="2" customWidth="1"/>
    <col min="8465" max="8465" width="9.08984375" style="2" customWidth="1"/>
    <col min="8466" max="8466" width="7.08984375" style="2" customWidth="1"/>
    <col min="8467" max="8467" width="6.90625" style="2" customWidth="1"/>
    <col min="8468" max="8704" width="8.90625" style="2"/>
    <col min="8705" max="8705" width="5" style="2" customWidth="1"/>
    <col min="8706" max="8706" width="55.08984375" style="2" bestFit="1" customWidth="1"/>
    <col min="8707" max="8707" width="11.453125" style="2" customWidth="1"/>
    <col min="8708" max="8708" width="9.54296875" style="2" customWidth="1"/>
    <col min="8709" max="8709" width="10" style="2" bestFit="1" customWidth="1"/>
    <col min="8710" max="8710" width="10.90625" style="2" customWidth="1"/>
    <col min="8711" max="8711" width="14" style="2" customWidth="1"/>
    <col min="8712" max="8712" width="1.90625" style="2" customWidth="1"/>
    <col min="8713" max="8713" width="23.08984375" style="2" bestFit="1" customWidth="1"/>
    <col min="8714" max="8714" width="11.08984375" style="2" customWidth="1"/>
    <col min="8715" max="8715" width="34.90625" style="2" customWidth="1"/>
    <col min="8716" max="8716" width="7.90625" style="2" customWidth="1"/>
    <col min="8717" max="8717" width="8" style="2" customWidth="1"/>
    <col min="8718" max="8720" width="8.54296875" style="2" customWidth="1"/>
    <col min="8721" max="8721" width="9.08984375" style="2" customWidth="1"/>
    <col min="8722" max="8722" width="7.08984375" style="2" customWidth="1"/>
    <col min="8723" max="8723" width="6.90625" style="2" customWidth="1"/>
    <col min="8724" max="8960" width="8.90625" style="2"/>
    <col min="8961" max="8961" width="5" style="2" customWidth="1"/>
    <col min="8962" max="8962" width="55.08984375" style="2" bestFit="1" customWidth="1"/>
    <col min="8963" max="8963" width="11.453125" style="2" customWidth="1"/>
    <col min="8964" max="8964" width="9.54296875" style="2" customWidth="1"/>
    <col min="8965" max="8965" width="10" style="2" bestFit="1" customWidth="1"/>
    <col min="8966" max="8966" width="10.90625" style="2" customWidth="1"/>
    <col min="8967" max="8967" width="14" style="2" customWidth="1"/>
    <col min="8968" max="8968" width="1.90625" style="2" customWidth="1"/>
    <col min="8969" max="8969" width="23.08984375" style="2" bestFit="1" customWidth="1"/>
    <col min="8970" max="8970" width="11.08984375" style="2" customWidth="1"/>
    <col min="8971" max="8971" width="34.90625" style="2" customWidth="1"/>
    <col min="8972" max="8972" width="7.90625" style="2" customWidth="1"/>
    <col min="8973" max="8973" width="8" style="2" customWidth="1"/>
    <col min="8974" max="8976" width="8.54296875" style="2" customWidth="1"/>
    <col min="8977" max="8977" width="9.08984375" style="2" customWidth="1"/>
    <col min="8978" max="8978" width="7.08984375" style="2" customWidth="1"/>
    <col min="8979" max="8979" width="6.90625" style="2" customWidth="1"/>
    <col min="8980" max="9216" width="8.90625" style="2"/>
    <col min="9217" max="9217" width="5" style="2" customWidth="1"/>
    <col min="9218" max="9218" width="55.08984375" style="2" bestFit="1" customWidth="1"/>
    <col min="9219" max="9219" width="11.453125" style="2" customWidth="1"/>
    <col min="9220" max="9220" width="9.54296875" style="2" customWidth="1"/>
    <col min="9221" max="9221" width="10" style="2" bestFit="1" customWidth="1"/>
    <col min="9222" max="9222" width="10.90625" style="2" customWidth="1"/>
    <col min="9223" max="9223" width="14" style="2" customWidth="1"/>
    <col min="9224" max="9224" width="1.90625" style="2" customWidth="1"/>
    <col min="9225" max="9225" width="23.08984375" style="2" bestFit="1" customWidth="1"/>
    <col min="9226" max="9226" width="11.08984375" style="2" customWidth="1"/>
    <col min="9227" max="9227" width="34.90625" style="2" customWidth="1"/>
    <col min="9228" max="9228" width="7.90625" style="2" customWidth="1"/>
    <col min="9229" max="9229" width="8" style="2" customWidth="1"/>
    <col min="9230" max="9232" width="8.54296875" style="2" customWidth="1"/>
    <col min="9233" max="9233" width="9.08984375" style="2" customWidth="1"/>
    <col min="9234" max="9234" width="7.08984375" style="2" customWidth="1"/>
    <col min="9235" max="9235" width="6.90625" style="2" customWidth="1"/>
    <col min="9236" max="9472" width="8.90625" style="2"/>
    <col min="9473" max="9473" width="5" style="2" customWidth="1"/>
    <col min="9474" max="9474" width="55.08984375" style="2" bestFit="1" customWidth="1"/>
    <col min="9475" max="9475" width="11.453125" style="2" customWidth="1"/>
    <col min="9476" max="9476" width="9.54296875" style="2" customWidth="1"/>
    <col min="9477" max="9477" width="10" style="2" bestFit="1" customWidth="1"/>
    <col min="9478" max="9478" width="10.90625" style="2" customWidth="1"/>
    <col min="9479" max="9479" width="14" style="2" customWidth="1"/>
    <col min="9480" max="9480" width="1.90625" style="2" customWidth="1"/>
    <col min="9481" max="9481" width="23.08984375" style="2" bestFit="1" customWidth="1"/>
    <col min="9482" max="9482" width="11.08984375" style="2" customWidth="1"/>
    <col min="9483" max="9483" width="34.90625" style="2" customWidth="1"/>
    <col min="9484" max="9484" width="7.90625" style="2" customWidth="1"/>
    <col min="9485" max="9485" width="8" style="2" customWidth="1"/>
    <col min="9486" max="9488" width="8.54296875" style="2" customWidth="1"/>
    <col min="9489" max="9489" width="9.08984375" style="2" customWidth="1"/>
    <col min="9490" max="9490" width="7.08984375" style="2" customWidth="1"/>
    <col min="9491" max="9491" width="6.90625" style="2" customWidth="1"/>
    <col min="9492" max="9728" width="8.90625" style="2"/>
    <col min="9729" max="9729" width="5" style="2" customWidth="1"/>
    <col min="9730" max="9730" width="55.08984375" style="2" bestFit="1" customWidth="1"/>
    <col min="9731" max="9731" width="11.453125" style="2" customWidth="1"/>
    <col min="9732" max="9732" width="9.54296875" style="2" customWidth="1"/>
    <col min="9733" max="9733" width="10" style="2" bestFit="1" customWidth="1"/>
    <col min="9734" max="9734" width="10.90625" style="2" customWidth="1"/>
    <col min="9735" max="9735" width="14" style="2" customWidth="1"/>
    <col min="9736" max="9736" width="1.90625" style="2" customWidth="1"/>
    <col min="9737" max="9737" width="23.08984375" style="2" bestFit="1" customWidth="1"/>
    <col min="9738" max="9738" width="11.08984375" style="2" customWidth="1"/>
    <col min="9739" max="9739" width="34.90625" style="2" customWidth="1"/>
    <col min="9740" max="9740" width="7.90625" style="2" customWidth="1"/>
    <col min="9741" max="9741" width="8" style="2" customWidth="1"/>
    <col min="9742" max="9744" width="8.54296875" style="2" customWidth="1"/>
    <col min="9745" max="9745" width="9.08984375" style="2" customWidth="1"/>
    <col min="9746" max="9746" width="7.08984375" style="2" customWidth="1"/>
    <col min="9747" max="9747" width="6.90625" style="2" customWidth="1"/>
    <col min="9748" max="9984" width="8.90625" style="2"/>
    <col min="9985" max="9985" width="5" style="2" customWidth="1"/>
    <col min="9986" max="9986" width="55.08984375" style="2" bestFit="1" customWidth="1"/>
    <col min="9987" max="9987" width="11.453125" style="2" customWidth="1"/>
    <col min="9988" max="9988" width="9.54296875" style="2" customWidth="1"/>
    <col min="9989" max="9989" width="10" style="2" bestFit="1" customWidth="1"/>
    <col min="9990" max="9990" width="10.90625" style="2" customWidth="1"/>
    <col min="9991" max="9991" width="14" style="2" customWidth="1"/>
    <col min="9992" max="9992" width="1.90625" style="2" customWidth="1"/>
    <col min="9993" max="9993" width="23.08984375" style="2" bestFit="1" customWidth="1"/>
    <col min="9994" max="9994" width="11.08984375" style="2" customWidth="1"/>
    <col min="9995" max="9995" width="34.90625" style="2" customWidth="1"/>
    <col min="9996" max="9996" width="7.90625" style="2" customWidth="1"/>
    <col min="9997" max="9997" width="8" style="2" customWidth="1"/>
    <col min="9998" max="10000" width="8.54296875" style="2" customWidth="1"/>
    <col min="10001" max="10001" width="9.08984375" style="2" customWidth="1"/>
    <col min="10002" max="10002" width="7.08984375" style="2" customWidth="1"/>
    <col min="10003" max="10003" width="6.90625" style="2" customWidth="1"/>
    <col min="10004" max="10240" width="8.90625" style="2"/>
    <col min="10241" max="10241" width="5" style="2" customWidth="1"/>
    <col min="10242" max="10242" width="55.08984375" style="2" bestFit="1" customWidth="1"/>
    <col min="10243" max="10243" width="11.453125" style="2" customWidth="1"/>
    <col min="10244" max="10244" width="9.54296875" style="2" customWidth="1"/>
    <col min="10245" max="10245" width="10" style="2" bestFit="1" customWidth="1"/>
    <col min="10246" max="10246" width="10.90625" style="2" customWidth="1"/>
    <col min="10247" max="10247" width="14" style="2" customWidth="1"/>
    <col min="10248" max="10248" width="1.90625" style="2" customWidth="1"/>
    <col min="10249" max="10249" width="23.08984375" style="2" bestFit="1" customWidth="1"/>
    <col min="10250" max="10250" width="11.08984375" style="2" customWidth="1"/>
    <col min="10251" max="10251" width="34.90625" style="2" customWidth="1"/>
    <col min="10252" max="10252" width="7.90625" style="2" customWidth="1"/>
    <col min="10253" max="10253" width="8" style="2" customWidth="1"/>
    <col min="10254" max="10256" width="8.54296875" style="2" customWidth="1"/>
    <col min="10257" max="10257" width="9.08984375" style="2" customWidth="1"/>
    <col min="10258" max="10258" width="7.08984375" style="2" customWidth="1"/>
    <col min="10259" max="10259" width="6.90625" style="2" customWidth="1"/>
    <col min="10260" max="10496" width="8.90625" style="2"/>
    <col min="10497" max="10497" width="5" style="2" customWidth="1"/>
    <col min="10498" max="10498" width="55.08984375" style="2" bestFit="1" customWidth="1"/>
    <col min="10499" max="10499" width="11.453125" style="2" customWidth="1"/>
    <col min="10500" max="10500" width="9.54296875" style="2" customWidth="1"/>
    <col min="10501" max="10501" width="10" style="2" bestFit="1" customWidth="1"/>
    <col min="10502" max="10502" width="10.90625" style="2" customWidth="1"/>
    <col min="10503" max="10503" width="14" style="2" customWidth="1"/>
    <col min="10504" max="10504" width="1.90625" style="2" customWidth="1"/>
    <col min="10505" max="10505" width="23.08984375" style="2" bestFit="1" customWidth="1"/>
    <col min="10506" max="10506" width="11.08984375" style="2" customWidth="1"/>
    <col min="10507" max="10507" width="34.90625" style="2" customWidth="1"/>
    <col min="10508" max="10508" width="7.90625" style="2" customWidth="1"/>
    <col min="10509" max="10509" width="8" style="2" customWidth="1"/>
    <col min="10510" max="10512" width="8.54296875" style="2" customWidth="1"/>
    <col min="10513" max="10513" width="9.08984375" style="2" customWidth="1"/>
    <col min="10514" max="10514" width="7.08984375" style="2" customWidth="1"/>
    <col min="10515" max="10515" width="6.90625" style="2" customWidth="1"/>
    <col min="10516" max="10752" width="8.90625" style="2"/>
    <col min="10753" max="10753" width="5" style="2" customWidth="1"/>
    <col min="10754" max="10754" width="55.08984375" style="2" bestFit="1" customWidth="1"/>
    <col min="10755" max="10755" width="11.453125" style="2" customWidth="1"/>
    <col min="10756" max="10756" width="9.54296875" style="2" customWidth="1"/>
    <col min="10757" max="10757" width="10" style="2" bestFit="1" customWidth="1"/>
    <col min="10758" max="10758" width="10.90625" style="2" customWidth="1"/>
    <col min="10759" max="10759" width="14" style="2" customWidth="1"/>
    <col min="10760" max="10760" width="1.90625" style="2" customWidth="1"/>
    <col min="10761" max="10761" width="23.08984375" style="2" bestFit="1" customWidth="1"/>
    <col min="10762" max="10762" width="11.08984375" style="2" customWidth="1"/>
    <col min="10763" max="10763" width="34.90625" style="2" customWidth="1"/>
    <col min="10764" max="10764" width="7.90625" style="2" customWidth="1"/>
    <col min="10765" max="10765" width="8" style="2" customWidth="1"/>
    <col min="10766" max="10768" width="8.54296875" style="2" customWidth="1"/>
    <col min="10769" max="10769" width="9.08984375" style="2" customWidth="1"/>
    <col min="10770" max="10770" width="7.08984375" style="2" customWidth="1"/>
    <col min="10771" max="10771" width="6.90625" style="2" customWidth="1"/>
    <col min="10772" max="11008" width="8.90625" style="2"/>
    <col min="11009" max="11009" width="5" style="2" customWidth="1"/>
    <col min="11010" max="11010" width="55.08984375" style="2" bestFit="1" customWidth="1"/>
    <col min="11011" max="11011" width="11.453125" style="2" customWidth="1"/>
    <col min="11012" max="11012" width="9.54296875" style="2" customWidth="1"/>
    <col min="11013" max="11013" width="10" style="2" bestFit="1" customWidth="1"/>
    <col min="11014" max="11014" width="10.90625" style="2" customWidth="1"/>
    <col min="11015" max="11015" width="14" style="2" customWidth="1"/>
    <col min="11016" max="11016" width="1.90625" style="2" customWidth="1"/>
    <col min="11017" max="11017" width="23.08984375" style="2" bestFit="1" customWidth="1"/>
    <col min="11018" max="11018" width="11.08984375" style="2" customWidth="1"/>
    <col min="11019" max="11019" width="34.90625" style="2" customWidth="1"/>
    <col min="11020" max="11020" width="7.90625" style="2" customWidth="1"/>
    <col min="11021" max="11021" width="8" style="2" customWidth="1"/>
    <col min="11022" max="11024" width="8.54296875" style="2" customWidth="1"/>
    <col min="11025" max="11025" width="9.08984375" style="2" customWidth="1"/>
    <col min="11026" max="11026" width="7.08984375" style="2" customWidth="1"/>
    <col min="11027" max="11027" width="6.90625" style="2" customWidth="1"/>
    <col min="11028" max="11264" width="8.90625" style="2"/>
    <col min="11265" max="11265" width="5" style="2" customWidth="1"/>
    <col min="11266" max="11266" width="55.08984375" style="2" bestFit="1" customWidth="1"/>
    <col min="11267" max="11267" width="11.453125" style="2" customWidth="1"/>
    <col min="11268" max="11268" width="9.54296875" style="2" customWidth="1"/>
    <col min="11269" max="11269" width="10" style="2" bestFit="1" customWidth="1"/>
    <col min="11270" max="11270" width="10.90625" style="2" customWidth="1"/>
    <col min="11271" max="11271" width="14" style="2" customWidth="1"/>
    <col min="11272" max="11272" width="1.90625" style="2" customWidth="1"/>
    <col min="11273" max="11273" width="23.08984375" style="2" bestFit="1" customWidth="1"/>
    <col min="11274" max="11274" width="11.08984375" style="2" customWidth="1"/>
    <col min="11275" max="11275" width="34.90625" style="2" customWidth="1"/>
    <col min="11276" max="11276" width="7.90625" style="2" customWidth="1"/>
    <col min="11277" max="11277" width="8" style="2" customWidth="1"/>
    <col min="11278" max="11280" width="8.54296875" style="2" customWidth="1"/>
    <col min="11281" max="11281" width="9.08984375" style="2" customWidth="1"/>
    <col min="11282" max="11282" width="7.08984375" style="2" customWidth="1"/>
    <col min="11283" max="11283" width="6.90625" style="2" customWidth="1"/>
    <col min="11284" max="11520" width="8.90625" style="2"/>
    <col min="11521" max="11521" width="5" style="2" customWidth="1"/>
    <col min="11522" max="11522" width="55.08984375" style="2" bestFit="1" customWidth="1"/>
    <col min="11523" max="11523" width="11.453125" style="2" customWidth="1"/>
    <col min="11524" max="11524" width="9.54296875" style="2" customWidth="1"/>
    <col min="11525" max="11525" width="10" style="2" bestFit="1" customWidth="1"/>
    <col min="11526" max="11526" width="10.90625" style="2" customWidth="1"/>
    <col min="11527" max="11527" width="14" style="2" customWidth="1"/>
    <col min="11528" max="11528" width="1.90625" style="2" customWidth="1"/>
    <col min="11529" max="11529" width="23.08984375" style="2" bestFit="1" customWidth="1"/>
    <col min="11530" max="11530" width="11.08984375" style="2" customWidth="1"/>
    <col min="11531" max="11531" width="34.90625" style="2" customWidth="1"/>
    <col min="11532" max="11532" width="7.90625" style="2" customWidth="1"/>
    <col min="11533" max="11533" width="8" style="2" customWidth="1"/>
    <col min="11534" max="11536" width="8.54296875" style="2" customWidth="1"/>
    <col min="11537" max="11537" width="9.08984375" style="2" customWidth="1"/>
    <col min="11538" max="11538" width="7.08984375" style="2" customWidth="1"/>
    <col min="11539" max="11539" width="6.90625" style="2" customWidth="1"/>
    <col min="11540" max="11776" width="8.90625" style="2"/>
    <col min="11777" max="11777" width="5" style="2" customWidth="1"/>
    <col min="11778" max="11778" width="55.08984375" style="2" bestFit="1" customWidth="1"/>
    <col min="11779" max="11779" width="11.453125" style="2" customWidth="1"/>
    <col min="11780" max="11780" width="9.54296875" style="2" customWidth="1"/>
    <col min="11781" max="11781" width="10" style="2" bestFit="1" customWidth="1"/>
    <col min="11782" max="11782" width="10.90625" style="2" customWidth="1"/>
    <col min="11783" max="11783" width="14" style="2" customWidth="1"/>
    <col min="11784" max="11784" width="1.90625" style="2" customWidth="1"/>
    <col min="11785" max="11785" width="23.08984375" style="2" bestFit="1" customWidth="1"/>
    <col min="11786" max="11786" width="11.08984375" style="2" customWidth="1"/>
    <col min="11787" max="11787" width="34.90625" style="2" customWidth="1"/>
    <col min="11788" max="11788" width="7.90625" style="2" customWidth="1"/>
    <col min="11789" max="11789" width="8" style="2" customWidth="1"/>
    <col min="11790" max="11792" width="8.54296875" style="2" customWidth="1"/>
    <col min="11793" max="11793" width="9.08984375" style="2" customWidth="1"/>
    <col min="11794" max="11794" width="7.08984375" style="2" customWidth="1"/>
    <col min="11795" max="11795" width="6.90625" style="2" customWidth="1"/>
    <col min="11796" max="12032" width="8.90625" style="2"/>
    <col min="12033" max="12033" width="5" style="2" customWidth="1"/>
    <col min="12034" max="12034" width="55.08984375" style="2" bestFit="1" customWidth="1"/>
    <col min="12035" max="12035" width="11.453125" style="2" customWidth="1"/>
    <col min="12036" max="12036" width="9.54296875" style="2" customWidth="1"/>
    <col min="12037" max="12037" width="10" style="2" bestFit="1" customWidth="1"/>
    <col min="12038" max="12038" width="10.90625" style="2" customWidth="1"/>
    <col min="12039" max="12039" width="14" style="2" customWidth="1"/>
    <col min="12040" max="12040" width="1.90625" style="2" customWidth="1"/>
    <col min="12041" max="12041" width="23.08984375" style="2" bestFit="1" customWidth="1"/>
    <col min="12042" max="12042" width="11.08984375" style="2" customWidth="1"/>
    <col min="12043" max="12043" width="34.90625" style="2" customWidth="1"/>
    <col min="12044" max="12044" width="7.90625" style="2" customWidth="1"/>
    <col min="12045" max="12045" width="8" style="2" customWidth="1"/>
    <col min="12046" max="12048" width="8.54296875" style="2" customWidth="1"/>
    <col min="12049" max="12049" width="9.08984375" style="2" customWidth="1"/>
    <col min="12050" max="12050" width="7.08984375" style="2" customWidth="1"/>
    <col min="12051" max="12051" width="6.90625" style="2" customWidth="1"/>
    <col min="12052" max="12288" width="8.90625" style="2"/>
    <col min="12289" max="12289" width="5" style="2" customWidth="1"/>
    <col min="12290" max="12290" width="55.08984375" style="2" bestFit="1" customWidth="1"/>
    <col min="12291" max="12291" width="11.453125" style="2" customWidth="1"/>
    <col min="12292" max="12292" width="9.54296875" style="2" customWidth="1"/>
    <col min="12293" max="12293" width="10" style="2" bestFit="1" customWidth="1"/>
    <col min="12294" max="12294" width="10.90625" style="2" customWidth="1"/>
    <col min="12295" max="12295" width="14" style="2" customWidth="1"/>
    <col min="12296" max="12296" width="1.90625" style="2" customWidth="1"/>
    <col min="12297" max="12297" width="23.08984375" style="2" bestFit="1" customWidth="1"/>
    <col min="12298" max="12298" width="11.08984375" style="2" customWidth="1"/>
    <col min="12299" max="12299" width="34.90625" style="2" customWidth="1"/>
    <col min="12300" max="12300" width="7.90625" style="2" customWidth="1"/>
    <col min="12301" max="12301" width="8" style="2" customWidth="1"/>
    <col min="12302" max="12304" width="8.54296875" style="2" customWidth="1"/>
    <col min="12305" max="12305" width="9.08984375" style="2" customWidth="1"/>
    <col min="12306" max="12306" width="7.08984375" style="2" customWidth="1"/>
    <col min="12307" max="12307" width="6.90625" style="2" customWidth="1"/>
    <col min="12308" max="12544" width="8.90625" style="2"/>
    <col min="12545" max="12545" width="5" style="2" customWidth="1"/>
    <col min="12546" max="12546" width="55.08984375" style="2" bestFit="1" customWidth="1"/>
    <col min="12547" max="12547" width="11.453125" style="2" customWidth="1"/>
    <col min="12548" max="12548" width="9.54296875" style="2" customWidth="1"/>
    <col min="12549" max="12549" width="10" style="2" bestFit="1" customWidth="1"/>
    <col min="12550" max="12550" width="10.90625" style="2" customWidth="1"/>
    <col min="12551" max="12551" width="14" style="2" customWidth="1"/>
    <col min="12552" max="12552" width="1.90625" style="2" customWidth="1"/>
    <col min="12553" max="12553" width="23.08984375" style="2" bestFit="1" customWidth="1"/>
    <col min="12554" max="12554" width="11.08984375" style="2" customWidth="1"/>
    <col min="12555" max="12555" width="34.90625" style="2" customWidth="1"/>
    <col min="12556" max="12556" width="7.90625" style="2" customWidth="1"/>
    <col min="12557" max="12557" width="8" style="2" customWidth="1"/>
    <col min="12558" max="12560" width="8.54296875" style="2" customWidth="1"/>
    <col min="12561" max="12561" width="9.08984375" style="2" customWidth="1"/>
    <col min="12562" max="12562" width="7.08984375" style="2" customWidth="1"/>
    <col min="12563" max="12563" width="6.90625" style="2" customWidth="1"/>
    <col min="12564" max="12800" width="8.90625" style="2"/>
    <col min="12801" max="12801" width="5" style="2" customWidth="1"/>
    <col min="12802" max="12802" width="55.08984375" style="2" bestFit="1" customWidth="1"/>
    <col min="12803" max="12803" width="11.453125" style="2" customWidth="1"/>
    <col min="12804" max="12804" width="9.54296875" style="2" customWidth="1"/>
    <col min="12805" max="12805" width="10" style="2" bestFit="1" customWidth="1"/>
    <col min="12806" max="12806" width="10.90625" style="2" customWidth="1"/>
    <col min="12807" max="12807" width="14" style="2" customWidth="1"/>
    <col min="12808" max="12808" width="1.90625" style="2" customWidth="1"/>
    <col min="12809" max="12809" width="23.08984375" style="2" bestFit="1" customWidth="1"/>
    <col min="12810" max="12810" width="11.08984375" style="2" customWidth="1"/>
    <col min="12811" max="12811" width="34.90625" style="2" customWidth="1"/>
    <col min="12812" max="12812" width="7.90625" style="2" customWidth="1"/>
    <col min="12813" max="12813" width="8" style="2" customWidth="1"/>
    <col min="12814" max="12816" width="8.54296875" style="2" customWidth="1"/>
    <col min="12817" max="12817" width="9.08984375" style="2" customWidth="1"/>
    <col min="12818" max="12818" width="7.08984375" style="2" customWidth="1"/>
    <col min="12819" max="12819" width="6.90625" style="2" customWidth="1"/>
    <col min="12820" max="13056" width="8.90625" style="2"/>
    <col min="13057" max="13057" width="5" style="2" customWidth="1"/>
    <col min="13058" max="13058" width="55.08984375" style="2" bestFit="1" customWidth="1"/>
    <col min="13059" max="13059" width="11.453125" style="2" customWidth="1"/>
    <col min="13060" max="13060" width="9.54296875" style="2" customWidth="1"/>
    <col min="13061" max="13061" width="10" style="2" bestFit="1" customWidth="1"/>
    <col min="13062" max="13062" width="10.90625" style="2" customWidth="1"/>
    <col min="13063" max="13063" width="14" style="2" customWidth="1"/>
    <col min="13064" max="13064" width="1.90625" style="2" customWidth="1"/>
    <col min="13065" max="13065" width="23.08984375" style="2" bestFit="1" customWidth="1"/>
    <col min="13066" max="13066" width="11.08984375" style="2" customWidth="1"/>
    <col min="13067" max="13067" width="34.90625" style="2" customWidth="1"/>
    <col min="13068" max="13068" width="7.90625" style="2" customWidth="1"/>
    <col min="13069" max="13069" width="8" style="2" customWidth="1"/>
    <col min="13070" max="13072" width="8.54296875" style="2" customWidth="1"/>
    <col min="13073" max="13073" width="9.08984375" style="2" customWidth="1"/>
    <col min="13074" max="13074" width="7.08984375" style="2" customWidth="1"/>
    <col min="13075" max="13075" width="6.90625" style="2" customWidth="1"/>
    <col min="13076" max="13312" width="8.90625" style="2"/>
    <col min="13313" max="13313" width="5" style="2" customWidth="1"/>
    <col min="13314" max="13314" width="55.08984375" style="2" bestFit="1" customWidth="1"/>
    <col min="13315" max="13315" width="11.453125" style="2" customWidth="1"/>
    <col min="13316" max="13316" width="9.54296875" style="2" customWidth="1"/>
    <col min="13317" max="13317" width="10" style="2" bestFit="1" customWidth="1"/>
    <col min="13318" max="13318" width="10.90625" style="2" customWidth="1"/>
    <col min="13319" max="13319" width="14" style="2" customWidth="1"/>
    <col min="13320" max="13320" width="1.90625" style="2" customWidth="1"/>
    <col min="13321" max="13321" width="23.08984375" style="2" bestFit="1" customWidth="1"/>
    <col min="13322" max="13322" width="11.08984375" style="2" customWidth="1"/>
    <col min="13323" max="13323" width="34.90625" style="2" customWidth="1"/>
    <col min="13324" max="13324" width="7.90625" style="2" customWidth="1"/>
    <col min="13325" max="13325" width="8" style="2" customWidth="1"/>
    <col min="13326" max="13328" width="8.54296875" style="2" customWidth="1"/>
    <col min="13329" max="13329" width="9.08984375" style="2" customWidth="1"/>
    <col min="13330" max="13330" width="7.08984375" style="2" customWidth="1"/>
    <col min="13331" max="13331" width="6.90625" style="2" customWidth="1"/>
    <col min="13332" max="13568" width="8.90625" style="2"/>
    <col min="13569" max="13569" width="5" style="2" customWidth="1"/>
    <col min="13570" max="13570" width="55.08984375" style="2" bestFit="1" customWidth="1"/>
    <col min="13571" max="13571" width="11.453125" style="2" customWidth="1"/>
    <col min="13572" max="13572" width="9.54296875" style="2" customWidth="1"/>
    <col min="13573" max="13573" width="10" style="2" bestFit="1" customWidth="1"/>
    <col min="13574" max="13574" width="10.90625" style="2" customWidth="1"/>
    <col min="13575" max="13575" width="14" style="2" customWidth="1"/>
    <col min="13576" max="13576" width="1.90625" style="2" customWidth="1"/>
    <col min="13577" max="13577" width="23.08984375" style="2" bestFit="1" customWidth="1"/>
    <col min="13578" max="13578" width="11.08984375" style="2" customWidth="1"/>
    <col min="13579" max="13579" width="34.90625" style="2" customWidth="1"/>
    <col min="13580" max="13580" width="7.90625" style="2" customWidth="1"/>
    <col min="13581" max="13581" width="8" style="2" customWidth="1"/>
    <col min="13582" max="13584" width="8.54296875" style="2" customWidth="1"/>
    <col min="13585" max="13585" width="9.08984375" style="2" customWidth="1"/>
    <col min="13586" max="13586" width="7.08984375" style="2" customWidth="1"/>
    <col min="13587" max="13587" width="6.90625" style="2" customWidth="1"/>
    <col min="13588" max="13824" width="8.90625" style="2"/>
    <col min="13825" max="13825" width="5" style="2" customWidth="1"/>
    <col min="13826" max="13826" width="55.08984375" style="2" bestFit="1" customWidth="1"/>
    <col min="13827" max="13827" width="11.453125" style="2" customWidth="1"/>
    <col min="13828" max="13828" width="9.54296875" style="2" customWidth="1"/>
    <col min="13829" max="13829" width="10" style="2" bestFit="1" customWidth="1"/>
    <col min="13830" max="13830" width="10.90625" style="2" customWidth="1"/>
    <col min="13831" max="13831" width="14" style="2" customWidth="1"/>
    <col min="13832" max="13832" width="1.90625" style="2" customWidth="1"/>
    <col min="13833" max="13833" width="23.08984375" style="2" bestFit="1" customWidth="1"/>
    <col min="13834" max="13834" width="11.08984375" style="2" customWidth="1"/>
    <col min="13835" max="13835" width="34.90625" style="2" customWidth="1"/>
    <col min="13836" max="13836" width="7.90625" style="2" customWidth="1"/>
    <col min="13837" max="13837" width="8" style="2" customWidth="1"/>
    <col min="13838" max="13840" width="8.54296875" style="2" customWidth="1"/>
    <col min="13841" max="13841" width="9.08984375" style="2" customWidth="1"/>
    <col min="13842" max="13842" width="7.08984375" style="2" customWidth="1"/>
    <col min="13843" max="13843" width="6.90625" style="2" customWidth="1"/>
    <col min="13844" max="14080" width="8.90625" style="2"/>
    <col min="14081" max="14081" width="5" style="2" customWidth="1"/>
    <col min="14082" max="14082" width="55.08984375" style="2" bestFit="1" customWidth="1"/>
    <col min="14083" max="14083" width="11.453125" style="2" customWidth="1"/>
    <col min="14084" max="14084" width="9.54296875" style="2" customWidth="1"/>
    <col min="14085" max="14085" width="10" style="2" bestFit="1" customWidth="1"/>
    <col min="14086" max="14086" width="10.90625" style="2" customWidth="1"/>
    <col min="14087" max="14087" width="14" style="2" customWidth="1"/>
    <col min="14088" max="14088" width="1.90625" style="2" customWidth="1"/>
    <col min="14089" max="14089" width="23.08984375" style="2" bestFit="1" customWidth="1"/>
    <col min="14090" max="14090" width="11.08984375" style="2" customWidth="1"/>
    <col min="14091" max="14091" width="34.90625" style="2" customWidth="1"/>
    <col min="14092" max="14092" width="7.90625" style="2" customWidth="1"/>
    <col min="14093" max="14093" width="8" style="2" customWidth="1"/>
    <col min="14094" max="14096" width="8.54296875" style="2" customWidth="1"/>
    <col min="14097" max="14097" width="9.08984375" style="2" customWidth="1"/>
    <col min="14098" max="14098" width="7.08984375" style="2" customWidth="1"/>
    <col min="14099" max="14099" width="6.90625" style="2" customWidth="1"/>
    <col min="14100" max="14336" width="8.90625" style="2"/>
    <col min="14337" max="14337" width="5" style="2" customWidth="1"/>
    <col min="14338" max="14338" width="55.08984375" style="2" bestFit="1" customWidth="1"/>
    <col min="14339" max="14339" width="11.453125" style="2" customWidth="1"/>
    <col min="14340" max="14340" width="9.54296875" style="2" customWidth="1"/>
    <col min="14341" max="14341" width="10" style="2" bestFit="1" customWidth="1"/>
    <col min="14342" max="14342" width="10.90625" style="2" customWidth="1"/>
    <col min="14343" max="14343" width="14" style="2" customWidth="1"/>
    <col min="14344" max="14344" width="1.90625" style="2" customWidth="1"/>
    <col min="14345" max="14345" width="23.08984375" style="2" bestFit="1" customWidth="1"/>
    <col min="14346" max="14346" width="11.08984375" style="2" customWidth="1"/>
    <col min="14347" max="14347" width="34.90625" style="2" customWidth="1"/>
    <col min="14348" max="14348" width="7.90625" style="2" customWidth="1"/>
    <col min="14349" max="14349" width="8" style="2" customWidth="1"/>
    <col min="14350" max="14352" width="8.54296875" style="2" customWidth="1"/>
    <col min="14353" max="14353" width="9.08984375" style="2" customWidth="1"/>
    <col min="14354" max="14354" width="7.08984375" style="2" customWidth="1"/>
    <col min="14355" max="14355" width="6.90625" style="2" customWidth="1"/>
    <col min="14356" max="14592" width="8.90625" style="2"/>
    <col min="14593" max="14593" width="5" style="2" customWidth="1"/>
    <col min="14594" max="14594" width="55.08984375" style="2" bestFit="1" customWidth="1"/>
    <col min="14595" max="14595" width="11.453125" style="2" customWidth="1"/>
    <col min="14596" max="14596" width="9.54296875" style="2" customWidth="1"/>
    <col min="14597" max="14597" width="10" style="2" bestFit="1" customWidth="1"/>
    <col min="14598" max="14598" width="10.90625" style="2" customWidth="1"/>
    <col min="14599" max="14599" width="14" style="2" customWidth="1"/>
    <col min="14600" max="14600" width="1.90625" style="2" customWidth="1"/>
    <col min="14601" max="14601" width="23.08984375" style="2" bestFit="1" customWidth="1"/>
    <col min="14602" max="14602" width="11.08984375" style="2" customWidth="1"/>
    <col min="14603" max="14603" width="34.90625" style="2" customWidth="1"/>
    <col min="14604" max="14604" width="7.90625" style="2" customWidth="1"/>
    <col min="14605" max="14605" width="8" style="2" customWidth="1"/>
    <col min="14606" max="14608" width="8.54296875" style="2" customWidth="1"/>
    <col min="14609" max="14609" width="9.08984375" style="2" customWidth="1"/>
    <col min="14610" max="14610" width="7.08984375" style="2" customWidth="1"/>
    <col min="14611" max="14611" width="6.90625" style="2" customWidth="1"/>
    <col min="14612" max="14848" width="8.90625" style="2"/>
    <col min="14849" max="14849" width="5" style="2" customWidth="1"/>
    <col min="14850" max="14850" width="55.08984375" style="2" bestFit="1" customWidth="1"/>
    <col min="14851" max="14851" width="11.453125" style="2" customWidth="1"/>
    <col min="14852" max="14852" width="9.54296875" style="2" customWidth="1"/>
    <col min="14853" max="14853" width="10" style="2" bestFit="1" customWidth="1"/>
    <col min="14854" max="14854" width="10.90625" style="2" customWidth="1"/>
    <col min="14855" max="14855" width="14" style="2" customWidth="1"/>
    <col min="14856" max="14856" width="1.90625" style="2" customWidth="1"/>
    <col min="14857" max="14857" width="23.08984375" style="2" bestFit="1" customWidth="1"/>
    <col min="14858" max="14858" width="11.08984375" style="2" customWidth="1"/>
    <col min="14859" max="14859" width="34.90625" style="2" customWidth="1"/>
    <col min="14860" max="14860" width="7.90625" style="2" customWidth="1"/>
    <col min="14861" max="14861" width="8" style="2" customWidth="1"/>
    <col min="14862" max="14864" width="8.54296875" style="2" customWidth="1"/>
    <col min="14865" max="14865" width="9.08984375" style="2" customWidth="1"/>
    <col min="14866" max="14866" width="7.08984375" style="2" customWidth="1"/>
    <col min="14867" max="14867" width="6.90625" style="2" customWidth="1"/>
    <col min="14868" max="15104" width="8.90625" style="2"/>
    <col min="15105" max="15105" width="5" style="2" customWidth="1"/>
    <col min="15106" max="15106" width="55.08984375" style="2" bestFit="1" customWidth="1"/>
    <col min="15107" max="15107" width="11.453125" style="2" customWidth="1"/>
    <col min="15108" max="15108" width="9.54296875" style="2" customWidth="1"/>
    <col min="15109" max="15109" width="10" style="2" bestFit="1" customWidth="1"/>
    <col min="15110" max="15110" width="10.90625" style="2" customWidth="1"/>
    <col min="15111" max="15111" width="14" style="2" customWidth="1"/>
    <col min="15112" max="15112" width="1.90625" style="2" customWidth="1"/>
    <col min="15113" max="15113" width="23.08984375" style="2" bestFit="1" customWidth="1"/>
    <col min="15114" max="15114" width="11.08984375" style="2" customWidth="1"/>
    <col min="15115" max="15115" width="34.90625" style="2" customWidth="1"/>
    <col min="15116" max="15116" width="7.90625" style="2" customWidth="1"/>
    <col min="15117" max="15117" width="8" style="2" customWidth="1"/>
    <col min="15118" max="15120" width="8.54296875" style="2" customWidth="1"/>
    <col min="15121" max="15121" width="9.08984375" style="2" customWidth="1"/>
    <col min="15122" max="15122" width="7.08984375" style="2" customWidth="1"/>
    <col min="15123" max="15123" width="6.90625" style="2" customWidth="1"/>
    <col min="15124" max="15360" width="8.90625" style="2"/>
    <col min="15361" max="15361" width="5" style="2" customWidth="1"/>
    <col min="15362" max="15362" width="55.08984375" style="2" bestFit="1" customWidth="1"/>
    <col min="15363" max="15363" width="11.453125" style="2" customWidth="1"/>
    <col min="15364" max="15364" width="9.54296875" style="2" customWidth="1"/>
    <col min="15365" max="15365" width="10" style="2" bestFit="1" customWidth="1"/>
    <col min="15366" max="15366" width="10.90625" style="2" customWidth="1"/>
    <col min="15367" max="15367" width="14" style="2" customWidth="1"/>
    <col min="15368" max="15368" width="1.90625" style="2" customWidth="1"/>
    <col min="15369" max="15369" width="23.08984375" style="2" bestFit="1" customWidth="1"/>
    <col min="15370" max="15370" width="11.08984375" style="2" customWidth="1"/>
    <col min="15371" max="15371" width="34.90625" style="2" customWidth="1"/>
    <col min="15372" max="15372" width="7.90625" style="2" customWidth="1"/>
    <col min="15373" max="15373" width="8" style="2" customWidth="1"/>
    <col min="15374" max="15376" width="8.54296875" style="2" customWidth="1"/>
    <col min="15377" max="15377" width="9.08984375" style="2" customWidth="1"/>
    <col min="15378" max="15378" width="7.08984375" style="2" customWidth="1"/>
    <col min="15379" max="15379" width="6.90625" style="2" customWidth="1"/>
    <col min="15380" max="15616" width="8.90625" style="2"/>
    <col min="15617" max="15617" width="5" style="2" customWidth="1"/>
    <col min="15618" max="15618" width="55.08984375" style="2" bestFit="1" customWidth="1"/>
    <col min="15619" max="15619" width="11.453125" style="2" customWidth="1"/>
    <col min="15620" max="15620" width="9.54296875" style="2" customWidth="1"/>
    <col min="15621" max="15621" width="10" style="2" bestFit="1" customWidth="1"/>
    <col min="15622" max="15622" width="10.90625" style="2" customWidth="1"/>
    <col min="15623" max="15623" width="14" style="2" customWidth="1"/>
    <col min="15624" max="15624" width="1.90625" style="2" customWidth="1"/>
    <col min="15625" max="15625" width="23.08984375" style="2" bestFit="1" customWidth="1"/>
    <col min="15626" max="15626" width="11.08984375" style="2" customWidth="1"/>
    <col min="15627" max="15627" width="34.90625" style="2" customWidth="1"/>
    <col min="15628" max="15628" width="7.90625" style="2" customWidth="1"/>
    <col min="15629" max="15629" width="8" style="2" customWidth="1"/>
    <col min="15630" max="15632" width="8.54296875" style="2" customWidth="1"/>
    <col min="15633" max="15633" width="9.08984375" style="2" customWidth="1"/>
    <col min="15634" max="15634" width="7.08984375" style="2" customWidth="1"/>
    <col min="15635" max="15635" width="6.90625" style="2" customWidth="1"/>
    <col min="15636" max="15872" width="8.90625" style="2"/>
    <col min="15873" max="15873" width="5" style="2" customWidth="1"/>
    <col min="15874" max="15874" width="55.08984375" style="2" bestFit="1" customWidth="1"/>
    <col min="15875" max="15875" width="11.453125" style="2" customWidth="1"/>
    <col min="15876" max="15876" width="9.54296875" style="2" customWidth="1"/>
    <col min="15877" max="15877" width="10" style="2" bestFit="1" customWidth="1"/>
    <col min="15878" max="15878" width="10.90625" style="2" customWidth="1"/>
    <col min="15879" max="15879" width="14" style="2" customWidth="1"/>
    <col min="15880" max="15880" width="1.90625" style="2" customWidth="1"/>
    <col min="15881" max="15881" width="23.08984375" style="2" bestFit="1" customWidth="1"/>
    <col min="15882" max="15882" width="11.08984375" style="2" customWidth="1"/>
    <col min="15883" max="15883" width="34.90625" style="2" customWidth="1"/>
    <col min="15884" max="15884" width="7.90625" style="2" customWidth="1"/>
    <col min="15885" max="15885" width="8" style="2" customWidth="1"/>
    <col min="15886" max="15888" width="8.54296875" style="2" customWidth="1"/>
    <col min="15889" max="15889" width="9.08984375" style="2" customWidth="1"/>
    <col min="15890" max="15890" width="7.08984375" style="2" customWidth="1"/>
    <col min="15891" max="15891" width="6.90625" style="2" customWidth="1"/>
    <col min="15892" max="16128" width="8.90625" style="2"/>
    <col min="16129" max="16129" width="5" style="2" customWidth="1"/>
    <col min="16130" max="16130" width="55.08984375" style="2" bestFit="1" customWidth="1"/>
    <col min="16131" max="16131" width="11.453125" style="2" customWidth="1"/>
    <col min="16132" max="16132" width="9.54296875" style="2" customWidth="1"/>
    <col min="16133" max="16133" width="10" style="2" bestFit="1" customWidth="1"/>
    <col min="16134" max="16134" width="10.90625" style="2" customWidth="1"/>
    <col min="16135" max="16135" width="14" style="2" customWidth="1"/>
    <col min="16136" max="16136" width="1.90625" style="2" customWidth="1"/>
    <col min="16137" max="16137" width="23.08984375" style="2" bestFit="1" customWidth="1"/>
    <col min="16138" max="16138" width="11.08984375" style="2" customWidth="1"/>
    <col min="16139" max="16139" width="34.90625" style="2" customWidth="1"/>
    <col min="16140" max="16140" width="7.90625" style="2" customWidth="1"/>
    <col min="16141" max="16141" width="8" style="2" customWidth="1"/>
    <col min="16142" max="16144" width="8.54296875" style="2" customWidth="1"/>
    <col min="16145" max="16145" width="9.08984375" style="2" customWidth="1"/>
    <col min="16146" max="16146" width="7.08984375" style="2" customWidth="1"/>
    <col min="16147" max="16147" width="6.90625" style="2" customWidth="1"/>
    <col min="16148" max="16384" width="8.90625" style="2"/>
  </cols>
  <sheetData>
    <row r="1" spans="1:19" ht="22.5" customHeight="1" thickBot="1" x14ac:dyDescent="0.4">
      <c r="A1" s="242" t="s">
        <v>22</v>
      </c>
      <c r="B1" s="243"/>
      <c r="C1" s="243"/>
      <c r="D1" s="243"/>
      <c r="E1" s="243"/>
      <c r="F1" s="243"/>
      <c r="G1" s="244"/>
      <c r="K1" s="2"/>
      <c r="L1" s="2"/>
      <c r="M1" s="2"/>
      <c r="Q1" s="2"/>
    </row>
    <row r="2" spans="1:19" ht="17.149999999999999" customHeight="1" x14ac:dyDescent="0.35">
      <c r="A2" s="18"/>
      <c r="B2" s="19" t="s">
        <v>23</v>
      </c>
      <c r="C2" s="19" t="s">
        <v>24</v>
      </c>
      <c r="D2" s="19" t="s">
        <v>25</v>
      </c>
      <c r="E2" s="20" t="s">
        <v>26</v>
      </c>
      <c r="F2" s="21" t="s">
        <v>21</v>
      </c>
      <c r="G2" s="21" t="s">
        <v>21</v>
      </c>
      <c r="K2" s="2"/>
      <c r="L2" s="2"/>
      <c r="M2" s="2"/>
      <c r="Q2" s="2"/>
    </row>
    <row r="3" spans="1:19" ht="15" customHeight="1" x14ac:dyDescent="0.35">
      <c r="A3" s="22" t="s">
        <v>27</v>
      </c>
      <c r="B3" s="23" t="s">
        <v>28</v>
      </c>
      <c r="C3" s="23"/>
      <c r="D3" s="23"/>
      <c r="E3" s="24"/>
      <c r="F3" s="25">
        <v>1</v>
      </c>
      <c r="G3" s="26">
        <v>1</v>
      </c>
      <c r="K3" s="2"/>
      <c r="L3" s="2"/>
      <c r="M3" s="2"/>
      <c r="Q3" s="2"/>
    </row>
    <row r="4" spans="1:19" ht="15" customHeight="1" x14ac:dyDescent="0.35">
      <c r="A4" s="27">
        <v>1</v>
      </c>
      <c r="B4" s="28" t="s">
        <v>29</v>
      </c>
      <c r="C4" s="29">
        <v>4000</v>
      </c>
      <c r="D4" s="30">
        <f>C4/220</f>
        <v>18.181818181818183</v>
      </c>
      <c r="E4" s="31">
        <v>60</v>
      </c>
      <c r="F4" s="32">
        <f>D4*E4</f>
        <v>1090.909090909091</v>
      </c>
      <c r="G4" s="32">
        <f>D4*E4</f>
        <v>1090.909090909091</v>
      </c>
      <c r="K4" s="2"/>
      <c r="L4" s="2"/>
      <c r="M4" s="2"/>
      <c r="Q4" s="2"/>
    </row>
    <row r="5" spans="1:19" ht="15" customHeight="1" x14ac:dyDescent="0.35">
      <c r="A5" s="27">
        <v>2</v>
      </c>
      <c r="B5" s="33" t="s">
        <v>30</v>
      </c>
      <c r="C5" s="34"/>
      <c r="D5" s="35"/>
      <c r="E5" s="36"/>
      <c r="F5" s="37"/>
      <c r="G5" s="37"/>
      <c r="I5" s="38"/>
      <c r="K5" s="2"/>
      <c r="L5" s="2"/>
      <c r="M5" s="2"/>
      <c r="Q5" s="2"/>
    </row>
    <row r="6" spans="1:19" ht="15" customHeight="1" x14ac:dyDescent="0.35">
      <c r="A6" s="27">
        <v>3</v>
      </c>
      <c r="B6" s="39" t="s">
        <v>31</v>
      </c>
      <c r="C6" s="34"/>
      <c r="D6" s="35"/>
      <c r="E6" s="36"/>
      <c r="F6" s="37"/>
      <c r="G6" s="37">
        <f>F6*G3</f>
        <v>0</v>
      </c>
      <c r="I6" s="38" t="s">
        <v>32</v>
      </c>
      <c r="K6" s="2"/>
      <c r="L6" s="2"/>
      <c r="M6" s="2"/>
      <c r="Q6" s="2"/>
    </row>
    <row r="7" spans="1:19" ht="15" customHeight="1" x14ac:dyDescent="0.35">
      <c r="A7" s="27">
        <v>4</v>
      </c>
      <c r="B7" s="39" t="s">
        <v>33</v>
      </c>
      <c r="C7" s="34"/>
      <c r="D7" s="35"/>
      <c r="E7" s="36"/>
      <c r="F7" s="37">
        <f>D7*E7</f>
        <v>0</v>
      </c>
      <c r="G7" s="37">
        <f>F7*G3</f>
        <v>0</v>
      </c>
      <c r="I7" s="38" t="s">
        <v>34</v>
      </c>
      <c r="K7" s="2"/>
      <c r="L7" s="2"/>
      <c r="M7" s="2"/>
      <c r="Q7" s="2"/>
    </row>
    <row r="8" spans="1:19" ht="15" customHeight="1" x14ac:dyDescent="0.35">
      <c r="A8" s="27">
        <v>5</v>
      </c>
      <c r="B8" s="39" t="s">
        <v>35</v>
      </c>
      <c r="C8" s="34"/>
      <c r="D8" s="35"/>
      <c r="E8" s="36"/>
      <c r="F8" s="37">
        <f>D8*E8</f>
        <v>0</v>
      </c>
      <c r="G8" s="37">
        <f>(((G6+G7)/27*4))</f>
        <v>0</v>
      </c>
      <c r="I8" s="38" t="s">
        <v>36</v>
      </c>
      <c r="K8" s="2"/>
      <c r="L8" s="40" t="s">
        <v>37</v>
      </c>
      <c r="M8" s="2"/>
      <c r="Q8" s="2"/>
      <c r="S8" s="41"/>
    </row>
    <row r="9" spans="1:19" ht="15" customHeight="1" x14ac:dyDescent="0.35">
      <c r="A9" s="27">
        <v>6</v>
      </c>
      <c r="B9" s="39" t="s">
        <v>38</v>
      </c>
      <c r="C9" s="34"/>
      <c r="D9" s="35"/>
      <c r="E9" s="36"/>
      <c r="F9" s="37">
        <f>D9*E9</f>
        <v>0</v>
      </c>
      <c r="G9" s="37">
        <f>F9*G3</f>
        <v>0</v>
      </c>
      <c r="I9" s="38" t="s">
        <v>36</v>
      </c>
      <c r="K9" s="2"/>
      <c r="L9" s="2"/>
      <c r="M9" s="2"/>
      <c r="Q9" s="2"/>
      <c r="S9" s="41"/>
    </row>
    <row r="10" spans="1:19" ht="15" customHeight="1" x14ac:dyDescent="0.35">
      <c r="A10" s="27">
        <v>1</v>
      </c>
      <c r="B10" s="28" t="s">
        <v>39</v>
      </c>
      <c r="C10" s="29">
        <v>3300</v>
      </c>
      <c r="D10" s="30">
        <f>C10/220</f>
        <v>15</v>
      </c>
      <c r="E10" s="31">
        <v>310</v>
      </c>
      <c r="F10" s="32">
        <f>D10*E10</f>
        <v>4650</v>
      </c>
      <c r="G10" s="32">
        <f>D10*E10</f>
        <v>4650</v>
      </c>
      <c r="K10" s="2"/>
      <c r="L10" s="2"/>
      <c r="M10" s="2"/>
      <c r="Q10" s="2"/>
    </row>
    <row r="11" spans="1:19" ht="15" customHeight="1" x14ac:dyDescent="0.35">
      <c r="A11" s="27">
        <v>2</v>
      </c>
      <c r="B11" s="33" t="s">
        <v>30</v>
      </c>
      <c r="C11" s="34"/>
      <c r="D11" s="35"/>
      <c r="E11" s="36"/>
      <c r="F11" s="37"/>
      <c r="G11" s="37"/>
      <c r="I11" s="38"/>
      <c r="K11" s="2"/>
      <c r="L11" s="2"/>
      <c r="M11" s="2"/>
      <c r="Q11" s="2"/>
    </row>
    <row r="12" spans="1:19" ht="15" customHeight="1" x14ac:dyDescent="0.35">
      <c r="A12" s="27">
        <v>3</v>
      </c>
      <c r="B12" s="39" t="s">
        <v>31</v>
      </c>
      <c r="C12" s="34"/>
      <c r="D12" s="35"/>
      <c r="E12" s="36"/>
      <c r="F12" s="37">
        <f>D12*E12</f>
        <v>0</v>
      </c>
      <c r="G12" s="37">
        <f>F12*G9</f>
        <v>0</v>
      </c>
      <c r="I12" s="38" t="s">
        <v>32</v>
      </c>
      <c r="K12" s="2"/>
      <c r="L12" s="40">
        <f>10*8</f>
        <v>80</v>
      </c>
      <c r="M12" s="2"/>
      <c r="Q12" s="2"/>
    </row>
    <row r="13" spans="1:19" ht="15" customHeight="1" x14ac:dyDescent="0.35">
      <c r="A13" s="27">
        <v>4</v>
      </c>
      <c r="B13" s="39" t="s">
        <v>33</v>
      </c>
      <c r="C13" s="34"/>
      <c r="D13" s="35"/>
      <c r="E13" s="36"/>
      <c r="F13" s="37">
        <f>D13*E13</f>
        <v>0</v>
      </c>
      <c r="G13" s="37">
        <f>F13*G9</f>
        <v>0</v>
      </c>
      <c r="I13" s="38" t="s">
        <v>34</v>
      </c>
      <c r="K13" s="2"/>
      <c r="L13" s="2"/>
      <c r="M13" s="2"/>
      <c r="Q13" s="2"/>
    </row>
    <row r="14" spans="1:19" ht="15" customHeight="1" x14ac:dyDescent="0.35">
      <c r="A14" s="27">
        <v>5</v>
      </c>
      <c r="B14" s="39" t="s">
        <v>35</v>
      </c>
      <c r="C14" s="34"/>
      <c r="D14" s="35"/>
      <c r="E14" s="36"/>
      <c r="F14" s="37">
        <f>D14*E14</f>
        <v>0</v>
      </c>
      <c r="G14" s="37">
        <f>(((G12+G13)/27*4))</f>
        <v>0</v>
      </c>
      <c r="I14" s="38" t="s">
        <v>36</v>
      </c>
      <c r="K14" s="2"/>
      <c r="L14" s="2"/>
      <c r="M14" s="2"/>
      <c r="Q14" s="2"/>
      <c r="S14" s="41"/>
    </row>
    <row r="15" spans="1:19" ht="15" customHeight="1" x14ac:dyDescent="0.35">
      <c r="A15" s="27">
        <v>6</v>
      </c>
      <c r="B15" s="39" t="s">
        <v>38</v>
      </c>
      <c r="C15" s="34"/>
      <c r="D15" s="35"/>
      <c r="E15" s="36"/>
      <c r="F15" s="37">
        <f>D15*E15</f>
        <v>0</v>
      </c>
      <c r="G15" s="37">
        <f>F15*G9</f>
        <v>0</v>
      </c>
      <c r="I15" s="38" t="s">
        <v>36</v>
      </c>
      <c r="K15" s="2"/>
      <c r="L15" s="2"/>
      <c r="M15" s="2"/>
      <c r="Q15" s="2"/>
      <c r="S15" s="41"/>
    </row>
    <row r="16" spans="1:19" ht="15" customHeight="1" x14ac:dyDescent="0.35">
      <c r="A16" s="27">
        <v>1</v>
      </c>
      <c r="B16" s="28" t="s">
        <v>40</v>
      </c>
      <c r="C16" s="29">
        <f>1800*3</f>
        <v>5400</v>
      </c>
      <c r="D16" s="30">
        <f>C16/220</f>
        <v>24.545454545454547</v>
      </c>
      <c r="E16" s="31">
        <v>310</v>
      </c>
      <c r="F16" s="32">
        <f>D16*E16</f>
        <v>7609.0909090909099</v>
      </c>
      <c r="G16" s="32">
        <f>D16*E16</f>
        <v>7609.0909090909099</v>
      </c>
      <c r="K16" s="2"/>
      <c r="L16" s="2"/>
      <c r="M16" s="2"/>
      <c r="Q16" s="2"/>
    </row>
    <row r="17" spans="1:19" ht="15" customHeight="1" x14ac:dyDescent="0.35">
      <c r="A17" s="27">
        <v>2</v>
      </c>
      <c r="B17" s="33" t="s">
        <v>30</v>
      </c>
      <c r="C17" s="34"/>
      <c r="D17" s="35"/>
      <c r="E17" s="36"/>
      <c r="F17" s="37"/>
      <c r="G17" s="37"/>
      <c r="I17" s="38"/>
      <c r="K17" s="2"/>
      <c r="L17" s="2"/>
      <c r="M17" s="2"/>
      <c r="Q17" s="2"/>
    </row>
    <row r="18" spans="1:19" ht="15" customHeight="1" x14ac:dyDescent="0.35">
      <c r="A18" s="27">
        <v>3</v>
      </c>
      <c r="B18" s="39" t="s">
        <v>31</v>
      </c>
      <c r="C18" s="34"/>
      <c r="D18" s="35"/>
      <c r="E18" s="36"/>
      <c r="F18" s="37">
        <f>D18*E18</f>
        <v>0</v>
      </c>
      <c r="G18" s="37">
        <f>F18*G15</f>
        <v>0</v>
      </c>
      <c r="I18" s="38" t="s">
        <v>32</v>
      </c>
      <c r="K18" s="2"/>
      <c r="L18" s="2"/>
      <c r="M18" s="2"/>
      <c r="Q18" s="2"/>
    </row>
    <row r="19" spans="1:19" ht="15" customHeight="1" x14ac:dyDescent="0.35">
      <c r="A19" s="27">
        <v>4</v>
      </c>
      <c r="B19" s="39" t="s">
        <v>33</v>
      </c>
      <c r="C19" s="34"/>
      <c r="D19" s="35"/>
      <c r="E19" s="36"/>
      <c r="F19" s="37">
        <f>D19*E19</f>
        <v>0</v>
      </c>
      <c r="G19" s="37">
        <f>F19*G15</f>
        <v>0</v>
      </c>
      <c r="I19" s="38" t="s">
        <v>34</v>
      </c>
      <c r="K19" s="2"/>
      <c r="L19" s="2"/>
      <c r="M19" s="2"/>
      <c r="Q19" s="2"/>
    </row>
    <row r="20" spans="1:19" ht="15" customHeight="1" x14ac:dyDescent="0.35">
      <c r="A20" s="27">
        <v>5</v>
      </c>
      <c r="B20" s="39" t="s">
        <v>35</v>
      </c>
      <c r="C20" s="34"/>
      <c r="D20" s="35"/>
      <c r="E20" s="36"/>
      <c r="F20" s="37">
        <f>D20*E20</f>
        <v>0</v>
      </c>
      <c r="G20" s="37">
        <f>(((G18+G19)/27*4))</f>
        <v>0</v>
      </c>
      <c r="I20" s="38" t="s">
        <v>36</v>
      </c>
      <c r="K20" s="2"/>
      <c r="L20" s="2"/>
      <c r="M20" s="2"/>
      <c r="Q20" s="2"/>
      <c r="S20" s="41"/>
    </row>
    <row r="21" spans="1:19" ht="15" customHeight="1" x14ac:dyDescent="0.35">
      <c r="A21" s="27">
        <v>6</v>
      </c>
      <c r="B21" s="39" t="s">
        <v>38</v>
      </c>
      <c r="C21" s="34"/>
      <c r="D21" s="35"/>
      <c r="E21" s="36"/>
      <c r="F21" s="37">
        <f>D21*E21</f>
        <v>0</v>
      </c>
      <c r="G21" s="37">
        <f>F21*G15</f>
        <v>0</v>
      </c>
      <c r="I21" s="38" t="s">
        <v>36</v>
      </c>
      <c r="K21" s="2"/>
      <c r="L21" s="2"/>
      <c r="M21" s="2"/>
      <c r="Q21" s="2"/>
      <c r="S21" s="41"/>
    </row>
    <row r="22" spans="1:19" ht="15" customHeight="1" x14ac:dyDescent="0.35">
      <c r="A22" s="27"/>
      <c r="B22" s="42" t="s">
        <v>41</v>
      </c>
      <c r="C22" s="43"/>
      <c r="D22" s="43"/>
      <c r="E22" s="44"/>
      <c r="F22" s="45"/>
      <c r="G22" s="46">
        <f>SUM(G4:G21)</f>
        <v>13350</v>
      </c>
      <c r="K22" s="2"/>
      <c r="L22" s="2"/>
      <c r="M22" s="2"/>
      <c r="Q22" s="2"/>
      <c r="R22" s="41"/>
      <c r="S22" s="41"/>
    </row>
    <row r="23" spans="1:19" ht="15" customHeight="1" thickBot="1" x14ac:dyDescent="0.35">
      <c r="A23" s="22" t="s">
        <v>42</v>
      </c>
      <c r="B23" s="23" t="s">
        <v>43</v>
      </c>
      <c r="C23" s="23"/>
      <c r="D23" s="23"/>
      <c r="E23" s="24"/>
      <c r="F23" s="47">
        <f>F25+F35</f>
        <v>0</v>
      </c>
      <c r="G23" s="47">
        <f>G25+G35</f>
        <v>9531.8999999999978</v>
      </c>
      <c r="Q23" s="49"/>
    </row>
    <row r="24" spans="1:19" ht="17.149999999999999" customHeight="1" x14ac:dyDescent="0.35">
      <c r="A24" s="18"/>
      <c r="B24" s="19" t="s">
        <v>23</v>
      </c>
      <c r="C24" s="19" t="s">
        <v>44</v>
      </c>
      <c r="D24" s="19"/>
      <c r="E24" s="20"/>
      <c r="F24" s="21" t="s">
        <v>21</v>
      </c>
      <c r="G24" s="21" t="s">
        <v>21</v>
      </c>
      <c r="K24" s="50" t="s">
        <v>45</v>
      </c>
      <c r="L24" s="50"/>
      <c r="M24" s="50"/>
    </row>
    <row r="25" spans="1:19" ht="15" customHeight="1" x14ac:dyDescent="0.35">
      <c r="A25" s="51"/>
      <c r="B25" s="52" t="s">
        <v>46</v>
      </c>
      <c r="C25" s="53">
        <f>SUM(C26:C34)</f>
        <v>0.40800000000000003</v>
      </c>
      <c r="D25" s="54"/>
      <c r="E25" s="55"/>
      <c r="F25" s="56">
        <f>SUM(F26:F33)</f>
        <v>0</v>
      </c>
      <c r="G25" s="56">
        <f>SUM(G26:G33)</f>
        <v>4912.7999999999993</v>
      </c>
    </row>
    <row r="26" spans="1:19" ht="15" customHeight="1" x14ac:dyDescent="0.35">
      <c r="A26" s="27">
        <v>7</v>
      </c>
      <c r="B26" s="43" t="s">
        <v>47</v>
      </c>
      <c r="C26" s="57">
        <v>0.2</v>
      </c>
      <c r="D26" s="43"/>
      <c r="E26" s="44"/>
      <c r="F26" s="45">
        <f t="shared" ref="F26:F35" si="0">F$22*C26</f>
        <v>0</v>
      </c>
      <c r="G26" s="45">
        <f>G$22*C26</f>
        <v>2670</v>
      </c>
    </row>
    <row r="27" spans="1:19" ht="15" customHeight="1" x14ac:dyDescent="0.35">
      <c r="A27" s="27">
        <v>8</v>
      </c>
      <c r="B27" s="58" t="s">
        <v>48</v>
      </c>
      <c r="C27" s="57">
        <v>0.03</v>
      </c>
      <c r="D27" s="43"/>
      <c r="E27" s="44"/>
      <c r="F27" s="45">
        <f t="shared" si="0"/>
        <v>0</v>
      </c>
      <c r="G27" s="45">
        <f t="shared" ref="G27:G35" si="1">G$22*C27</f>
        <v>400.5</v>
      </c>
    </row>
    <row r="28" spans="1:19" ht="15" customHeight="1" x14ac:dyDescent="0.35">
      <c r="A28" s="27">
        <v>9</v>
      </c>
      <c r="B28" s="43" t="s">
        <v>49</v>
      </c>
      <c r="C28" s="57">
        <v>2.5000000000000001E-2</v>
      </c>
      <c r="D28" s="43"/>
      <c r="E28" s="44"/>
      <c r="F28" s="45">
        <f t="shared" si="0"/>
        <v>0</v>
      </c>
      <c r="G28" s="45">
        <f t="shared" si="1"/>
        <v>333.75</v>
      </c>
      <c r="I28" s="59"/>
    </row>
    <row r="29" spans="1:19" ht="15" customHeight="1" x14ac:dyDescent="0.35">
      <c r="A29" s="27">
        <v>10</v>
      </c>
      <c r="B29" s="43" t="s">
        <v>50</v>
      </c>
      <c r="C29" s="57">
        <v>1.4999999999999999E-2</v>
      </c>
      <c r="D29" s="43"/>
      <c r="E29" s="44"/>
      <c r="F29" s="45">
        <f t="shared" si="0"/>
        <v>0</v>
      </c>
      <c r="G29" s="45">
        <f t="shared" si="1"/>
        <v>200.25</v>
      </c>
      <c r="Q29" s="60"/>
      <c r="R29" s="61"/>
    </row>
    <row r="30" spans="1:19" ht="15" customHeight="1" x14ac:dyDescent="0.35">
      <c r="A30" s="27">
        <v>11</v>
      </c>
      <c r="B30" s="43" t="s">
        <v>51</v>
      </c>
      <c r="C30" s="57">
        <v>0.01</v>
      </c>
      <c r="D30" s="43"/>
      <c r="E30" s="44"/>
      <c r="F30" s="45">
        <f t="shared" si="0"/>
        <v>0</v>
      </c>
      <c r="G30" s="45">
        <f t="shared" si="1"/>
        <v>133.5</v>
      </c>
      <c r="R30" s="61"/>
    </row>
    <row r="31" spans="1:19" ht="15" customHeight="1" x14ac:dyDescent="0.35">
      <c r="A31" s="27">
        <v>12</v>
      </c>
      <c r="B31" s="43" t="s">
        <v>52</v>
      </c>
      <c r="C31" s="57">
        <v>6.0000000000000001E-3</v>
      </c>
      <c r="D31" s="43"/>
      <c r="E31" s="44"/>
      <c r="F31" s="45">
        <f t="shared" si="0"/>
        <v>0</v>
      </c>
      <c r="G31" s="45">
        <f t="shared" si="1"/>
        <v>80.100000000000009</v>
      </c>
      <c r="R31" s="61"/>
    </row>
    <row r="32" spans="1:19" ht="15" customHeight="1" x14ac:dyDescent="0.35">
      <c r="A32" s="27">
        <v>13</v>
      </c>
      <c r="B32" s="43" t="s">
        <v>53</v>
      </c>
      <c r="C32" s="57">
        <v>2E-3</v>
      </c>
      <c r="D32" s="43"/>
      <c r="E32" s="44"/>
      <c r="F32" s="45">
        <f t="shared" si="0"/>
        <v>0</v>
      </c>
      <c r="G32" s="45">
        <f t="shared" si="1"/>
        <v>26.7</v>
      </c>
      <c r="I32" s="61"/>
      <c r="R32" s="62"/>
    </row>
    <row r="33" spans="1:18" ht="15" customHeight="1" x14ac:dyDescent="0.35">
      <c r="A33" s="27">
        <v>14</v>
      </c>
      <c r="B33" s="43" t="s">
        <v>54</v>
      </c>
      <c r="C33" s="57">
        <v>0.08</v>
      </c>
      <c r="D33" s="43"/>
      <c r="E33" s="44"/>
      <c r="F33" s="45">
        <f t="shared" si="0"/>
        <v>0</v>
      </c>
      <c r="G33" s="45">
        <f t="shared" si="1"/>
        <v>1068</v>
      </c>
      <c r="I33" s="61"/>
      <c r="R33" s="61"/>
    </row>
    <row r="34" spans="1:18" ht="15" customHeight="1" x14ac:dyDescent="0.35">
      <c r="A34" s="27">
        <v>15</v>
      </c>
      <c r="B34" s="43" t="s">
        <v>55</v>
      </c>
      <c r="C34" s="57">
        <v>0.04</v>
      </c>
      <c r="D34" s="43"/>
      <c r="E34" s="44"/>
      <c r="F34" s="45">
        <f t="shared" si="0"/>
        <v>0</v>
      </c>
      <c r="G34" s="45">
        <f t="shared" si="1"/>
        <v>534</v>
      </c>
    </row>
    <row r="35" spans="1:18" ht="15" customHeight="1" x14ac:dyDescent="0.35">
      <c r="A35" s="51"/>
      <c r="B35" s="52" t="s">
        <v>56</v>
      </c>
      <c r="C35" s="63">
        <f>SUM(C36:C40)</f>
        <v>0.34599999999999997</v>
      </c>
      <c r="D35" s="54"/>
      <c r="E35" s="55"/>
      <c r="F35" s="56">
        <f t="shared" si="0"/>
        <v>0</v>
      </c>
      <c r="G35" s="56">
        <f t="shared" si="1"/>
        <v>4619.0999999999995</v>
      </c>
    </row>
    <row r="36" spans="1:18" ht="15" customHeight="1" x14ac:dyDescent="0.35">
      <c r="A36" s="27">
        <v>16</v>
      </c>
      <c r="B36" s="43" t="s">
        <v>57</v>
      </c>
      <c r="C36" s="57">
        <v>8.3299999999999999E-2</v>
      </c>
      <c r="D36" s="43"/>
      <c r="E36" s="44"/>
      <c r="F36" s="45">
        <f>F$22*C36</f>
        <v>0</v>
      </c>
      <c r="G36" s="45">
        <f>G$22*C36</f>
        <v>1112.0550000000001</v>
      </c>
    </row>
    <row r="37" spans="1:18" ht="15" customHeight="1" x14ac:dyDescent="0.35">
      <c r="A37" s="27">
        <v>17</v>
      </c>
      <c r="B37" s="43" t="s">
        <v>58</v>
      </c>
      <c r="C37" s="57">
        <v>2.7799999999999998E-2</v>
      </c>
      <c r="D37" s="43"/>
      <c r="E37" s="44"/>
      <c r="F37" s="45">
        <f>F$22*C37</f>
        <v>0</v>
      </c>
      <c r="G37" s="45">
        <f>G$22*C37</f>
        <v>371.13</v>
      </c>
    </row>
    <row r="38" spans="1:18" ht="15" customHeight="1" x14ac:dyDescent="0.35">
      <c r="A38" s="27">
        <v>18</v>
      </c>
      <c r="B38" s="43" t="s">
        <v>59</v>
      </c>
      <c r="C38" s="57">
        <v>8.3299999999999999E-2</v>
      </c>
      <c r="D38" s="43"/>
      <c r="E38" s="44"/>
      <c r="F38" s="45">
        <f>F$22*C38</f>
        <v>0</v>
      </c>
      <c r="G38" s="45">
        <f>G$22*C38</f>
        <v>1112.0550000000001</v>
      </c>
    </row>
    <row r="39" spans="1:18" ht="15" customHeight="1" x14ac:dyDescent="0.35">
      <c r="A39" s="27">
        <v>19</v>
      </c>
      <c r="B39" s="58" t="s">
        <v>60</v>
      </c>
      <c r="C39" s="57">
        <v>7.9299999999999995E-2</v>
      </c>
      <c r="D39" s="43"/>
      <c r="E39" s="44"/>
      <c r="F39" s="45">
        <f>F$22*C39</f>
        <v>0</v>
      </c>
      <c r="G39" s="45">
        <f>G$22*C39</f>
        <v>1058.655</v>
      </c>
    </row>
    <row r="40" spans="1:18" ht="15" customHeight="1" x14ac:dyDescent="0.35">
      <c r="A40" s="27">
        <v>20</v>
      </c>
      <c r="B40" s="58" t="s">
        <v>61</v>
      </c>
      <c r="C40" s="57">
        <v>7.2300000000000003E-2</v>
      </c>
      <c r="D40" s="43"/>
      <c r="E40" s="44"/>
      <c r="F40" s="45">
        <f>F$22*C40</f>
        <v>0</v>
      </c>
      <c r="G40" s="45">
        <f>G$22*C40</f>
        <v>965.20500000000004</v>
      </c>
    </row>
    <row r="41" spans="1:18" ht="15" customHeight="1" x14ac:dyDescent="0.35">
      <c r="A41" s="64"/>
      <c r="B41" s="65" t="s">
        <v>62</v>
      </c>
      <c r="C41" s="65"/>
      <c r="D41" s="65"/>
      <c r="E41" s="66"/>
      <c r="F41" s="67">
        <f>F22+F23</f>
        <v>0</v>
      </c>
      <c r="G41" s="67">
        <f>G22+G23</f>
        <v>22881.899999999998</v>
      </c>
    </row>
    <row r="42" spans="1:18" ht="15" customHeight="1" x14ac:dyDescent="0.35">
      <c r="A42" s="22" t="s">
        <v>63</v>
      </c>
      <c r="B42" s="23" t="s">
        <v>64</v>
      </c>
      <c r="C42" s="23"/>
      <c r="D42" s="23"/>
      <c r="E42" s="24"/>
      <c r="F42" s="68"/>
      <c r="G42" s="68">
        <f>SUM(G43:G48)</f>
        <v>9787.3591780821916</v>
      </c>
      <c r="I42" s="69"/>
    </row>
    <row r="43" spans="1:18" s="76" customFormat="1" ht="14.15" customHeight="1" x14ac:dyDescent="0.35">
      <c r="A43" s="70">
        <v>21</v>
      </c>
      <c r="B43" s="58" t="s">
        <v>65</v>
      </c>
      <c r="C43" s="71">
        <f>(((22.5*5)+(36.5*3))/365)</f>
        <v>0.60821917808219184</v>
      </c>
      <c r="D43" s="72" t="s">
        <v>66</v>
      </c>
      <c r="E43" s="73">
        <v>45</v>
      </c>
      <c r="F43" s="74"/>
      <c r="G43" s="75">
        <f>C43*E43*6</f>
        <v>164.2191780821918</v>
      </c>
      <c r="K43" s="77"/>
      <c r="L43" s="77"/>
      <c r="M43" s="77"/>
      <c r="Q43" s="77"/>
    </row>
    <row r="44" spans="1:18" s="76" customFormat="1" ht="14.15" customHeight="1" x14ac:dyDescent="0.35">
      <c r="A44" s="70">
        <v>22</v>
      </c>
      <c r="B44" s="58" t="s">
        <v>67</v>
      </c>
      <c r="C44" s="71">
        <v>7.2</v>
      </c>
      <c r="D44" s="72" t="s">
        <v>66</v>
      </c>
      <c r="E44" s="73">
        <v>45</v>
      </c>
      <c r="F44" s="74"/>
      <c r="G44" s="75">
        <f>C44*E44*6</f>
        <v>1944</v>
      </c>
      <c r="K44" s="77"/>
      <c r="L44" s="77"/>
      <c r="M44" s="77"/>
      <c r="Q44" s="77"/>
    </row>
    <row r="45" spans="1:18" s="76" customFormat="1" ht="14.15" customHeight="1" x14ac:dyDescent="0.35">
      <c r="A45" s="70">
        <v>23</v>
      </c>
      <c r="B45" s="58" t="s">
        <v>68</v>
      </c>
      <c r="C45" s="71">
        <v>19</v>
      </c>
      <c r="D45" s="72" t="s">
        <v>66</v>
      </c>
      <c r="E45" s="73">
        <v>45</v>
      </c>
      <c r="F45" s="74"/>
      <c r="G45" s="75">
        <f>C45*E45*6</f>
        <v>5130</v>
      </c>
      <c r="K45" s="77"/>
      <c r="L45" s="77"/>
      <c r="M45" s="77"/>
      <c r="Q45" s="77"/>
    </row>
    <row r="46" spans="1:18" s="76" customFormat="1" ht="14.15" customHeight="1" x14ac:dyDescent="0.35">
      <c r="A46" s="70">
        <v>24</v>
      </c>
      <c r="B46" s="58" t="s">
        <v>69</v>
      </c>
      <c r="C46" s="71">
        <f>235/30</f>
        <v>7.833333333333333</v>
      </c>
      <c r="D46" s="72" t="s">
        <v>66</v>
      </c>
      <c r="E46" s="73">
        <v>45</v>
      </c>
      <c r="F46" s="74"/>
      <c r="G46" s="75">
        <f>C46*E46*6</f>
        <v>2115</v>
      </c>
      <c r="K46" s="77"/>
      <c r="L46" s="77"/>
      <c r="M46" s="77"/>
      <c r="Q46" s="77"/>
    </row>
    <row r="47" spans="1:18" s="76" customFormat="1" ht="14.15" customHeight="1" x14ac:dyDescent="0.35">
      <c r="A47" s="70">
        <v>25</v>
      </c>
      <c r="B47" s="43" t="s">
        <v>70</v>
      </c>
      <c r="C47" s="71">
        <f>5.46/30</f>
        <v>0.182</v>
      </c>
      <c r="D47" s="72" t="s">
        <v>66</v>
      </c>
      <c r="E47" s="73">
        <v>45</v>
      </c>
      <c r="F47" s="74"/>
      <c r="G47" s="75">
        <f>C47*E47*6</f>
        <v>49.14</v>
      </c>
      <c r="K47" s="78"/>
      <c r="L47" s="78"/>
      <c r="M47" s="78"/>
      <c r="Q47" s="77"/>
    </row>
    <row r="48" spans="1:18" ht="15" customHeight="1" x14ac:dyDescent="0.35">
      <c r="A48" s="70">
        <v>26</v>
      </c>
      <c r="B48" s="58" t="s">
        <v>71</v>
      </c>
      <c r="C48" s="79">
        <v>1.1000000000000001</v>
      </c>
      <c r="D48" s="80" t="s">
        <v>72</v>
      </c>
      <c r="E48" s="73">
        <v>350</v>
      </c>
      <c r="F48" s="34"/>
      <c r="G48" s="75">
        <f>C48*E48</f>
        <v>385.00000000000006</v>
      </c>
      <c r="I48" s="2"/>
      <c r="J48" s="40"/>
      <c r="K48" s="81"/>
      <c r="L48" s="81"/>
      <c r="M48" s="81"/>
    </row>
    <row r="49" spans="1:13" ht="15" customHeight="1" thickBot="1" x14ac:dyDescent="0.4">
      <c r="A49" s="82"/>
      <c r="B49" s="83" t="s">
        <v>73</v>
      </c>
      <c r="C49" s="83"/>
      <c r="D49" s="83"/>
      <c r="E49" s="84"/>
      <c r="F49" s="85">
        <f>F42+F41</f>
        <v>0</v>
      </c>
      <c r="G49" s="86">
        <f>G42+G41</f>
        <v>32669.259178082189</v>
      </c>
      <c r="I49" s="87"/>
      <c r="K49" s="81"/>
      <c r="L49" s="81"/>
      <c r="M49" s="81"/>
    </row>
    <row r="50" spans="1:13" ht="15" customHeight="1" x14ac:dyDescent="0.35">
      <c r="A50" s="22" t="s">
        <v>74</v>
      </c>
      <c r="B50" s="23" t="s">
        <v>75</v>
      </c>
      <c r="C50" s="23"/>
      <c r="D50" s="23"/>
      <c r="E50" s="24"/>
      <c r="F50" s="68"/>
      <c r="G50" s="68">
        <f>SUM(G51:G57)</f>
        <v>15952.399256657534</v>
      </c>
    </row>
    <row r="51" spans="1:13" ht="14.15" customHeight="1" x14ac:dyDescent="0.35">
      <c r="A51" s="27">
        <v>37</v>
      </c>
      <c r="B51" s="43" t="s">
        <v>76</v>
      </c>
      <c r="C51" s="88">
        <v>4.8000000000000001E-2</v>
      </c>
      <c r="D51" s="34">
        <v>0</v>
      </c>
      <c r="E51" s="89"/>
      <c r="F51" s="90">
        <f>C51*D51*26</f>
        <v>0</v>
      </c>
      <c r="G51" s="90">
        <f>C51*G49</f>
        <v>1568.1244405479451</v>
      </c>
      <c r="I51" s="2"/>
    </row>
    <row r="52" spans="1:13" ht="15" customHeight="1" x14ac:dyDescent="0.35">
      <c r="A52" s="27">
        <v>38</v>
      </c>
      <c r="B52" s="43" t="s">
        <v>77</v>
      </c>
      <c r="C52" s="88">
        <v>2.5000000000000001E-2</v>
      </c>
      <c r="D52" s="34"/>
      <c r="E52" s="89"/>
      <c r="F52" s="90">
        <f>C52*D52*26</f>
        <v>0</v>
      </c>
      <c r="G52" s="90">
        <f>C52*G49</f>
        <v>816.73147945205483</v>
      </c>
    </row>
    <row r="53" spans="1:13" ht="14.15" customHeight="1" x14ac:dyDescent="0.35">
      <c r="A53" s="27">
        <v>39</v>
      </c>
      <c r="B53" s="43" t="s">
        <v>78</v>
      </c>
      <c r="C53" s="88">
        <v>2.8799999999999999E-2</v>
      </c>
      <c r="D53" s="43">
        <v>0</v>
      </c>
      <c r="E53" s="44"/>
      <c r="F53" s="90">
        <f>C53*D53*26</f>
        <v>0</v>
      </c>
      <c r="G53" s="90">
        <f>C53*G49</f>
        <v>940.87466432876704</v>
      </c>
      <c r="I53" s="2"/>
    </row>
    <row r="54" spans="1:13" ht="14.15" customHeight="1" x14ac:dyDescent="0.35">
      <c r="A54" s="27">
        <v>40</v>
      </c>
      <c r="B54" s="43" t="s">
        <v>79</v>
      </c>
      <c r="C54" s="88">
        <v>0.05</v>
      </c>
      <c r="D54" s="43">
        <v>0</v>
      </c>
      <c r="E54" s="44"/>
      <c r="F54" s="90">
        <f>C54*D54*26</f>
        <v>0</v>
      </c>
      <c r="G54" s="90">
        <f>C54*G49</f>
        <v>1633.4629589041097</v>
      </c>
      <c r="I54" s="2"/>
    </row>
    <row r="55" spans="1:13" ht="14.15" customHeight="1" x14ac:dyDescent="0.35">
      <c r="A55" s="27">
        <v>41</v>
      </c>
      <c r="B55" s="43" t="s">
        <v>80</v>
      </c>
      <c r="C55" s="88">
        <v>3.6499999999999998E-2</v>
      </c>
      <c r="D55" s="43">
        <v>0</v>
      </c>
      <c r="E55" s="44"/>
      <c r="F55" s="90">
        <f>C55*D55</f>
        <v>0</v>
      </c>
      <c r="G55" s="90">
        <f>C55*G49</f>
        <v>1192.4279599999998</v>
      </c>
      <c r="I55" s="2"/>
    </row>
    <row r="56" spans="1:13" ht="14.15" customHeight="1" x14ac:dyDescent="0.35">
      <c r="A56" s="27">
        <v>42</v>
      </c>
      <c r="B56" s="58" t="s">
        <v>81</v>
      </c>
      <c r="C56" s="88">
        <v>0.1</v>
      </c>
      <c r="D56" s="43">
        <v>0</v>
      </c>
      <c r="E56" s="44"/>
      <c r="F56" s="90">
        <v>0</v>
      </c>
      <c r="G56" s="90">
        <f>C56*G49</f>
        <v>3266.9259178082193</v>
      </c>
      <c r="I56" s="2"/>
    </row>
    <row r="57" spans="1:13" ht="14.15" customHeight="1" x14ac:dyDescent="0.35">
      <c r="A57" s="27">
        <v>43</v>
      </c>
      <c r="B57" s="58" t="s">
        <v>82</v>
      </c>
      <c r="C57" s="88">
        <v>0.2</v>
      </c>
      <c r="D57" s="43">
        <v>0</v>
      </c>
      <c r="E57" s="44"/>
      <c r="F57" s="90">
        <v>0</v>
      </c>
      <c r="G57" s="90">
        <f>C57*G49</f>
        <v>6533.8518356164386</v>
      </c>
      <c r="I57" s="2"/>
    </row>
    <row r="58" spans="1:13" ht="14.15" hidden="1" customHeight="1" x14ac:dyDescent="0.35">
      <c r="A58" s="27">
        <v>44</v>
      </c>
      <c r="B58" s="43" t="s">
        <v>83</v>
      </c>
      <c r="C58" s="88"/>
      <c r="D58" s="88">
        <f>SUM(C51:C57)</f>
        <v>0.48830000000000001</v>
      </c>
      <c r="E58" s="89"/>
      <c r="F58" s="90"/>
      <c r="G58" s="90">
        <f>D58*F58</f>
        <v>0</v>
      </c>
      <c r="I58" s="2"/>
    </row>
    <row r="59" spans="1:13" ht="14.15" hidden="1" customHeight="1" x14ac:dyDescent="0.35">
      <c r="A59" s="27">
        <v>45</v>
      </c>
      <c r="B59" s="91" t="s">
        <v>84</v>
      </c>
      <c r="C59" s="92"/>
      <c r="D59" s="92">
        <f>(1-D58)</f>
        <v>0.51170000000000004</v>
      </c>
      <c r="E59" s="93"/>
      <c r="F59" s="94"/>
      <c r="G59" s="94"/>
      <c r="I59" s="2"/>
    </row>
    <row r="60" spans="1:13" ht="14.15" customHeight="1" thickBot="1" x14ac:dyDescent="0.4">
      <c r="A60" s="82"/>
      <c r="B60" s="83" t="s">
        <v>85</v>
      </c>
      <c r="C60" s="83"/>
      <c r="D60" s="83"/>
      <c r="E60" s="84"/>
      <c r="F60" s="85">
        <v>0</v>
      </c>
      <c r="G60" s="85">
        <f>G49+G50</f>
        <v>48621.658434739722</v>
      </c>
      <c r="I60" s="2"/>
    </row>
    <row r="61" spans="1:13" ht="14.15" customHeight="1" x14ac:dyDescent="0.35">
      <c r="F61" s="41"/>
      <c r="I61" s="2"/>
    </row>
    <row r="62" spans="1:13" ht="15.65" customHeight="1" x14ac:dyDescent="0.35">
      <c r="E62" s="99" t="s">
        <v>86</v>
      </c>
      <c r="F62" s="100">
        <v>0.15</v>
      </c>
      <c r="G62" s="98">
        <f>G60*F62</f>
        <v>7293.2487652109585</v>
      </c>
      <c r="I62" s="2"/>
    </row>
    <row r="63" spans="1:13" ht="15.9" customHeight="1" x14ac:dyDescent="0.35">
      <c r="G63" s="96"/>
    </row>
    <row r="64" spans="1:13" x14ac:dyDescent="0.35">
      <c r="G64" s="97"/>
    </row>
  </sheetData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CENARIO I</vt:lpstr>
      <vt:lpstr>EDITAL</vt:lpstr>
      <vt:lpstr>M.O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Henrique</dc:creator>
  <cp:lastModifiedBy>Ligia Maria Cruz</cp:lastModifiedBy>
  <cp:lastPrinted>2015-11-20T22:02:17Z</cp:lastPrinted>
  <dcterms:created xsi:type="dcterms:W3CDTF">2013-03-18T21:13:52Z</dcterms:created>
  <dcterms:modified xsi:type="dcterms:W3CDTF">2022-04-20T14:06:52Z</dcterms:modified>
</cp:coreProperties>
</file>